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8460" tabRatio="948" activeTab="0"/>
  </bookViews>
  <sheets>
    <sheet name="National Accounts" sheetId="1" r:id="rId1"/>
    <sheet name="Quarterly GDP (Constant Prices)" sheetId="2" r:id="rId2"/>
    <sheet name="NA Expenditure | CNP | Annual" sheetId="3" r:id="rId3"/>
    <sheet name="NA Expenditure | CUP | Annual" sheetId="4" r:id="rId4"/>
    <sheet name="NA Production | CNP | Annual" sheetId="5" r:id="rId5"/>
    <sheet name="NA Production | CNP | Quarterly" sheetId="6" r:id="rId6"/>
    <sheet name="Sector cont to growth | Annual" sheetId="7" r:id="rId7"/>
    <sheet name="Sector cont to growth|Quarterly" sheetId="8" r:id="rId8"/>
    <sheet name="Balance of Payments" sheetId="9" r:id="rId9"/>
    <sheet name="BOP | Annual" sheetId="10" r:id="rId10"/>
    <sheet name="BOP | Quarterly" sheetId="11" r:id="rId11"/>
    <sheet name="Goods trade | Annual" sheetId="12" r:id="rId12"/>
    <sheet name="Goods trade | Quarterly" sheetId="13" r:id="rId13"/>
    <sheet name="FDI by sector | Annual" sheetId="14" r:id="rId14"/>
    <sheet name="FDI by sector | Quarterly" sheetId="15" r:id="rId15"/>
    <sheet name="Reserves" sheetId="16" r:id="rId16"/>
    <sheet name="Monetary indicators" sheetId="17" r:id="rId17"/>
    <sheet name="BoM rates" sheetId="18" r:id="rId18"/>
    <sheet name="Monetary survey" sheetId="19" r:id="rId19"/>
    <sheet name="Fiscal indicators" sheetId="20" r:id="rId20"/>
    <sheet name="Government Finances" sheetId="21" r:id="rId21"/>
    <sheet name="Debt" sheetId="22" r:id="rId22"/>
    <sheet name="Prices" sheetId="23" r:id="rId23"/>
    <sheet name="CPI Mozambique" sheetId="24" r:id="rId24"/>
    <sheet name="Nominal Exchange Rates" sheetId="25" r:id="rId25"/>
  </sheets>
  <externalReferences>
    <externalReference r:id="rId28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<sst xmlns="http://schemas.openxmlformats.org/spreadsheetml/2006/main" count="967" uniqueCount="319">
  <si>
    <t>National Accounts</t>
  </si>
  <si>
    <t>Index</t>
  </si>
  <si>
    <t>Quarterly GDP - Constant Prices</t>
  </si>
  <si>
    <t>National Accounts - Expenditure - Constant Prices (Annual)</t>
  </si>
  <si>
    <t>National Accounts - Expenditure - Current Prices (Annual)</t>
  </si>
  <si>
    <t>National Accounts - Production - Constant Prices (Annual)</t>
  </si>
  <si>
    <t>National Accounts - Production - Constant Prices (Quarterly)</t>
  </si>
  <si>
    <t>Sector contribution to growth (Annual)</t>
  </si>
  <si>
    <t>Sector contribution to growth (Quarterly)</t>
  </si>
  <si>
    <t>Gross Domestic Produce (Constant prices, Base year = 2009)</t>
  </si>
  <si>
    <t>Source: Instituto Nacional de Estatisticas</t>
  </si>
  <si>
    <t>Last update</t>
  </si>
  <si>
    <t>Currency</t>
  </si>
  <si>
    <t>MZN million</t>
  </si>
  <si>
    <t xml:space="preserve">Year </t>
  </si>
  <si>
    <t>Quarter</t>
  </si>
  <si>
    <t>GDP</t>
  </si>
  <si>
    <t>Growth (y-o-y)</t>
  </si>
  <si>
    <t>I</t>
  </si>
  <si>
    <t>II</t>
  </si>
  <si>
    <t>III</t>
  </si>
  <si>
    <t>IV</t>
  </si>
  <si>
    <t>Gross Domestic Produce (Constant prices)</t>
  </si>
  <si>
    <t>Year</t>
  </si>
  <si>
    <t>Final Consumption</t>
  </si>
  <si>
    <t>Private Consumption</t>
  </si>
  <si>
    <t>Government Consumption</t>
  </si>
  <si>
    <t>Gross Captial Formation</t>
  </si>
  <si>
    <t>Change in inventories</t>
  </si>
  <si>
    <t>Exports</t>
  </si>
  <si>
    <t>Goods</t>
  </si>
  <si>
    <t>Services</t>
  </si>
  <si>
    <t>Imports</t>
  </si>
  <si>
    <t>Gross Domestic Produce (Current prices)</t>
  </si>
  <si>
    <t>GDP Production (Constant)</t>
  </si>
  <si>
    <t>Sector type</t>
  </si>
  <si>
    <t>Primary</t>
  </si>
  <si>
    <t>Secondary</t>
  </si>
  <si>
    <t>Tertiary</t>
  </si>
  <si>
    <t>Year / Sector name</t>
  </si>
  <si>
    <t>Agricutlure</t>
  </si>
  <si>
    <t>Fishery</t>
  </si>
  <si>
    <t>Extractive industry</t>
  </si>
  <si>
    <t>Manufacturing</t>
  </si>
  <si>
    <t>Electricity and gas</t>
  </si>
  <si>
    <t>Water</t>
  </si>
  <si>
    <t>Construction</t>
  </si>
  <si>
    <t>Commerce</t>
  </si>
  <si>
    <t>Transport and storage</t>
  </si>
  <si>
    <t>Hotels and restaurants</t>
  </si>
  <si>
    <t>Information and communication</t>
  </si>
  <si>
    <t>Financial activities</t>
  </si>
  <si>
    <t>Real estate</t>
  </si>
  <si>
    <t xml:space="preserve">Public administration </t>
  </si>
  <si>
    <t>Education</t>
  </si>
  <si>
    <t>Health and social securtiy</t>
  </si>
  <si>
    <t>Other</t>
  </si>
  <si>
    <t>FISIM</t>
  </si>
  <si>
    <t>GDP at factor prices</t>
  </si>
  <si>
    <t>Tax on products</t>
  </si>
  <si>
    <t>Electricity, gas and water</t>
  </si>
  <si>
    <t>Transport and storage, information and communication</t>
  </si>
  <si>
    <t>Sector contribution to GDP growth (constant)</t>
  </si>
  <si>
    <t>Proportion of GDP</t>
  </si>
  <si>
    <t>Sector growth</t>
  </si>
  <si>
    <t>Contribution to GDP growth</t>
  </si>
  <si>
    <t>Balance of Payments</t>
  </si>
  <si>
    <t>Balance of Payments summary (Annual)</t>
  </si>
  <si>
    <t>Balace of Payments summary (Quarterly)</t>
  </si>
  <si>
    <t>Trade in Goods (Annual)</t>
  </si>
  <si>
    <t>Trade in Goods (Quarterly)</t>
  </si>
  <si>
    <t>FDI by sector (Annual)</t>
  </si>
  <si>
    <t>FDI by sector (Quarterly)</t>
  </si>
  <si>
    <t>Reserves</t>
  </si>
  <si>
    <t>Source: Banco de Moçambique</t>
  </si>
  <si>
    <t>USD million</t>
  </si>
  <si>
    <t>Current Account</t>
  </si>
  <si>
    <t>Trade balance</t>
  </si>
  <si>
    <t>Goods balance</t>
  </si>
  <si>
    <t>of which megaprojects</t>
  </si>
  <si>
    <t>Services balance</t>
  </si>
  <si>
    <t>Primary Income</t>
  </si>
  <si>
    <t>Secondary Income</t>
  </si>
  <si>
    <t>Capital Account</t>
  </si>
  <si>
    <t>Financial Account (inc reserves)</t>
  </si>
  <si>
    <t>FDI</t>
  </si>
  <si>
    <t>Debt portfolio investment</t>
  </si>
  <si>
    <t>Equity portfolio investment</t>
  </si>
  <si>
    <t>Other invesment</t>
  </si>
  <si>
    <t>Reserve assets</t>
  </si>
  <si>
    <t>Errors and omissions</t>
  </si>
  <si>
    <t>2006 I</t>
  </si>
  <si>
    <t>2007 I</t>
  </si>
  <si>
    <t>2008 I</t>
  </si>
  <si>
    <t>2009 I</t>
  </si>
  <si>
    <t>2010 I</t>
  </si>
  <si>
    <t>2011 I</t>
  </si>
  <si>
    <t>2012 I</t>
  </si>
  <si>
    <t>2013 I</t>
  </si>
  <si>
    <t>2014 I</t>
  </si>
  <si>
    <t>2015 I</t>
  </si>
  <si>
    <t>2016 I</t>
  </si>
  <si>
    <t>2017 I</t>
  </si>
  <si>
    <t>Trade of goods and services</t>
  </si>
  <si>
    <t>Agricultural goods</t>
  </si>
  <si>
    <t>of which</t>
  </si>
  <si>
    <t>Tobacco</t>
  </si>
  <si>
    <t>Cotton</t>
  </si>
  <si>
    <t>Processed goods</t>
  </si>
  <si>
    <t>Aluminium cables</t>
  </si>
  <si>
    <t>Aluminium bars</t>
  </si>
  <si>
    <t>Sugar</t>
  </si>
  <si>
    <t>Extractives</t>
  </si>
  <si>
    <t>Precious stones</t>
  </si>
  <si>
    <t>Heavy sands</t>
  </si>
  <si>
    <t>Coal</t>
  </si>
  <si>
    <t>Natural gas</t>
  </si>
  <si>
    <t>Electric energy</t>
  </si>
  <si>
    <t>Other merchandise</t>
  </si>
  <si>
    <t>Megaproject exports</t>
  </si>
  <si>
    <t>Non-megaproject exports</t>
  </si>
  <si>
    <t>Consumption goods</t>
  </si>
  <si>
    <t>Rice</t>
  </si>
  <si>
    <t>Wheat</t>
  </si>
  <si>
    <t>Cooking oil</t>
  </si>
  <si>
    <t>Vehicles</t>
  </si>
  <si>
    <t>Medication</t>
  </si>
  <si>
    <t>Intermediary goods</t>
  </si>
  <si>
    <t>Fuel</t>
  </si>
  <si>
    <t>Diesel</t>
  </si>
  <si>
    <t>Gasoline</t>
  </si>
  <si>
    <t>Jet fuel</t>
  </si>
  <si>
    <t>LPG</t>
  </si>
  <si>
    <t>Lighting fuel</t>
  </si>
  <si>
    <t>Aluminium</t>
  </si>
  <si>
    <t>Construction materials excl cement</t>
  </si>
  <si>
    <t>Cement</t>
  </si>
  <si>
    <t>Capital goods</t>
  </si>
  <si>
    <t>Other goods</t>
  </si>
  <si>
    <t>Megaproject imports</t>
  </si>
  <si>
    <t>Non-megaproject imports</t>
  </si>
  <si>
    <t>FDI by Sector (Annual)</t>
  </si>
  <si>
    <t>Total</t>
  </si>
  <si>
    <t>FDI by Sector (Quarterly)</t>
  </si>
  <si>
    <t>International Reserve levels</t>
  </si>
  <si>
    <t>Source: Banco de Moçambique (Boletim mensal de conjuntura; Comunicado Quinzenal)</t>
  </si>
  <si>
    <t xml:space="preserve">Month </t>
  </si>
  <si>
    <t xml:space="preserve">International reserves </t>
  </si>
  <si>
    <t>m-o-m change</t>
  </si>
  <si>
    <t>m-o-m % change</t>
  </si>
  <si>
    <t>12 month % change</t>
  </si>
  <si>
    <t>Monetary Indicators</t>
  </si>
  <si>
    <t>Central Bank reference rates (reserve requirements and interest rates)</t>
  </si>
  <si>
    <t>Monetary survery - Overall, Central Bank and Commercial Banks</t>
  </si>
  <si>
    <t>Monetary Policy - Reserve requirments and key interest rates</t>
  </si>
  <si>
    <t xml:space="preserve">Source: Banco de Moçambique </t>
  </si>
  <si>
    <t>Reserve requirement</t>
  </si>
  <si>
    <t>Central Bank Reference rates</t>
  </si>
  <si>
    <t>Commercial Bank Lending rates</t>
  </si>
  <si>
    <t>Month</t>
  </si>
  <si>
    <t xml:space="preserve">Local currency </t>
  </si>
  <si>
    <t xml:space="preserve">Foreign currency </t>
  </si>
  <si>
    <t>Standing Lending Facility</t>
  </si>
  <si>
    <t>Standing Deposit Facility</t>
  </si>
  <si>
    <t>MIMO</t>
  </si>
  <si>
    <t>1 year</t>
  </si>
  <si>
    <t>Prime Rate</t>
  </si>
  <si>
    <t>1 year - max</t>
  </si>
  <si>
    <t>1 year - min</t>
  </si>
  <si>
    <t>Monetary Survey - Overall, Central Bank and Commercial Banks</t>
  </si>
  <si>
    <t>Overall monetary survey</t>
  </si>
  <si>
    <t>(MZN million)</t>
  </si>
  <si>
    <t/>
  </si>
  <si>
    <t>Net Foreign Assets</t>
  </si>
  <si>
    <t>Foreign Assets</t>
  </si>
  <si>
    <t>Foreign Liabilities</t>
  </si>
  <si>
    <t>Net Domestic Assets</t>
  </si>
  <si>
    <t>Domestic Credit</t>
  </si>
  <si>
    <t>Net Credit to Government</t>
  </si>
  <si>
    <t>Credit to Government</t>
  </si>
  <si>
    <t>Government Deposits</t>
  </si>
  <si>
    <t>Credit to the Economy</t>
  </si>
  <si>
    <t>(USD million)</t>
  </si>
  <si>
    <t>Other Net Assets and Liabilities</t>
  </si>
  <si>
    <t>Money and quasi-money</t>
  </si>
  <si>
    <t>Coins and Currency in circulation</t>
  </si>
  <si>
    <t>Deposits</t>
  </si>
  <si>
    <t>of which foreign currency</t>
  </si>
  <si>
    <t>Cental Bank Accounts</t>
  </si>
  <si>
    <t>Net International Reserves</t>
  </si>
  <si>
    <t>International Reserves</t>
  </si>
  <si>
    <t>Other Foreign Assets</t>
  </si>
  <si>
    <t>Short-term Foreign Liabilities</t>
  </si>
  <si>
    <t>IMF Credit</t>
  </si>
  <si>
    <t>Other Liabilities</t>
  </si>
  <si>
    <t>Medium and Long-term Foreign Liabilities</t>
  </si>
  <si>
    <t>Net Credit to Banks</t>
  </si>
  <si>
    <t>Reserve Money</t>
  </si>
  <si>
    <t>Currency in circulation</t>
  </si>
  <si>
    <t>Bank Reserves</t>
  </si>
  <si>
    <t>of which domestic currency</t>
  </si>
  <si>
    <t>Commercial Banks</t>
  </si>
  <si>
    <t>Banks' Reserves</t>
  </si>
  <si>
    <t>Net Loans to the Central Bank</t>
  </si>
  <si>
    <t>Credit</t>
  </si>
  <si>
    <t>Demand and savings deposits</t>
  </si>
  <si>
    <t>Time deposits</t>
  </si>
  <si>
    <t>Government Finances</t>
  </si>
  <si>
    <t>Consumer Price Index (inflation)</t>
  </si>
  <si>
    <t>Nominal exchange rates (EUR, USD, ZAR)</t>
  </si>
  <si>
    <t>Government Finances - commitment basis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</si>
  <si>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</si>
  <si>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</si>
  <si>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</si>
  <si>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</si>
  <si>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</si>
  <si>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</si>
  <si>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</si>
  <si>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</si>
  <si>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</si>
  <si>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</si>
  <si>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</si>
  <si>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</si>
  <si>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</si>
  <si>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</si>
  <si>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</si>
  <si>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</si>
  <si>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</si>
  <si>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</si>
  <si>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Total revenues and grants</t>
  </si>
  <si>
    <t xml:space="preserve">Total revenue </t>
  </si>
  <si>
    <t>Tax revenue</t>
  </si>
  <si>
    <t>Of which:Taxes on income, profits, and capital gains</t>
  </si>
  <si>
    <t>Of which: Domestic taxes on goods and services</t>
  </si>
  <si>
    <t>Other taxes</t>
  </si>
  <si>
    <t>Nontax revenue</t>
  </si>
  <si>
    <t>Total expenditure and net lending</t>
  </si>
  <si>
    <t>Total expenditures</t>
  </si>
  <si>
    <t>Current expenditure</t>
  </si>
  <si>
    <t>of which: compensation to employees</t>
  </si>
  <si>
    <t>of which: goods and services</t>
  </si>
  <si>
    <t>of which: interest on public debt</t>
  </si>
  <si>
    <t>domestic</t>
  </si>
  <si>
    <t>external</t>
  </si>
  <si>
    <t>of which: subsidies and tranfers</t>
  </si>
  <si>
    <t>Capital expenditure</t>
  </si>
  <si>
    <t>locally financed</t>
  </si>
  <si>
    <t>foreign financed</t>
  </si>
  <si>
    <t>Net lending</t>
  </si>
  <si>
    <t>of which: locally financed</t>
  </si>
  <si>
    <t>Externally  financed loans to public enterprises</t>
  </si>
  <si>
    <t>Unallocated revenue (+)/ expenditure (-)</t>
  </si>
  <si>
    <t>Arrears</t>
  </si>
  <si>
    <t>Overall balance before grants</t>
  </si>
  <si>
    <t>Grants received</t>
  </si>
  <si>
    <t>Project grants</t>
  </si>
  <si>
    <t>NonProject grants</t>
  </si>
  <si>
    <t>Overall balance after grants</t>
  </si>
  <si>
    <t>Overall balance before grants (% of GDP)</t>
  </si>
  <si>
    <t>Overall balance after grants (% of GDP)</t>
  </si>
  <si>
    <t>USD</t>
  </si>
  <si>
    <t>Consumer Price Index and Annual Inflation (Constant prices, Base year = 2016)</t>
  </si>
  <si>
    <t xml:space="preserve">Source: Instituto Nacional de Estatisticas </t>
  </si>
  <si>
    <t>Consumer Price Index</t>
  </si>
  <si>
    <t xml:space="preserve">12m % change </t>
  </si>
  <si>
    <t>All products</t>
  </si>
  <si>
    <t>Food</t>
  </si>
  <si>
    <t>CPI 
(National)</t>
  </si>
  <si>
    <t>CPI 
(Maputo)</t>
  </si>
  <si>
    <t>12m % change 
(National)</t>
  </si>
  <si>
    <t>12m % change
(Maputo)</t>
  </si>
  <si>
    <t>Nominal Exchange Rate</t>
  </si>
  <si>
    <t>App/Dep from start of 2017</t>
  </si>
  <si>
    <t>App/Dep from start of 2016</t>
  </si>
  <si>
    <t>App/Dep from start of 2015</t>
  </si>
  <si>
    <t>MZN / ZAR (RHS)</t>
  </si>
  <si>
    <t>MZN / USD (LHS)</t>
  </si>
  <si>
    <t>MZN / EUR (LHS)</t>
  </si>
  <si>
    <t>ZAR</t>
  </si>
  <si>
    <t>EUR</t>
  </si>
  <si>
    <t>Prime</t>
  </si>
  <si>
    <t>2018 I</t>
  </si>
  <si>
    <t>months of import cover</t>
  </si>
  <si>
    <t>months of import cover (excl. megaprojects)</t>
  </si>
  <si>
    <t>Source: MEF (CGE and Budget Laws), WB and IMF</t>
  </si>
  <si>
    <t xml:space="preserve">Nominal Exchange Rates </t>
  </si>
  <si>
    <t>Appreciation / Depreciation</t>
  </si>
  <si>
    <t xml:space="preserve">MZN millions </t>
  </si>
  <si>
    <t>Other Operations</t>
  </si>
  <si>
    <t>Non interest expenditures</t>
  </si>
  <si>
    <t>Primary balance before grants</t>
  </si>
  <si>
    <t>Primary balance before grants (% of GDP)</t>
  </si>
  <si>
    <t>Primary balance after grants (% of GDP)</t>
  </si>
  <si>
    <t>Primary balance after grants</t>
  </si>
  <si>
    <t>US Dollars</t>
  </si>
  <si>
    <t>Billions</t>
  </si>
  <si>
    <t>Total Debt (public + private external)</t>
  </si>
  <si>
    <t>Public and publicly guaranteed external debt</t>
  </si>
  <si>
    <t>Medium and Long Term (MLT) external</t>
  </si>
  <si>
    <t>Short Term</t>
  </si>
  <si>
    <t>Private sector external debt</t>
  </si>
  <si>
    <t>National Currency</t>
  </si>
  <si>
    <t>Total public domestic debt</t>
  </si>
  <si>
    <t xml:space="preserve">Medium and Long Term (MLT) </t>
  </si>
  <si>
    <t>Total debt interest due</t>
  </si>
  <si>
    <t>Total external debt interest due (include interest from new debt)</t>
  </si>
  <si>
    <t>Public and publicly guaranteed</t>
  </si>
  <si>
    <t xml:space="preserve">Private </t>
  </si>
  <si>
    <t>Total public domestic debt interest due</t>
  </si>
  <si>
    <t>Total debt amortization due</t>
  </si>
  <si>
    <t>Total external amortization due (include amortization from new debt)</t>
  </si>
  <si>
    <t xml:space="preserve">MLT private external debt </t>
  </si>
  <si>
    <t>Total MLT public domestic debt amortization debt</t>
  </si>
  <si>
    <t>Total Medium and Long Term debt outstanding at year-end</t>
  </si>
  <si>
    <t>Public Sector Debt</t>
  </si>
  <si>
    <t xml:space="preserve">Source: IMF and World Bank DSA </t>
  </si>
  <si>
    <t>Prices</t>
  </si>
  <si>
    <t>Fiscal Indicators</t>
  </si>
  <si>
    <t>Mozambique Economic Update Data Capsule | October 2018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</si>
</sst>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[$-409]dddd\,\ mmmm\ d\,\ yyyy"/>
    <numFmt numFmtId="169" formatCode="[$-409]h:mm:ss\ AM/PM"/>
    <numFmt numFmtId="170" formatCode="[$-409]mmm\-yy;@"/>
    <numFmt numFmtId="171" formatCode="0.0"/>
    <numFmt numFmtId="172" formatCode="_-* #,##0\ _€_-;\-* #,##0\ _€_-;_-* &quot;-&quot;??\ _€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 Narrow"/>
      <family val="2"/>
    </font>
    <font>
      <b/>
      <sz val="11"/>
      <color indexed="9"/>
      <name val="Arial Narrow"/>
      <family val="2"/>
    </font>
    <font>
      <sz val="11"/>
      <color indexed="9"/>
      <name val="Arial Narrow"/>
      <family val="2"/>
    </font>
    <font>
      <i/>
      <sz val="11"/>
      <color indexed="8"/>
      <name val="Arial Narrow"/>
      <family val="2"/>
    </font>
    <font>
      <u val="single"/>
      <sz val="11"/>
      <color indexed="54"/>
      <name val="Calibri"/>
      <family val="2"/>
    </font>
    <font>
      <u val="single"/>
      <sz val="11"/>
      <color indexed="10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10"/>
      <color indexed="10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Calibri"/>
      <family val="2"/>
    </font>
    <font>
      <i/>
      <sz val="12"/>
      <name val="Arial Narrow"/>
      <family val="2"/>
    </font>
    <font>
      <i/>
      <u val="single"/>
      <sz val="12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b/>
      <sz val="11"/>
      <color theme="0"/>
      <name val="Arial Narrow"/>
      <family val="2"/>
    </font>
    <font>
      <i/>
      <sz val="11"/>
      <color theme="1"/>
      <name val="Arial Narrow"/>
      <family val="2"/>
    </font>
    <font>
      <sz val="11"/>
      <color theme="0"/>
      <name val="Arial Narrow"/>
      <family val="2"/>
    </font>
    <font>
      <sz val="10"/>
      <color rgb="FFFF0000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4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51" fillId="0" borderId="0" xfId="0" applyFont="1" applyAlignment="1">
      <alignment/>
    </xf>
    <xf numFmtId="14" fontId="51" fillId="0" borderId="0" xfId="0" applyNumberFormat="1" applyFont="1" applyAlignment="1">
      <alignment/>
    </xf>
    <xf numFmtId="9" fontId="51" fillId="0" borderId="0" xfId="60" applyFont="1" applyAlignment="1">
      <alignment/>
    </xf>
    <xf numFmtId="164" fontId="51" fillId="0" borderId="0" xfId="60" applyNumberFormat="1" applyFont="1" applyAlignment="1">
      <alignment/>
    </xf>
    <xf numFmtId="0" fontId="0" fillId="13" borderId="0" xfId="0" applyFill="1" applyAlignment="1">
      <alignment/>
    </xf>
    <xf numFmtId="17" fontId="51" fillId="0" borderId="0" xfId="0" applyNumberFormat="1" applyFont="1" applyAlignment="1">
      <alignment/>
    </xf>
    <xf numFmtId="0" fontId="52" fillId="19" borderId="0" xfId="0" applyFont="1" applyFill="1" applyAlignment="1">
      <alignment/>
    </xf>
    <xf numFmtId="0" fontId="52" fillId="19" borderId="0" xfId="0" applyFont="1" applyFill="1" applyAlignment="1">
      <alignment horizontal="center"/>
    </xf>
    <xf numFmtId="43" fontId="51" fillId="0" borderId="0" xfId="0" applyNumberFormat="1" applyFont="1" applyAlignment="1">
      <alignment/>
    </xf>
    <xf numFmtId="0" fontId="51" fillId="0" borderId="0" xfId="0" applyFont="1" applyAlignment="1">
      <alignment vertical="center" wrapText="1"/>
    </xf>
    <xf numFmtId="43" fontId="51" fillId="0" borderId="0" xfId="42" applyFont="1" applyAlignment="1">
      <alignment/>
    </xf>
    <xf numFmtId="0" fontId="51" fillId="0" borderId="0" xfId="0" applyFont="1" applyAlignment="1">
      <alignment horizontal="center"/>
    </xf>
    <xf numFmtId="0" fontId="51" fillId="9" borderId="0" xfId="0" applyFont="1" applyFill="1" applyAlignment="1">
      <alignment/>
    </xf>
    <xf numFmtId="0" fontId="51" fillId="17" borderId="0" xfId="0" applyFont="1" applyFill="1" applyAlignment="1">
      <alignment/>
    </xf>
    <xf numFmtId="0" fontId="51" fillId="17" borderId="0" xfId="0" applyFont="1" applyFill="1" applyAlignment="1">
      <alignment horizontal="center"/>
    </xf>
    <xf numFmtId="0" fontId="51" fillId="33" borderId="0" xfId="0" applyFont="1" applyFill="1" applyAlignment="1">
      <alignment/>
    </xf>
    <xf numFmtId="0" fontId="51" fillId="13" borderId="0" xfId="0" applyFont="1" applyFill="1" applyAlignment="1">
      <alignment/>
    </xf>
    <xf numFmtId="0" fontId="51" fillId="13" borderId="0" xfId="0" applyFont="1" applyFill="1" applyAlignment="1">
      <alignment horizontal="center"/>
    </xf>
    <xf numFmtId="0" fontId="51" fillId="13" borderId="0" xfId="0" applyFont="1" applyFill="1" applyAlignment="1">
      <alignment horizontal="center" vertical="center"/>
    </xf>
    <xf numFmtId="0" fontId="51" fillId="13" borderId="0" xfId="0" applyFont="1" applyFill="1" applyAlignment="1">
      <alignment horizontal="center" vertical="center" wrapText="1"/>
    </xf>
    <xf numFmtId="166" fontId="51" fillId="0" borderId="0" xfId="42" applyNumberFormat="1" applyFont="1" applyAlignment="1">
      <alignment/>
    </xf>
    <xf numFmtId="0" fontId="51" fillId="0" borderId="0" xfId="0" applyFont="1" applyAlignment="1">
      <alignment horizontal="left" indent="1"/>
    </xf>
    <xf numFmtId="0" fontId="51" fillId="0" borderId="0" xfId="0" applyFont="1" applyAlignment="1">
      <alignment horizontal="left" indent="2"/>
    </xf>
    <xf numFmtId="0" fontId="51" fillId="0" borderId="0" xfId="0" applyFont="1" applyAlignment="1">
      <alignment horizontal="left" indent="3"/>
    </xf>
    <xf numFmtId="0" fontId="51" fillId="0" borderId="0" xfId="0" applyFont="1" applyAlignment="1">
      <alignment horizontal="left" indent="4"/>
    </xf>
    <xf numFmtId="0" fontId="51" fillId="21" borderId="0" xfId="0" applyFont="1" applyFill="1" applyAlignment="1">
      <alignment/>
    </xf>
    <xf numFmtId="0" fontId="51" fillId="8" borderId="0" xfId="0" applyFont="1" applyFill="1" applyAlignment="1">
      <alignment/>
    </xf>
    <xf numFmtId="0" fontId="51" fillId="14" borderId="0" xfId="0" applyFont="1" applyFill="1" applyAlignment="1">
      <alignment/>
    </xf>
    <xf numFmtId="0" fontId="53" fillId="0" borderId="0" xfId="0" applyFont="1" applyAlignment="1">
      <alignment horizontal="left" indent="2"/>
    </xf>
    <xf numFmtId="0" fontId="51" fillId="14" borderId="0" xfId="0" applyFont="1" applyFill="1" applyAlignment="1">
      <alignment horizontal="center"/>
    </xf>
    <xf numFmtId="17" fontId="51" fillId="0" borderId="0" xfId="0" applyNumberFormat="1" applyFont="1" applyAlignment="1">
      <alignment horizontal="left"/>
    </xf>
    <xf numFmtId="0" fontId="54" fillId="34" borderId="0" xfId="0" applyFont="1" applyFill="1" applyAlignment="1">
      <alignment/>
    </xf>
    <xf numFmtId="0" fontId="51" fillId="8" borderId="0" xfId="0" applyFont="1" applyFill="1" applyAlignment="1">
      <alignment horizontal="center" vertical="center" wrapText="1"/>
    </xf>
    <xf numFmtId="0" fontId="54" fillId="34" borderId="0" xfId="0" applyFont="1" applyFill="1" applyAlignment="1">
      <alignment horizontal="center"/>
    </xf>
    <xf numFmtId="43" fontId="51" fillId="0" borderId="0" xfId="42" applyFont="1" applyAlignment="1">
      <alignment horizontal="center"/>
    </xf>
    <xf numFmtId="3" fontId="51" fillId="0" borderId="0" xfId="0" applyNumberFormat="1" applyFont="1" applyAlignment="1">
      <alignment/>
    </xf>
    <xf numFmtId="0" fontId="51" fillId="15" borderId="0" xfId="0" applyFont="1" applyFill="1" applyAlignment="1">
      <alignment/>
    </xf>
    <xf numFmtId="14" fontId="51" fillId="15" borderId="0" xfId="0" applyNumberFormat="1" applyFont="1" applyFill="1" applyAlignment="1">
      <alignment/>
    </xf>
    <xf numFmtId="9" fontId="51" fillId="15" borderId="0" xfId="60" applyFont="1" applyFill="1" applyAlignment="1">
      <alignment/>
    </xf>
    <xf numFmtId="164" fontId="51" fillId="15" borderId="0" xfId="60" applyNumberFormat="1" applyFont="1" applyFill="1" applyAlignment="1">
      <alignment/>
    </xf>
    <xf numFmtId="9" fontId="51" fillId="21" borderId="0" xfId="60" applyFont="1" applyFill="1" applyAlignment="1">
      <alignment horizontal="center"/>
    </xf>
    <xf numFmtId="164" fontId="51" fillId="21" borderId="0" xfId="60" applyNumberFormat="1" applyFont="1" applyFill="1" applyAlignment="1">
      <alignment horizontal="center"/>
    </xf>
    <xf numFmtId="164" fontId="51" fillId="21" borderId="0" xfId="60" applyNumberFormat="1" applyFont="1" applyFill="1" applyAlignment="1">
      <alignment/>
    </xf>
    <xf numFmtId="14" fontId="51" fillId="21" borderId="0" xfId="0" applyNumberFormat="1" applyFont="1" applyFill="1" applyAlignment="1">
      <alignment/>
    </xf>
    <xf numFmtId="170" fontId="51" fillId="0" borderId="0" xfId="0" applyNumberFormat="1" applyFont="1" applyAlignment="1">
      <alignment/>
    </xf>
    <xf numFmtId="170" fontId="51" fillId="15" borderId="0" xfId="0" applyNumberFormat="1" applyFont="1" applyFill="1" applyAlignment="1">
      <alignment/>
    </xf>
    <xf numFmtId="0" fontId="51" fillId="16" borderId="0" xfId="0" applyFont="1" applyFill="1" applyAlignment="1">
      <alignment/>
    </xf>
    <xf numFmtId="0" fontId="51" fillId="10" borderId="0" xfId="0" applyFont="1" applyFill="1" applyAlignment="1">
      <alignment/>
    </xf>
    <xf numFmtId="2" fontId="51" fillId="0" borderId="0" xfId="0" applyNumberFormat="1" applyFont="1" applyAlignment="1">
      <alignment/>
    </xf>
    <xf numFmtId="0" fontId="51" fillId="11" borderId="0" xfId="0" applyFont="1" applyFill="1" applyAlignment="1">
      <alignment/>
    </xf>
    <xf numFmtId="2" fontId="51" fillId="16" borderId="0" xfId="0" applyNumberFormat="1" applyFont="1" applyFill="1" applyAlignment="1">
      <alignment horizontal="right"/>
    </xf>
    <xf numFmtId="166" fontId="51" fillId="0" borderId="0" xfId="0" applyNumberFormat="1" applyFont="1" applyAlignment="1">
      <alignment/>
    </xf>
    <xf numFmtId="166" fontId="51" fillId="0" borderId="0" xfId="42" applyNumberFormat="1" applyFont="1" applyAlignment="1">
      <alignment horizontal="left" indent="1"/>
    </xf>
    <xf numFmtId="0" fontId="53" fillId="0" borderId="0" xfId="0" applyFont="1" applyAlignment="1">
      <alignment/>
    </xf>
    <xf numFmtId="0" fontId="51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left" indent="1"/>
    </xf>
    <xf numFmtId="0" fontId="25" fillId="0" borderId="0" xfId="0" applyFont="1" applyFill="1" applyAlignment="1">
      <alignment horizontal="left" indent="1"/>
    </xf>
    <xf numFmtId="0" fontId="25" fillId="0" borderId="0" xfId="0" applyFont="1" applyFill="1" applyAlignment="1">
      <alignment horizontal="left" indent="2"/>
    </xf>
    <xf numFmtId="0" fontId="26" fillId="0" borderId="0" xfId="0" applyFont="1" applyFill="1" applyAlignment="1">
      <alignment horizontal="left" indent="2"/>
    </xf>
    <xf numFmtId="0" fontId="55" fillId="0" borderId="0" xfId="0" applyFont="1" applyFill="1" applyAlignment="1">
      <alignment horizontal="left" indent="1"/>
    </xf>
    <xf numFmtId="43" fontId="51" fillId="0" borderId="0" xfId="42" applyFont="1" applyFill="1" applyAlignment="1">
      <alignment/>
    </xf>
    <xf numFmtId="170" fontId="51" fillId="0" borderId="0" xfId="0" applyNumberFormat="1" applyFont="1" applyAlignment="1">
      <alignment horizontal="left"/>
    </xf>
    <xf numFmtId="0" fontId="51" fillId="11" borderId="0" xfId="0" applyFont="1" applyFill="1" applyAlignment="1">
      <alignment horizontal="center"/>
    </xf>
    <xf numFmtId="0" fontId="52" fillId="33" borderId="0" xfId="0" applyFont="1" applyFill="1" applyAlignment="1">
      <alignment/>
    </xf>
    <xf numFmtId="170" fontId="52" fillId="33" borderId="0" xfId="0" applyNumberFormat="1" applyFont="1" applyFill="1" applyAlignment="1">
      <alignment/>
    </xf>
    <xf numFmtId="0" fontId="52" fillId="33" borderId="0" xfId="0" applyFont="1" applyFill="1" applyAlignment="1">
      <alignment horizontal="center"/>
    </xf>
    <xf numFmtId="0" fontId="51" fillId="11" borderId="0" xfId="0" applyFont="1" applyFill="1" applyAlignment="1">
      <alignment horizontal="center" vertical="center" wrapText="1"/>
    </xf>
    <xf numFmtId="0" fontId="56" fillId="17" borderId="0" xfId="0" applyFont="1" applyFill="1" applyAlignment="1">
      <alignment/>
    </xf>
    <xf numFmtId="0" fontId="57" fillId="17" borderId="0" xfId="0" applyFont="1" applyFill="1" applyAlignment="1">
      <alignment/>
    </xf>
    <xf numFmtId="0" fontId="57" fillId="17" borderId="0" xfId="0" applyFont="1" applyFill="1" applyAlignment="1">
      <alignment horizontal="left" indent="1"/>
    </xf>
    <xf numFmtId="0" fontId="56" fillId="10" borderId="0" xfId="0" applyFont="1" applyFill="1" applyAlignment="1">
      <alignment/>
    </xf>
    <xf numFmtId="0" fontId="57" fillId="10" borderId="0" xfId="0" applyFont="1" applyFill="1" applyAlignment="1">
      <alignment/>
    </xf>
    <xf numFmtId="0" fontId="28" fillId="17" borderId="0" xfId="0" applyFont="1" applyFill="1" applyAlignment="1">
      <alignment/>
    </xf>
    <xf numFmtId="0" fontId="28" fillId="9" borderId="0" xfId="0" applyFont="1" applyFill="1" applyAlignment="1">
      <alignment/>
    </xf>
    <xf numFmtId="0" fontId="56" fillId="9" borderId="0" xfId="0" applyFont="1" applyFill="1" applyAlignment="1">
      <alignment/>
    </xf>
    <xf numFmtId="0" fontId="31" fillId="17" borderId="0" xfId="0" applyFont="1" applyFill="1" applyAlignment="1">
      <alignment horizontal="left" indent="1"/>
    </xf>
    <xf numFmtId="0" fontId="32" fillId="17" borderId="0" xfId="54" applyFont="1" applyFill="1" applyAlignment="1">
      <alignment horizontal="left" indent="3"/>
    </xf>
    <xf numFmtId="0" fontId="57" fillId="10" borderId="0" xfId="0" applyFont="1" applyFill="1" applyAlignment="1">
      <alignment horizontal="left" indent="1"/>
    </xf>
    <xf numFmtId="0" fontId="31" fillId="10" borderId="0" xfId="0" applyFont="1" applyFill="1" applyAlignment="1">
      <alignment/>
    </xf>
    <xf numFmtId="0" fontId="32" fillId="10" borderId="0" xfId="54" applyFont="1" applyFill="1" applyAlignment="1">
      <alignment horizontal="left" indent="2"/>
    </xf>
    <xf numFmtId="0" fontId="57" fillId="9" borderId="0" xfId="0" applyFont="1" applyFill="1" applyAlignment="1">
      <alignment/>
    </xf>
    <xf numFmtId="0" fontId="57" fillId="9" borderId="0" xfId="0" applyFont="1" applyFill="1" applyAlignment="1">
      <alignment horizontal="left" indent="1"/>
    </xf>
    <xf numFmtId="0" fontId="31" fillId="9" borderId="0" xfId="0" applyFont="1" applyFill="1" applyAlignment="1">
      <alignment/>
    </xf>
    <xf numFmtId="0" fontId="32" fillId="9" borderId="0" xfId="54" applyFont="1" applyFill="1" applyAlignment="1">
      <alignment horizontal="left" indent="2"/>
    </xf>
    <xf numFmtId="0" fontId="28" fillId="8" borderId="0" xfId="0" applyFont="1" applyFill="1" applyAlignment="1">
      <alignment/>
    </xf>
    <xf numFmtId="0" fontId="57" fillId="8" borderId="0" xfId="0" applyFont="1" applyFill="1" applyAlignment="1">
      <alignment/>
    </xf>
    <xf numFmtId="0" fontId="56" fillId="8" borderId="0" xfId="0" applyFont="1" applyFill="1" applyAlignment="1">
      <alignment/>
    </xf>
    <xf numFmtId="0" fontId="57" fillId="8" borderId="0" xfId="0" applyFont="1" applyFill="1" applyAlignment="1">
      <alignment horizontal="left" indent="1"/>
    </xf>
    <xf numFmtId="0" fontId="31" fillId="8" borderId="0" xfId="0" applyFont="1" applyFill="1" applyAlignment="1">
      <alignment horizontal="left" indent="2"/>
    </xf>
    <xf numFmtId="0" fontId="32" fillId="8" borderId="0" xfId="54" applyFont="1" applyFill="1" applyAlignment="1">
      <alignment horizontal="left" indent="2"/>
    </xf>
    <xf numFmtId="0" fontId="30" fillId="13" borderId="0" xfId="0" applyFont="1" applyFill="1" applyAlignment="1">
      <alignment/>
    </xf>
    <xf numFmtId="0" fontId="57" fillId="13" borderId="0" xfId="0" applyFont="1" applyFill="1" applyAlignment="1">
      <alignment/>
    </xf>
    <xf numFmtId="0" fontId="56" fillId="13" borderId="0" xfId="0" applyFont="1" applyFill="1" applyAlignment="1">
      <alignment/>
    </xf>
    <xf numFmtId="0" fontId="57" fillId="13" borderId="0" xfId="0" applyFont="1" applyFill="1" applyAlignment="1">
      <alignment horizontal="left" indent="1"/>
    </xf>
    <xf numFmtId="0" fontId="31" fillId="13" borderId="0" xfId="0" applyFont="1" applyFill="1" applyAlignment="1">
      <alignment horizontal="left" indent="2"/>
    </xf>
    <xf numFmtId="0" fontId="32" fillId="13" borderId="0" xfId="54" applyFont="1" applyFill="1" applyAlignment="1">
      <alignment horizontal="left" indent="2"/>
    </xf>
    <xf numFmtId="0" fontId="31" fillId="13" borderId="0" xfId="0" applyFont="1" applyFill="1" applyAlignment="1">
      <alignment/>
    </xf>
    <xf numFmtId="0" fontId="51" fillId="0" borderId="0" xfId="0" applyFont="1" applyBorder="1" applyAlignment="1">
      <alignment/>
    </xf>
    <xf numFmtId="17" fontId="51" fillId="0" borderId="0" xfId="0" applyNumberFormat="1" applyFont="1" applyBorder="1" applyAlignment="1">
      <alignment/>
    </xf>
    <xf numFmtId="0" fontId="51" fillId="13" borderId="0" xfId="0" applyFont="1" applyFill="1" applyBorder="1" applyAlignment="1">
      <alignment horizontal="center"/>
    </xf>
    <xf numFmtId="43" fontId="51" fillId="0" borderId="0" xfId="42" applyFont="1" applyBorder="1" applyAlignment="1">
      <alignment/>
    </xf>
    <xf numFmtId="164" fontId="51" fillId="0" borderId="0" xfId="60" applyNumberFormat="1" applyFont="1" applyBorder="1" applyAlignment="1">
      <alignment/>
    </xf>
    <xf numFmtId="0" fontId="51" fillId="0" borderId="0" xfId="0" applyFont="1" applyBorder="1" applyAlignment="1">
      <alignment horizontal="center"/>
    </xf>
    <xf numFmtId="0" fontId="52" fillId="19" borderId="0" xfId="0" applyFont="1" applyFill="1" applyBorder="1" applyAlignment="1">
      <alignment/>
    </xf>
    <xf numFmtId="0" fontId="52" fillId="19" borderId="0" xfId="0" applyFont="1" applyFill="1" applyBorder="1" applyAlignment="1">
      <alignment horizontal="center"/>
    </xf>
    <xf numFmtId="0" fontId="51" fillId="19" borderId="0" xfId="0" applyFont="1" applyFill="1" applyBorder="1" applyAlignment="1">
      <alignment/>
    </xf>
    <xf numFmtId="0" fontId="51" fillId="13" borderId="0" xfId="0" applyFont="1" applyFill="1" applyBorder="1" applyAlignment="1">
      <alignment vertical="center" wrapText="1"/>
    </xf>
    <xf numFmtId="0" fontId="51" fillId="13" borderId="0" xfId="0" applyFont="1" applyFill="1" applyBorder="1" applyAlignment="1">
      <alignment horizontal="center" vertical="center" wrapText="1"/>
    </xf>
    <xf numFmtId="0" fontId="51" fillId="13" borderId="10" xfId="0" applyFont="1" applyFill="1" applyBorder="1" applyAlignment="1">
      <alignment vertical="center" wrapText="1"/>
    </xf>
    <xf numFmtId="166" fontId="51" fillId="0" borderId="0" xfId="42" applyNumberFormat="1" applyFont="1" applyBorder="1" applyAlignment="1">
      <alignment/>
    </xf>
    <xf numFmtId="43" fontId="51" fillId="0" borderId="0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10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b497116\OneDrive%20-%20WBG\DSA\Feb%202018%20DSA\MOZ%20LIC%20DSA%20to%20WB_Feb%202018_v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for DSAdocument"/>
      <sheetName val="START"/>
      <sheetName val="Input-INSTRUCTIONS"/>
      <sheetName val="Output - Submit"/>
      <sheetName val="InDMX"/>
      <sheetName val="Data-Input"/>
      <sheetName val="Inp_Out_Debt"/>
      <sheetName val="SDR"/>
      <sheetName val="PV Targets"/>
      <sheetName val="Customized Scenario-fiscal"/>
      <sheetName val="Customized Scenario-External"/>
      <sheetName val="Output-INSTRUCTIONS"/>
      <sheetName val="Out-Table baseline-External"/>
      <sheetName val="Out-Panel chart-External"/>
      <sheetName val="Out-Stress tests-External"/>
      <sheetName val="Out-Panel chart-Fiscal"/>
      <sheetName val="Out-Table baseline-Fiscal"/>
      <sheetName val="Out-Stress tests-Fiscal"/>
      <sheetName val="Out-Panel Chart-Remit"/>
      <sheetName val="Out-Stress tests-Remit"/>
      <sheetName val="Out-Panel Chart-prob"/>
      <sheetName val="Out-Panel Chart-prob-Remit"/>
      <sheetName val="Past DSAs"/>
      <sheetName val="BACKGROUND tables"/>
      <sheetName val="Chart Data"/>
      <sheetName val="Chart Data - Remit"/>
      <sheetName val="Prob"/>
      <sheetName val="Prob - Remit"/>
      <sheetName val="GE Calculation"/>
      <sheetName val="baseline-fiscal"/>
      <sheetName val="A1_historical-fiscal"/>
      <sheetName val="A2_PB unchanged-fiscal"/>
      <sheetName val="A3_LR growth-fiscal"/>
      <sheetName val="B1_GDP-fiscal"/>
      <sheetName val="B2_PB-fiscal"/>
      <sheetName val="B3_combo-fiscal"/>
      <sheetName val="B4_depreciation-fiscal"/>
      <sheetName val="B5_other flows-fiscal"/>
      <sheetName val="PV_ResFin-fiscal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PV_Base"/>
      <sheetName val="PV Stress"/>
      <sheetName val="PV Stress_A2"/>
      <sheetName val="Output Database"/>
      <sheetName val="lookup"/>
      <sheetName val="OutDMX"/>
      <sheetName val="txtDSA"/>
      <sheetName val="Chart1"/>
      <sheetName val="Chart2"/>
      <sheetName val="Chart3"/>
      <sheetName val="Chart4"/>
      <sheetName val="Panel4xDebt"/>
      <sheetName val="DSA Debt charts"/>
      <sheetName val="CPIA"/>
      <sheetName val="NAVIGATOR"/>
    </sheetNames>
  </externalBook>
</externalLink>
</file>

<file path=xl/theme/theme1.xml><?xml version="1.0" encoding="utf-8"?>
<a:theme xmlns:a="http://schemas.openxmlformats.org/drawingml/2006/main" name="Office Theme">
  <a:themeElements>
    <a:clrScheme name="MFM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7FD1B9"/>
      </a:accent1>
      <a:accent2>
        <a:srgbClr val="DE6E4B"/>
      </a:accent2>
      <a:accent3>
        <a:srgbClr val="7A6563"/>
      </a:accent3>
      <a:accent4>
        <a:srgbClr val="CACAAA"/>
      </a:accent4>
      <a:accent5>
        <a:srgbClr val="2F8396"/>
      </a:accent5>
      <a:accent6>
        <a:srgbClr val="21455B"/>
      </a:accent6>
      <a:hlink>
        <a:srgbClr val="6C9196"/>
      </a:hlink>
      <a:folHlink>
        <a:srgbClr val="B4828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B12"/>
  <sheetViews>
    <sheetView showGridLines="0" tabSelected="1" zoomScalePageLayoutView="0" workbookViewId="0" topLeftCell="A1">
      <selection activeCell="G29" sqref="G29"/>
    </sheetView>
  </sheetViews>
  <sheetFormatPr defaultColWidth="9.140625" defaultRowHeight="15"/>
  <cols>
    <col min="1" max="16384" width="8.8515625" style="5" customWidth="1"/>
  </cols>
  <sheetData>
    <row r="1" s="92" customFormat="1" ht="15">
      <c r="A1" s="92" t="s">
        <v>318</v>
      </c>
    </row>
    <row r="3" s="94" customFormat="1" ht="15">
      <c r="B3" s="94" t="s">
        <v>0</v>
      </c>
    </row>
    <row r="4" s="93" customFormat="1" ht="15"/>
    <row r="5" s="95" customFormat="1" ht="15">
      <c r="B5" s="95" t="s">
        <v>1</v>
      </c>
    </row>
    <row r="6" s="96" customFormat="1" ht="15">
      <c r="B6" s="97" t="s">
        <v>2</v>
      </c>
    </row>
    <row r="7" s="96" customFormat="1" ht="15">
      <c r="B7" s="97" t="s">
        <v>3</v>
      </c>
    </row>
    <row r="8" s="96" customFormat="1" ht="15">
      <c r="B8" s="97" t="s">
        <v>4</v>
      </c>
    </row>
    <row r="9" s="96" customFormat="1" ht="15">
      <c r="B9" s="97" t="s">
        <v>5</v>
      </c>
    </row>
    <row r="10" s="96" customFormat="1" ht="15">
      <c r="B10" s="97" t="s">
        <v>6</v>
      </c>
    </row>
    <row r="11" s="96" customFormat="1" ht="15">
      <c r="B11" s="97" t="s">
        <v>7</v>
      </c>
    </row>
    <row r="12" s="96" customFormat="1" ht="15">
      <c r="B12" s="97" t="s">
        <v>8</v>
      </c>
    </row>
    <row r="13" s="98" customFormat="1" ht="15"/>
  </sheetData>
  <sheetProtection/>
  <hyperlinks>
    <hyperlink ref="B6" location="'Quarterly GDP (Constant Prices)'!A1" display="Quarterly GDP - Constant Prices"/>
    <hyperlink ref="B7" location="'NA Expenditure | CNP | Annual'!A1" display="National Accounts - Expenditure - Constant Prices (Annual)"/>
    <hyperlink ref="B8" location="'NA Production | CNP | Annual'!A1" display="National Accounts - Expenditure - Current Prices (Annual)"/>
    <hyperlink ref="B9" location="'NA Production | CNP | Annual'!A1" display="National Accounts - Production - Constant Prices (Annual)"/>
    <hyperlink ref="B10" location="'NA Production | CNP | Quarterly'!A1" display="National Accounts - Production - Constant Prices (Quarterly)"/>
    <hyperlink ref="B11" location="'Sector cont to growth | Annual'!A1" display="Sector contribution to growth (Annual)"/>
    <hyperlink ref="B12" location="'Sector cont to growth|Quarterly'!A1" display="Sector contribution to growth (Quarterly)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N28"/>
  <sheetViews>
    <sheetView showGridLines="0" zoomScalePageLayoutView="0" workbookViewId="0" topLeftCell="A1">
      <selection activeCell="B3" sqref="B3"/>
    </sheetView>
  </sheetViews>
  <sheetFormatPr defaultColWidth="9.140625" defaultRowHeight="15"/>
  <cols>
    <col min="1" max="1" width="8.8515625" style="1" customWidth="1"/>
    <col min="2" max="2" width="23.7109375" style="1" bestFit="1" customWidth="1"/>
    <col min="3" max="16384" width="8.8515625" style="1" customWidth="1"/>
  </cols>
  <sheetData>
    <row r="1" ht="13.5">
      <c r="A1" s="1" t="s">
        <v>66</v>
      </c>
    </row>
    <row r="2" ht="13.5">
      <c r="A2" s="1" t="s">
        <v>74</v>
      </c>
    </row>
    <row r="3" spans="1:2" ht="13.5">
      <c r="A3" s="1" t="s">
        <v>11</v>
      </c>
      <c r="B3" s="31">
        <f>+'Sector cont to growth|Quarterly'!B3</f>
        <v>43313</v>
      </c>
    </row>
    <row r="4" spans="1:2" ht="13.5">
      <c r="A4" s="1" t="s">
        <v>12</v>
      </c>
      <c r="B4" s="1" t="s">
        <v>75</v>
      </c>
    </row>
    <row r="6" spans="2:14" ht="13.5">
      <c r="B6" s="28"/>
      <c r="C6" s="28">
        <v>2006</v>
      </c>
      <c r="D6" s="28">
        <v>2007</v>
      </c>
      <c r="E6" s="28">
        <v>2008</v>
      </c>
      <c r="F6" s="28">
        <v>2009</v>
      </c>
      <c r="G6" s="28">
        <v>2010</v>
      </c>
      <c r="H6" s="28">
        <v>2011</v>
      </c>
      <c r="I6" s="28">
        <v>2012</v>
      </c>
      <c r="J6" s="28">
        <v>2013</v>
      </c>
      <c r="K6" s="28">
        <v>2014</v>
      </c>
      <c r="L6" s="28">
        <v>2015</v>
      </c>
      <c r="M6" s="28">
        <v>2016</v>
      </c>
      <c r="N6" s="28">
        <v>2017</v>
      </c>
    </row>
    <row r="7" spans="2:14" ht="13.5">
      <c r="B7" s="1" t="s">
        <v>76</v>
      </c>
      <c r="C7" s="21">
        <v>-755.428331409697</v>
      </c>
      <c r="D7" s="21">
        <v>-786.1966282498494</v>
      </c>
      <c r="E7" s="21">
        <v>-1147.2028599185064</v>
      </c>
      <c r="F7" s="21">
        <v>-1226.1875716602292</v>
      </c>
      <c r="G7" s="21">
        <v>-1679.440917172619</v>
      </c>
      <c r="H7" s="21">
        <v>-3328.708043842207</v>
      </c>
      <c r="I7" s="21">
        <v>-6789.977472038023</v>
      </c>
      <c r="J7" s="21">
        <v>-6253.4462335510925</v>
      </c>
      <c r="K7" s="21">
        <v>-5797.1455433414</v>
      </c>
      <c r="L7" s="21">
        <v>-5967.850296052131</v>
      </c>
      <c r="M7" s="21">
        <v>-3845.9999375900666</v>
      </c>
      <c r="N7" s="21">
        <v>-2584.3155911619933</v>
      </c>
    </row>
    <row r="8" spans="2:14" ht="13.5">
      <c r="B8" s="22" t="s">
        <v>77</v>
      </c>
      <c r="C8" s="21">
        <v>-621.6973030393061</v>
      </c>
      <c r="D8" s="21">
        <v>-796.8121677979093</v>
      </c>
      <c r="E8" s="21">
        <v>-1400.195939058488</v>
      </c>
      <c r="F8" s="21">
        <v>-1707.4401590083585</v>
      </c>
      <c r="G8" s="21">
        <v>-2148.025288102343</v>
      </c>
      <c r="H8" s="21">
        <v>-4133.946674837851</v>
      </c>
      <c r="I8" s="21">
        <v>-7753.202106338709</v>
      </c>
      <c r="J8" s="21">
        <v>-7615.689356072548</v>
      </c>
      <c r="K8" s="21">
        <v>-6967.541379732804</v>
      </c>
      <c r="L8" s="21">
        <v>-6469.682664825615</v>
      </c>
      <c r="M8" s="21">
        <v>-4105.801088267675</v>
      </c>
      <c r="N8" s="21">
        <v>-2828.3670860707616</v>
      </c>
    </row>
    <row r="9" spans="2:14" ht="13.5">
      <c r="B9" s="23" t="s">
        <v>78</v>
      </c>
      <c r="C9" s="21">
        <v>-267.710207891711</v>
      </c>
      <c r="D9" s="21">
        <v>-399.0118191449724</v>
      </c>
      <c r="E9" s="21">
        <v>-990.1648643067025</v>
      </c>
      <c r="F9" s="21">
        <v>-1274.8227299945765</v>
      </c>
      <c r="G9" s="21">
        <v>-1179.1765138194542</v>
      </c>
      <c r="H9" s="21">
        <v>-2249.309574386726</v>
      </c>
      <c r="I9" s="21">
        <v>-4047.51820883504</v>
      </c>
      <c r="J9" s="21">
        <v>-4356.8891940458325</v>
      </c>
      <c r="K9" s="21">
        <v>-4035.2736366049817</v>
      </c>
      <c r="L9" s="21">
        <v>-4163.293680846807</v>
      </c>
      <c r="M9" s="21">
        <v>-1404.6612320502154</v>
      </c>
      <c r="N9" s="21">
        <v>-497.7864716614413</v>
      </c>
    </row>
    <row r="10" spans="2:14" ht="13.5">
      <c r="B10" s="24" t="s">
        <v>29</v>
      </c>
      <c r="C10" s="21">
        <v>2381.131626058609</v>
      </c>
      <c r="D10" s="21">
        <v>2412.12</v>
      </c>
      <c r="E10" s="21">
        <v>2653.25964772687</v>
      </c>
      <c r="F10" s="21">
        <v>2147.1833346589738</v>
      </c>
      <c r="G10" s="21">
        <v>2333.2501202691114</v>
      </c>
      <c r="H10" s="21">
        <v>3118.2744867835586</v>
      </c>
      <c r="I10" s="21">
        <v>3855.538399304934</v>
      </c>
      <c r="J10" s="21">
        <v>4122.638380784242</v>
      </c>
      <c r="K10" s="21">
        <v>3916.3823622182913</v>
      </c>
      <c r="L10" s="21">
        <v>3413.2708657016237</v>
      </c>
      <c r="M10" s="21">
        <v>3328.235536397601</v>
      </c>
      <c r="N10" s="21">
        <v>4725.30236826398</v>
      </c>
    </row>
    <row r="11" spans="2:14" ht="13.5">
      <c r="B11" s="25" t="s">
        <v>79</v>
      </c>
      <c r="C11" s="21">
        <v>1688.7406066964459</v>
      </c>
      <c r="D11" s="21">
        <v>1843.476377834275</v>
      </c>
      <c r="E11" s="21">
        <v>1851.072536431153</v>
      </c>
      <c r="F11" s="21">
        <v>1310.703462092441</v>
      </c>
      <c r="G11" s="21">
        <v>1668.1348457866416</v>
      </c>
      <c r="H11" s="21">
        <v>2015.2191572150766</v>
      </c>
      <c r="I11" s="21">
        <v>2173.464863</v>
      </c>
      <c r="J11" s="21">
        <v>2200.527898333812</v>
      </c>
      <c r="K11" s="21">
        <v>2425.5936928231345</v>
      </c>
      <c r="L11" s="21">
        <v>2035.0701265227603</v>
      </c>
      <c r="M11" s="21">
        <v>2413.0183675878206</v>
      </c>
      <c r="N11" s="21">
        <v>3718.5809907336134</v>
      </c>
    </row>
    <row r="12" spans="2:14" ht="13.5">
      <c r="B12" s="24" t="s">
        <v>32</v>
      </c>
      <c r="C12" s="21">
        <v>2648.8418339503205</v>
      </c>
      <c r="D12" s="21">
        <v>2811.1318191449723</v>
      </c>
      <c r="E12" s="21">
        <v>3643.4245120335727</v>
      </c>
      <c r="F12" s="21">
        <v>3422.0060646535503</v>
      </c>
      <c r="G12" s="21">
        <v>3512.426634088565</v>
      </c>
      <c r="H12" s="21">
        <v>5367.584061170284</v>
      </c>
      <c r="I12" s="21">
        <v>7903.056608139974</v>
      </c>
      <c r="J12" s="21">
        <v>8479.527574830076</v>
      </c>
      <c r="K12" s="21">
        <v>7951.655998823273</v>
      </c>
      <c r="L12" s="21">
        <v>7576.56454654843</v>
      </c>
      <c r="M12" s="21">
        <v>4732.896768447817</v>
      </c>
      <c r="N12" s="21">
        <v>5223.088839925421</v>
      </c>
    </row>
    <row r="13" spans="2:14" ht="13.5">
      <c r="B13" s="25" t="s">
        <v>79</v>
      </c>
      <c r="C13" s="21">
        <v>637.3661363437944</v>
      </c>
      <c r="D13" s="21">
        <v>626.7575021611312</v>
      </c>
      <c r="E13" s="21">
        <v>701.5246144881261</v>
      </c>
      <c r="F13" s="21">
        <v>791.1455634525709</v>
      </c>
      <c r="G13" s="21">
        <v>899.6726901301972</v>
      </c>
      <c r="H13" s="21">
        <v>1513.1154545454544</v>
      </c>
      <c r="I13" s="21">
        <v>2140.9556297727277</v>
      </c>
      <c r="J13" s="21">
        <v>1933.8771609918178</v>
      </c>
      <c r="K13" s="21">
        <v>1486.7998909844546</v>
      </c>
      <c r="L13" s="21">
        <v>916.952063884</v>
      </c>
      <c r="M13" s="21">
        <v>771.0875</v>
      </c>
      <c r="N13" s="21">
        <v>732.6025227001059</v>
      </c>
    </row>
    <row r="14" spans="2:14" ht="13.5">
      <c r="B14" s="23" t="s">
        <v>80</v>
      </c>
      <c r="C14" s="21">
        <v>-353.98709514759514</v>
      </c>
      <c r="D14" s="21">
        <v>-397.80034865293703</v>
      </c>
      <c r="E14" s="21">
        <v>-410.03107475178547</v>
      </c>
      <c r="F14" s="21">
        <v>-432.6174290137818</v>
      </c>
      <c r="G14" s="21">
        <v>-968.8487742828886</v>
      </c>
      <c r="H14" s="21">
        <v>-1884.6371004511245</v>
      </c>
      <c r="I14" s="21">
        <v>-3705.6838975036685</v>
      </c>
      <c r="J14" s="21">
        <v>-3258.800162026716</v>
      </c>
      <c r="K14" s="21">
        <v>-2932.267743127822</v>
      </c>
      <c r="L14" s="21">
        <v>-2306.388983978808</v>
      </c>
      <c r="M14" s="21">
        <v>-2701.13985621746</v>
      </c>
      <c r="N14" s="21">
        <v>-2330.5806144093203</v>
      </c>
    </row>
    <row r="15" spans="2:14" ht="13.5">
      <c r="B15" s="24" t="s">
        <v>29</v>
      </c>
      <c r="C15" s="21">
        <v>395.6392029710039</v>
      </c>
      <c r="D15" s="21">
        <v>458.72858203131005</v>
      </c>
      <c r="E15" s="21">
        <v>555.300729709538</v>
      </c>
      <c r="F15" s="21">
        <v>611.6704601161371</v>
      </c>
      <c r="G15" s="21">
        <v>244.89907151053768</v>
      </c>
      <c r="H15" s="21">
        <v>365.99300805279915</v>
      </c>
      <c r="I15" s="21">
        <v>792.1100473542388</v>
      </c>
      <c r="J15" s="21">
        <v>645.4686437579228</v>
      </c>
      <c r="K15" s="21">
        <v>724.851023533452</v>
      </c>
      <c r="L15" s="21">
        <v>722.6207160270036</v>
      </c>
      <c r="M15" s="21">
        <v>440.45045122413296</v>
      </c>
      <c r="N15" s="21">
        <v>657.5100502870744</v>
      </c>
    </row>
    <row r="16" spans="2:14" ht="13.5">
      <c r="B16" s="24" t="s">
        <v>32</v>
      </c>
      <c r="C16" s="21">
        <v>749.6262981185989</v>
      </c>
      <c r="D16" s="21">
        <v>856.528930684247</v>
      </c>
      <c r="E16" s="21">
        <v>965.3318044613235</v>
      </c>
      <c r="F16" s="21">
        <v>1044.2878891299188</v>
      </c>
      <c r="G16" s="21">
        <v>1213.7478457934262</v>
      </c>
      <c r="H16" s="21">
        <v>2250.630108503924</v>
      </c>
      <c r="I16" s="21">
        <v>4497.793944857907</v>
      </c>
      <c r="J16" s="21">
        <v>3904.2688057846385</v>
      </c>
      <c r="K16" s="21">
        <v>3657.118766661274</v>
      </c>
      <c r="L16" s="21">
        <v>3029.0097000058117</v>
      </c>
      <c r="M16" s="21">
        <v>3141.590307441593</v>
      </c>
      <c r="N16" s="21">
        <v>2988.0906646963945</v>
      </c>
    </row>
    <row r="17" spans="2:14" ht="13.5">
      <c r="B17" s="22" t="s">
        <v>81</v>
      </c>
      <c r="C17" s="21">
        <v>-634.4526442947829</v>
      </c>
      <c r="D17" s="21">
        <v>-591.5771229005903</v>
      </c>
      <c r="E17" s="21">
        <v>-641.8745539091826</v>
      </c>
      <c r="F17" s="21">
        <v>-281.81109046983636</v>
      </c>
      <c r="G17" s="21">
        <v>-359.25704745029657</v>
      </c>
      <c r="H17" s="21">
        <v>-198.91256731853065</v>
      </c>
      <c r="I17" s="21">
        <v>-75.46659383703643</v>
      </c>
      <c r="J17" s="21">
        <v>-58.589659247244356</v>
      </c>
      <c r="K17" s="21">
        <v>-201.91265139476263</v>
      </c>
      <c r="L17" s="21">
        <v>-300.1331275631905</v>
      </c>
      <c r="M17" s="21">
        <v>-260.6824055110178</v>
      </c>
      <c r="N17" s="21">
        <v>-419.9814172580168</v>
      </c>
    </row>
    <row r="18" spans="2:14" ht="13.5">
      <c r="B18" s="22" t="s">
        <v>82</v>
      </c>
      <c r="C18" s="21">
        <v>500.7216159243919</v>
      </c>
      <c r="D18" s="21">
        <v>602.1926624486503</v>
      </c>
      <c r="E18" s="21">
        <v>894.8676330491643</v>
      </c>
      <c r="F18" s="21">
        <v>763.0636778179659</v>
      </c>
      <c r="G18" s="21">
        <v>827.8414183800205</v>
      </c>
      <c r="H18" s="21">
        <v>1004.1511983141743</v>
      </c>
      <c r="I18" s="21">
        <v>1038.691228137722</v>
      </c>
      <c r="J18" s="21">
        <v>1420.8327817686998</v>
      </c>
      <c r="K18" s="21">
        <v>1372.3084877861663</v>
      </c>
      <c r="L18" s="21">
        <v>801.9654963366747</v>
      </c>
      <c r="M18" s="21">
        <v>520.4835561886265</v>
      </c>
      <c r="N18" s="21">
        <v>679.4550152879425</v>
      </c>
    </row>
    <row r="19" spans="3:14" ht="13.5"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2:14" ht="13.5">
      <c r="B20" s="1" t="s">
        <v>83</v>
      </c>
      <c r="C20" s="21">
        <v>2313.934456933461</v>
      </c>
      <c r="D20" s="21">
        <v>541.91435001</v>
      </c>
      <c r="E20" s="21">
        <v>421.47590181</v>
      </c>
      <c r="F20" s="21">
        <v>424.2045730599999</v>
      </c>
      <c r="G20" s="21">
        <v>357.4430759816085</v>
      </c>
      <c r="H20" s="21">
        <v>445.8851435037884</v>
      </c>
      <c r="I20" s="21">
        <v>489.60713040622414</v>
      </c>
      <c r="J20" s="21">
        <v>422.75175337999997</v>
      </c>
      <c r="K20" s="21">
        <v>374.88785475847294</v>
      </c>
      <c r="L20" s="21">
        <v>287.7936984927549</v>
      </c>
      <c r="M20" s="21">
        <v>206.2922961986493</v>
      </c>
      <c r="N20" s="21">
        <v>203.2345857645562</v>
      </c>
    </row>
    <row r="21" spans="3:14" ht="13.5"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2:14" ht="13.5">
      <c r="B22" s="1" t="s">
        <v>84</v>
      </c>
      <c r="C22" s="21">
        <v>1559.7478005622716</v>
      </c>
      <c r="D22" s="21">
        <v>-658.946192776904</v>
      </c>
      <c r="E22" s="21">
        <v>-842.9098785733672</v>
      </c>
      <c r="F22" s="21">
        <v>-850.7973988998014</v>
      </c>
      <c r="G22" s="21">
        <v>-1269.7017266780683</v>
      </c>
      <c r="H22" s="21">
        <v>2869.4638388538774</v>
      </c>
      <c r="I22" s="21">
        <v>6271.454652482166</v>
      </c>
      <c r="J22" s="21">
        <v>5808.3477465560745</v>
      </c>
      <c r="K22" s="21">
        <f>SUM(K23:K26)-K27</f>
        <v>5389.882852000023</v>
      </c>
      <c r="L22" s="21">
        <f>SUM(L23:L26)-L27</f>
        <v>5667.875864445117</v>
      </c>
      <c r="M22" s="21">
        <f>SUM(M23:M26)-M27</f>
        <v>3677.2923426893494</v>
      </c>
      <c r="N22" s="21">
        <f>SUM(N23:N26)-N27</f>
        <v>2306.923521452266</v>
      </c>
    </row>
    <row r="23" spans="2:14" ht="13.5">
      <c r="B23" s="1" t="s">
        <v>85</v>
      </c>
      <c r="C23" s="21">
        <v>-113.00566039999987</v>
      </c>
      <c r="D23" s="21">
        <v>-821.5813404540456</v>
      </c>
      <c r="E23" s="21">
        <v>-591.647410564251</v>
      </c>
      <c r="F23" s="21">
        <v>-895.5893966275</v>
      </c>
      <c r="G23" s="21">
        <v>-1020.3187972187183</v>
      </c>
      <c r="H23" s="21">
        <v>3558.5436109155658</v>
      </c>
      <c r="I23" s="21">
        <v>5629.409702923036</v>
      </c>
      <c r="J23" s="21">
        <v>6175.124642620102</v>
      </c>
      <c r="K23" s="21">
        <v>4901.790089342214</v>
      </c>
      <c r="L23" s="21">
        <v>3866.8319868300005</v>
      </c>
      <c r="M23" s="21">
        <v>3093.429233066</v>
      </c>
      <c r="N23" s="21">
        <v>2292.4949608668203</v>
      </c>
    </row>
    <row r="24" spans="2:14" ht="13.5">
      <c r="B24" s="1" t="s">
        <v>86</v>
      </c>
      <c r="C24" s="21">
        <v>124.0309354017358</v>
      </c>
      <c r="D24" s="21">
        <v>0.03392590108003404</v>
      </c>
      <c r="E24" s="21">
        <v>9.430027269424382</v>
      </c>
      <c r="F24" s="21">
        <v>-3.792923734070769</v>
      </c>
      <c r="G24" s="21">
        <v>-0.6309293558211089</v>
      </c>
      <c r="H24" s="21">
        <v>-32.039778718679884</v>
      </c>
      <c r="I24" s="21">
        <v>19.906018687019674</v>
      </c>
      <c r="J24" s="21">
        <v>743.6925320571661</v>
      </c>
      <c r="K24" s="21">
        <v>21.85529789726072</v>
      </c>
      <c r="L24" s="21">
        <v>-52.97160500545435</v>
      </c>
      <c r="M24" s="21">
        <v>-120.88898450244</v>
      </c>
      <c r="N24" s="21">
        <v>20.766538406486863</v>
      </c>
    </row>
    <row r="25" spans="2:14" ht="13.5">
      <c r="B25" s="1" t="s">
        <v>87</v>
      </c>
      <c r="C25" s="21">
        <v>-0.25358643000000003</v>
      </c>
      <c r="D25" s="21">
        <v>1.1210169810352937</v>
      </c>
      <c r="E25" s="21">
        <v>0.024222517212546923</v>
      </c>
      <c r="F25" s="21">
        <v>0.4327928968317922</v>
      </c>
      <c r="G25" s="21">
        <v>0.07951715272245694</v>
      </c>
      <c r="H25" s="21">
        <v>-1.6959802020752923</v>
      </c>
      <c r="I25" s="21">
        <v>-41.86383677589308</v>
      </c>
      <c r="J25" s="21">
        <v>-1.9109589739002844</v>
      </c>
      <c r="K25" s="21">
        <v>-5.788381055577067</v>
      </c>
      <c r="L25" s="21">
        <v>3.5714602639522863</v>
      </c>
      <c r="M25" s="21">
        <v>-2.975430183252046</v>
      </c>
      <c r="N25" s="21">
        <v>-5.714303404079737</v>
      </c>
    </row>
    <row r="26" spans="2:14" ht="13.5">
      <c r="B26" s="1" t="s">
        <v>88</v>
      </c>
      <c r="C26" s="21">
        <v>1427.5199687309132</v>
      </c>
      <c r="D26" s="21">
        <v>-101.8936980253114</v>
      </c>
      <c r="E26" s="21">
        <v>-358.1173409931139</v>
      </c>
      <c r="F26" s="21">
        <v>-318.28321341803735</v>
      </c>
      <c r="G26" s="21">
        <v>-478.1232654932387</v>
      </c>
      <c r="H26" s="21">
        <v>-412.38545847837037</v>
      </c>
      <c r="I26" s="21">
        <v>1039.3528244182532</v>
      </c>
      <c r="J26" s="21">
        <v>-715.1625331114261</v>
      </c>
      <c r="K26" s="21">
        <v>352.0989606207338</v>
      </c>
      <c r="L26" s="21">
        <v>1250.7368578338533</v>
      </c>
      <c r="M26" s="21">
        <v>206.72389275599434</v>
      </c>
      <c r="N26" s="21">
        <v>1326.9375431573567</v>
      </c>
    </row>
    <row r="27" spans="2:14" ht="13.5">
      <c r="B27" s="1" t="s">
        <v>89</v>
      </c>
      <c r="C27" s="21">
        <v>121.45614325962246</v>
      </c>
      <c r="D27" s="21">
        <v>263.3739028203378</v>
      </c>
      <c r="E27" s="21">
        <v>97.40062319736072</v>
      </c>
      <c r="F27" s="21">
        <v>366.43534198297505</v>
      </c>
      <c r="G27" s="21">
        <v>229.29174823698733</v>
      </c>
      <c r="H27" s="21">
        <v>242.95855466256327</v>
      </c>
      <c r="I27" s="21">
        <v>375.35005677024924</v>
      </c>
      <c r="J27" s="21">
        <v>393.3959360358669</v>
      </c>
      <c r="K27" s="21">
        <v>-119.92688519539095</v>
      </c>
      <c r="L27" s="21">
        <v>-599.7071645227664</v>
      </c>
      <c r="M27" s="21">
        <v>-501.0036315530476</v>
      </c>
      <c r="N27" s="21">
        <v>1327.5612175743179</v>
      </c>
    </row>
    <row r="28" spans="2:14" ht="13.5">
      <c r="B28" s="1" t="s">
        <v>90</v>
      </c>
      <c r="C28" s="21">
        <v>1.2393760385068333</v>
      </c>
      <c r="D28" s="21">
        <v>-398.66391453705467</v>
      </c>
      <c r="E28" s="21">
        <v>-117.18292046486086</v>
      </c>
      <c r="F28" s="21">
        <v>-48.81440029957221</v>
      </c>
      <c r="G28" s="21">
        <v>52.29611451294221</v>
      </c>
      <c r="H28" s="21">
        <v>10.4463093545412</v>
      </c>
      <c r="I28" s="21">
        <v>32.08385611963092</v>
      </c>
      <c r="J28" s="21">
        <v>22.74623726002045</v>
      </c>
      <c r="K28" s="21">
        <v>32.37483658290623</v>
      </c>
      <c r="L28" s="21">
        <v>12.180733114258715</v>
      </c>
      <c r="M28" s="21">
        <v>-37.584701297932725</v>
      </c>
      <c r="N28" s="21">
        <v>74.15748394517118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AZ28"/>
  <sheetViews>
    <sheetView showGridLines="0" zoomScalePageLayoutView="0" workbookViewId="0" topLeftCell="AG1">
      <selection activeCell="BE22" sqref="BE22"/>
    </sheetView>
  </sheetViews>
  <sheetFormatPr defaultColWidth="9.140625" defaultRowHeight="15"/>
  <cols>
    <col min="1" max="1" width="13.28125" style="1" customWidth="1"/>
    <col min="2" max="2" width="23.7109375" style="1" bestFit="1" customWidth="1"/>
    <col min="3" max="16384" width="8.8515625" style="1" customWidth="1"/>
  </cols>
  <sheetData>
    <row r="1" ht="13.5">
      <c r="A1" s="1" t="s">
        <v>66</v>
      </c>
    </row>
    <row r="2" ht="13.5">
      <c r="A2" s="1" t="s">
        <v>74</v>
      </c>
    </row>
    <row r="3" spans="1:2" ht="13.5">
      <c r="A3" s="1" t="s">
        <v>11</v>
      </c>
      <c r="B3" s="31">
        <f>+'BOP | Annual'!B3</f>
        <v>43313</v>
      </c>
    </row>
    <row r="4" spans="1:2" ht="13.5">
      <c r="A4" s="1" t="s">
        <v>12</v>
      </c>
      <c r="B4" s="1" t="s">
        <v>75</v>
      </c>
    </row>
    <row r="6" spans="3:52" ht="13.5">
      <c r="C6" s="30" t="s">
        <v>91</v>
      </c>
      <c r="D6" s="30" t="s">
        <v>19</v>
      </c>
      <c r="E6" s="30" t="s">
        <v>20</v>
      </c>
      <c r="F6" s="30" t="s">
        <v>21</v>
      </c>
      <c r="G6" s="30" t="s">
        <v>92</v>
      </c>
      <c r="H6" s="30" t="s">
        <v>19</v>
      </c>
      <c r="I6" s="30" t="s">
        <v>20</v>
      </c>
      <c r="J6" s="30" t="s">
        <v>21</v>
      </c>
      <c r="K6" s="30" t="s">
        <v>93</v>
      </c>
      <c r="L6" s="30" t="s">
        <v>19</v>
      </c>
      <c r="M6" s="30" t="s">
        <v>20</v>
      </c>
      <c r="N6" s="30" t="s">
        <v>21</v>
      </c>
      <c r="O6" s="30" t="s">
        <v>94</v>
      </c>
      <c r="P6" s="30" t="s">
        <v>19</v>
      </c>
      <c r="Q6" s="30" t="s">
        <v>20</v>
      </c>
      <c r="R6" s="30" t="s">
        <v>21</v>
      </c>
      <c r="S6" s="30" t="s">
        <v>95</v>
      </c>
      <c r="T6" s="30" t="s">
        <v>19</v>
      </c>
      <c r="U6" s="30" t="s">
        <v>20</v>
      </c>
      <c r="V6" s="30" t="s">
        <v>21</v>
      </c>
      <c r="W6" s="30" t="s">
        <v>96</v>
      </c>
      <c r="X6" s="30" t="s">
        <v>19</v>
      </c>
      <c r="Y6" s="30" t="s">
        <v>20</v>
      </c>
      <c r="Z6" s="30" t="s">
        <v>21</v>
      </c>
      <c r="AA6" s="30" t="s">
        <v>97</v>
      </c>
      <c r="AB6" s="30" t="s">
        <v>19</v>
      </c>
      <c r="AC6" s="30" t="s">
        <v>20</v>
      </c>
      <c r="AD6" s="30" t="s">
        <v>21</v>
      </c>
      <c r="AE6" s="30" t="s">
        <v>98</v>
      </c>
      <c r="AF6" s="30" t="s">
        <v>19</v>
      </c>
      <c r="AG6" s="30" t="s">
        <v>20</v>
      </c>
      <c r="AH6" s="30" t="s">
        <v>21</v>
      </c>
      <c r="AI6" s="30" t="s">
        <v>99</v>
      </c>
      <c r="AJ6" s="30" t="s">
        <v>19</v>
      </c>
      <c r="AK6" s="30" t="s">
        <v>20</v>
      </c>
      <c r="AL6" s="30" t="s">
        <v>21</v>
      </c>
      <c r="AM6" s="30" t="s">
        <v>100</v>
      </c>
      <c r="AN6" s="30" t="s">
        <v>19</v>
      </c>
      <c r="AO6" s="30" t="s">
        <v>20</v>
      </c>
      <c r="AP6" s="30" t="s">
        <v>21</v>
      </c>
      <c r="AQ6" s="30" t="s">
        <v>101</v>
      </c>
      <c r="AR6" s="30" t="s">
        <v>19</v>
      </c>
      <c r="AS6" s="30" t="s">
        <v>20</v>
      </c>
      <c r="AT6" s="30" t="s">
        <v>21</v>
      </c>
      <c r="AU6" s="30" t="s">
        <v>102</v>
      </c>
      <c r="AV6" s="30" t="s">
        <v>19</v>
      </c>
      <c r="AW6" s="30" t="s">
        <v>20</v>
      </c>
      <c r="AX6" s="30" t="s">
        <v>21</v>
      </c>
      <c r="AY6" s="30" t="s">
        <v>281</v>
      </c>
      <c r="AZ6" s="30" t="s">
        <v>19</v>
      </c>
    </row>
    <row r="7" spans="2:52" ht="13.5">
      <c r="B7" s="1" t="s">
        <v>76</v>
      </c>
      <c r="C7" s="21">
        <v>-35.26779741915223</v>
      </c>
      <c r="D7" s="21">
        <v>-253.4361299045688</v>
      </c>
      <c r="E7" s="21">
        <v>-24.59353079533612</v>
      </c>
      <c r="F7" s="21">
        <v>-442.1308732906399</v>
      </c>
      <c r="G7" s="21">
        <v>-40.03210899515193</v>
      </c>
      <c r="H7" s="21">
        <v>-312.887585408733</v>
      </c>
      <c r="I7" s="21">
        <v>36.98755284665336</v>
      </c>
      <c r="J7" s="21">
        <v>-470.26448669261777</v>
      </c>
      <c r="K7" s="21">
        <v>28.349861084548536</v>
      </c>
      <c r="L7" s="21">
        <v>-328.8198193402354</v>
      </c>
      <c r="M7" s="21">
        <v>-235.00263009191326</v>
      </c>
      <c r="N7" s="21">
        <v>-611.7302715709062</v>
      </c>
      <c r="O7" s="21">
        <v>-357.9592894975931</v>
      </c>
      <c r="P7" s="21">
        <v>-280.2297707499451</v>
      </c>
      <c r="Q7" s="21">
        <v>-124.31843104746994</v>
      </c>
      <c r="R7" s="21">
        <v>-463.68008036522093</v>
      </c>
      <c r="S7" s="21">
        <v>-506.2345132650591</v>
      </c>
      <c r="T7" s="21">
        <v>-321.44104911989086</v>
      </c>
      <c r="U7" s="21">
        <v>-264.85733520992716</v>
      </c>
      <c r="V7" s="21">
        <v>-586.9080195777419</v>
      </c>
      <c r="W7" s="21">
        <v>-675.8388944125054</v>
      </c>
      <c r="X7" s="21">
        <v>-674.6595212973991</v>
      </c>
      <c r="Y7" s="21">
        <v>-1070.7618012249084</v>
      </c>
      <c r="Z7" s="21">
        <v>-907.4478269073941</v>
      </c>
      <c r="AA7" s="21">
        <v>-1575.1115367128368</v>
      </c>
      <c r="AB7" s="21">
        <v>-1969.8334249937632</v>
      </c>
      <c r="AC7" s="21">
        <v>-1031.4484078615228</v>
      </c>
      <c r="AD7" s="21">
        <v>-2213.5841024699002</v>
      </c>
      <c r="AE7" s="21">
        <v>-1498.6325200226884</v>
      </c>
      <c r="AF7" s="21">
        <v>-1727.6048343929572</v>
      </c>
      <c r="AG7" s="21">
        <v>-1084.7393654181922</v>
      </c>
      <c r="AH7" s="21">
        <v>-1942.469513717255</v>
      </c>
      <c r="AI7" s="21">
        <v>-807.2634630994435</v>
      </c>
      <c r="AJ7" s="21">
        <v>-1606.5698754543935</v>
      </c>
      <c r="AK7" s="21">
        <v>-1738.2493240025124</v>
      </c>
      <c r="AL7" s="21">
        <v>-1645.0628807850512</v>
      </c>
      <c r="AM7" s="21">
        <v>-1365.3982931395458</v>
      </c>
      <c r="AN7" s="21">
        <v>-1426.1455330390029</v>
      </c>
      <c r="AO7" s="21">
        <v>-1737.6136077737538</v>
      </c>
      <c r="AP7" s="21">
        <v>-1438.6928620998274</v>
      </c>
      <c r="AQ7" s="21">
        <v>-815.9632638975227</v>
      </c>
      <c r="AR7" s="21">
        <v>-1408.0868913547158</v>
      </c>
      <c r="AS7" s="21">
        <v>-775.2173193396512</v>
      </c>
      <c r="AT7" s="21">
        <v>-846.7324629981784</v>
      </c>
      <c r="AU7" s="21">
        <v>-833.3680175511042</v>
      </c>
      <c r="AV7" s="21">
        <v>-348.6848695359345</v>
      </c>
      <c r="AW7" s="21">
        <v>-393.56680806332827</v>
      </c>
      <c r="AX7" s="21">
        <v>-1009.9143749771504</v>
      </c>
      <c r="AY7" s="21">
        <v>-953.9372577651675</v>
      </c>
      <c r="AZ7" s="21">
        <v>-642.0520970598573</v>
      </c>
    </row>
    <row r="8" spans="2:52" ht="13.5">
      <c r="B8" s="22" t="s">
        <v>77</v>
      </c>
      <c r="C8" s="21">
        <v>-170.905879042791</v>
      </c>
      <c r="D8" s="21">
        <v>-193.83035734676923</v>
      </c>
      <c r="E8" s="21">
        <v>-114.48773726381216</v>
      </c>
      <c r="F8" s="21">
        <v>-142.47332938593368</v>
      </c>
      <c r="G8" s="21">
        <v>-156.8384065966932</v>
      </c>
      <c r="H8" s="21">
        <v>-157.11386662235202</v>
      </c>
      <c r="I8" s="21">
        <v>-142.08124878387662</v>
      </c>
      <c r="J8" s="21">
        <v>-340.7786457949875</v>
      </c>
      <c r="K8" s="21">
        <v>-258.1521599071291</v>
      </c>
      <c r="L8" s="21">
        <v>-317.59726873053046</v>
      </c>
      <c r="M8" s="21">
        <v>-328.66969544964786</v>
      </c>
      <c r="N8" s="21">
        <v>-495.77681497118056</v>
      </c>
      <c r="O8" s="21">
        <v>-542.5322730378452</v>
      </c>
      <c r="P8" s="21">
        <v>-387.94613014456195</v>
      </c>
      <c r="Q8" s="21">
        <v>-348.7244848286639</v>
      </c>
      <c r="R8" s="21">
        <v>-428.2372709972874</v>
      </c>
      <c r="S8" s="21">
        <v>-577.8217123164509</v>
      </c>
      <c r="T8" s="21">
        <v>-518.0127819104257</v>
      </c>
      <c r="U8" s="21">
        <v>-450.277652443347</v>
      </c>
      <c r="V8" s="21">
        <v>-601.9131414321193</v>
      </c>
      <c r="W8" s="21">
        <v>-867.5224429244415</v>
      </c>
      <c r="X8" s="21">
        <v>-858.7283911678222</v>
      </c>
      <c r="Y8" s="21">
        <v>-1296.6448572085508</v>
      </c>
      <c r="Z8" s="21">
        <v>-1111.0509835370362</v>
      </c>
      <c r="AA8" s="21">
        <v>-1784.8525125866702</v>
      </c>
      <c r="AB8" s="21">
        <v>-2075.259686104671</v>
      </c>
      <c r="AC8" s="21">
        <v>-1488.7634611664723</v>
      </c>
      <c r="AD8" s="21">
        <v>-2404.326446480895</v>
      </c>
      <c r="AE8" s="21">
        <v>-1886.1273707537841</v>
      </c>
      <c r="AF8" s="21">
        <v>-1947.8278867542222</v>
      </c>
      <c r="AG8" s="21">
        <v>-1723.0492694470563</v>
      </c>
      <c r="AH8" s="21">
        <v>-2058.6848291174856</v>
      </c>
      <c r="AI8" s="21">
        <v>-1416.830917922314</v>
      </c>
      <c r="AJ8" s="21">
        <v>-1850.9036458033045</v>
      </c>
      <c r="AK8" s="21">
        <v>-1939.0757113148218</v>
      </c>
      <c r="AL8" s="21">
        <f>AL9+AL14</f>
        <v>-1760.7311046923637</v>
      </c>
      <c r="AM8" s="21">
        <f aca="true" t="shared" si="0" ref="AM8:AX8">AM9+AM14</f>
        <v>-1458.3251489486252</v>
      </c>
      <c r="AN8" s="21">
        <f t="shared" si="0"/>
        <v>-1480.4963802734728</v>
      </c>
      <c r="AO8" s="21">
        <f t="shared" si="0"/>
        <v>-1864.8826738553907</v>
      </c>
      <c r="AP8" s="21">
        <f t="shared" si="0"/>
        <v>-1665.978461748125</v>
      </c>
      <c r="AQ8" s="21">
        <f t="shared" si="0"/>
        <v>-895.1893414919839</v>
      </c>
      <c r="AR8" s="21">
        <f t="shared" si="0"/>
        <v>-1442.4958907749278</v>
      </c>
      <c r="AS8" s="21">
        <f t="shared" si="0"/>
        <v>-864.0929162159025</v>
      </c>
      <c r="AT8" s="21">
        <f t="shared" si="0"/>
        <v>-904.0229397848627</v>
      </c>
      <c r="AU8" s="21">
        <v>-698.579246435017</v>
      </c>
      <c r="AV8" s="21">
        <v>-355.5321909841751</v>
      </c>
      <c r="AW8" s="21">
        <v>-353.6244323904391</v>
      </c>
      <c r="AX8" s="21">
        <v>-1421.8496952266548</v>
      </c>
      <c r="AY8" s="21">
        <v>-801.4017916317379</v>
      </c>
      <c r="AZ8" s="21">
        <v>-722.4298366753779</v>
      </c>
    </row>
    <row r="9" spans="2:52" ht="13.5">
      <c r="B9" s="23" t="s">
        <v>78</v>
      </c>
      <c r="C9" s="21">
        <v>-75.91786245731726</v>
      </c>
      <c r="D9" s="21">
        <v>-83.58079995229741</v>
      </c>
      <c r="E9" s="21">
        <v>-45.59485119072917</v>
      </c>
      <c r="F9" s="21">
        <v>-62.61669429136714</v>
      </c>
      <c r="G9" s="21">
        <v>-41.75071779334462</v>
      </c>
      <c r="H9" s="21">
        <v>-58.21107181262232</v>
      </c>
      <c r="I9" s="21">
        <v>-63.58401057041647</v>
      </c>
      <c r="J9" s="21">
        <v>-235.46601896858897</v>
      </c>
      <c r="K9" s="21">
        <v>-162.02237490341236</v>
      </c>
      <c r="L9" s="21">
        <v>-210.89086840306686</v>
      </c>
      <c r="M9" s="21">
        <v>-231.09666317602523</v>
      </c>
      <c r="N9" s="21">
        <v>-386.15495782419805</v>
      </c>
      <c r="O9" s="21">
        <v>-411.9942973553482</v>
      </c>
      <c r="P9" s="21">
        <v>-298.01461628651776</v>
      </c>
      <c r="Q9" s="21">
        <v>-236.43877153692915</v>
      </c>
      <c r="R9" s="21">
        <v>-328.3750448157815</v>
      </c>
      <c r="S9" s="21">
        <v>-331.7160671109407</v>
      </c>
      <c r="T9" s="21">
        <v>-325.69755428393864</v>
      </c>
      <c r="U9" s="21">
        <v>-214.73831201249698</v>
      </c>
      <c r="V9" s="21">
        <v>-307.02458041207797</v>
      </c>
      <c r="W9" s="21">
        <v>-455.61648812956287</v>
      </c>
      <c r="X9" s="21">
        <v>-406.0199434474507</v>
      </c>
      <c r="Y9" s="21">
        <v>-818.4782446859346</v>
      </c>
      <c r="Z9" s="21">
        <v>-569.194898123778</v>
      </c>
      <c r="AA9" s="21">
        <v>-886.2982820026266</v>
      </c>
      <c r="AB9" s="21">
        <v>-984.1828117782134</v>
      </c>
      <c r="AC9" s="21">
        <v>-670.5920326998419</v>
      </c>
      <c r="AD9" s="21">
        <v>-1506.445082354358</v>
      </c>
      <c r="AE9" s="21">
        <v>-988.8523091364134</v>
      </c>
      <c r="AF9" s="21">
        <v>-1040.7154921816832</v>
      </c>
      <c r="AG9" s="21">
        <v>-1108.4857767330343</v>
      </c>
      <c r="AH9" s="21">
        <v>-1218.8356159947018</v>
      </c>
      <c r="AI9" s="21">
        <v>-740.3623195623652</v>
      </c>
      <c r="AJ9" s="21">
        <v>-1051.8732203616116</v>
      </c>
      <c r="AK9" s="21">
        <v>-1169.9211907850495</v>
      </c>
      <c r="AL9" s="21">
        <v>-1073.1169058959563</v>
      </c>
      <c r="AM9" s="21">
        <v>-809.2676851181354</v>
      </c>
      <c r="AN9" s="21">
        <v>-963.465220257353</v>
      </c>
      <c r="AO9" s="21">
        <v>-1304.6818888786972</v>
      </c>
      <c r="AP9" s="21">
        <v>-1085.87888659262</v>
      </c>
      <c r="AQ9" s="21">
        <v>-541.30061398558</v>
      </c>
      <c r="AR9" s="21">
        <v>-479.64613661698263</v>
      </c>
      <c r="AS9" s="21">
        <v>-401.92443752120187</v>
      </c>
      <c r="AT9" s="21">
        <v>18.20995607354712</v>
      </c>
      <c r="AU9" s="21">
        <v>-373.6788412549399</v>
      </c>
      <c r="AV9" s="21">
        <v>3.9904889955334966</v>
      </c>
      <c r="AW9" s="21">
        <v>78.55310096491485</v>
      </c>
      <c r="AX9" s="21">
        <v>-206.65122036695152</v>
      </c>
      <c r="AY9" s="21">
        <v>-249.97166719000143</v>
      </c>
      <c r="AZ9" s="21">
        <v>-171.98663078397954</v>
      </c>
    </row>
    <row r="10" spans="2:52" ht="13.5">
      <c r="B10" s="24" t="s">
        <v>29</v>
      </c>
      <c r="C10" s="21">
        <v>540.3025348534991</v>
      </c>
      <c r="D10" s="21">
        <v>599.767578168919</v>
      </c>
      <c r="E10" s="21">
        <v>630.792941733989</v>
      </c>
      <c r="F10" s="21">
        <v>610.268571302202</v>
      </c>
      <c r="G10" s="21">
        <v>584.798066462528</v>
      </c>
      <c r="H10" s="21">
        <v>613.835581015485</v>
      </c>
      <c r="I10" s="21">
        <v>676.498157495807</v>
      </c>
      <c r="J10" s="21">
        <v>536.9881950261799</v>
      </c>
      <c r="K10" s="21">
        <v>538.481583138433</v>
      </c>
      <c r="L10" s="21">
        <v>686.282341822744</v>
      </c>
      <c r="M10" s="21">
        <v>820.777120212003</v>
      </c>
      <c r="N10" s="21">
        <v>607.7186025536901</v>
      </c>
      <c r="O10" s="21">
        <v>402.71511016356</v>
      </c>
      <c r="P10" s="21">
        <v>507.45537430182395</v>
      </c>
      <c r="Q10" s="21">
        <v>624.555738147048</v>
      </c>
      <c r="R10" s="21">
        <v>612.457112046542</v>
      </c>
      <c r="S10" s="21">
        <v>490.99438874882105</v>
      </c>
      <c r="T10" s="21">
        <v>583.635588917954</v>
      </c>
      <c r="U10" s="21">
        <v>658.850219342094</v>
      </c>
      <c r="V10" s="21">
        <v>599.7699232602421</v>
      </c>
      <c r="W10" s="21">
        <v>848.2117805407154</v>
      </c>
      <c r="X10" s="21">
        <v>724.8842576076156</v>
      </c>
      <c r="Y10" s="21">
        <v>802.995724288919</v>
      </c>
      <c r="Z10" s="21">
        <v>742.1827243463084</v>
      </c>
      <c r="AA10" s="21">
        <v>1021.4068013447775</v>
      </c>
      <c r="AB10" s="21">
        <v>979.4860336356023</v>
      </c>
      <c r="AC10" s="21">
        <v>932.1361964174423</v>
      </c>
      <c r="AD10" s="21">
        <v>922.5093679071119</v>
      </c>
      <c r="AE10" s="21">
        <v>860.8013446290122</v>
      </c>
      <c r="AF10" s="21">
        <v>1115.5943659999998</v>
      </c>
      <c r="AG10" s="21">
        <v>1087.7983770589874</v>
      </c>
      <c r="AH10" s="21">
        <v>1058.444293096243</v>
      </c>
      <c r="AI10" s="21">
        <v>793.898407710345</v>
      </c>
      <c r="AJ10" s="21">
        <v>1046.951579638432</v>
      </c>
      <c r="AK10" s="21">
        <v>1040.6286248695142</v>
      </c>
      <c r="AL10" s="21">
        <v>1034.90375</v>
      </c>
      <c r="AM10" s="21">
        <v>823.4768194691351</v>
      </c>
      <c r="AN10" s="21">
        <v>939.1459589284624</v>
      </c>
      <c r="AO10" s="21">
        <v>821.3309369921574</v>
      </c>
      <c r="AP10" s="21">
        <v>829.317150311869</v>
      </c>
      <c r="AQ10" s="21">
        <v>696.9204362784265</v>
      </c>
      <c r="AR10" s="21">
        <v>800.1259032420589</v>
      </c>
      <c r="AS10" s="21">
        <v>825.7806483435767</v>
      </c>
      <c r="AT10" s="21">
        <v>1005.408548533537</v>
      </c>
      <c r="AU10" s="21">
        <v>987.5586620586964</v>
      </c>
      <c r="AV10" s="21">
        <v>1194.7839463073171</v>
      </c>
      <c r="AW10" s="21">
        <v>1277.9774353903704</v>
      </c>
      <c r="AX10" s="21">
        <v>1264.9823245075959</v>
      </c>
      <c r="AY10" s="21">
        <v>1193.15446804</v>
      </c>
      <c r="AZ10" s="21">
        <v>1344.8647017899998</v>
      </c>
    </row>
    <row r="11" spans="2:52" ht="13.5">
      <c r="B11" s="25" t="s">
        <v>79</v>
      </c>
      <c r="C11" s="21">
        <v>375.2869425602483</v>
      </c>
      <c r="D11" s="21">
        <v>440.02772760943594</v>
      </c>
      <c r="E11" s="21">
        <v>440.04533164</v>
      </c>
      <c r="F11" s="21">
        <v>433.38060488676194</v>
      </c>
      <c r="G11" s="21">
        <v>470.6397396887022</v>
      </c>
      <c r="H11" s="21">
        <v>477.64831321557267</v>
      </c>
      <c r="I11" s="21">
        <v>466.5457674200001</v>
      </c>
      <c r="J11" s="21">
        <v>428.64255751</v>
      </c>
      <c r="K11" s="21">
        <v>420.6084373099345</v>
      </c>
      <c r="L11" s="21">
        <v>475.6665434150725</v>
      </c>
      <c r="M11" s="21">
        <v>569.3530994237559</v>
      </c>
      <c r="N11" s="21">
        <v>385.4444562823901</v>
      </c>
      <c r="O11" s="21">
        <v>274.78447970129616</v>
      </c>
      <c r="P11" s="21">
        <v>291.5321330441142</v>
      </c>
      <c r="Q11" s="21">
        <v>358.09484493191854</v>
      </c>
      <c r="R11" s="21">
        <v>386.2920044151122</v>
      </c>
      <c r="S11" s="21">
        <v>378.35664449519663</v>
      </c>
      <c r="T11" s="21">
        <v>425.51119265</v>
      </c>
      <c r="U11" s="21">
        <v>422.45724898445513</v>
      </c>
      <c r="V11" s="21">
        <v>441.80975965698997</v>
      </c>
      <c r="W11" s="21">
        <v>498.18673576395554</v>
      </c>
      <c r="X11" s="21">
        <v>490.812092641979</v>
      </c>
      <c r="Y11" s="21">
        <v>521.751196219142</v>
      </c>
      <c r="Z11" s="21">
        <v>504.4691325900001</v>
      </c>
      <c r="AA11" s="21">
        <v>543.894711</v>
      </c>
      <c r="AB11" s="21">
        <v>597.1821570000001</v>
      </c>
      <c r="AC11" s="21">
        <v>509.91200899999995</v>
      </c>
      <c r="AD11" s="21">
        <v>522.475986</v>
      </c>
      <c r="AE11" s="21">
        <v>499.1054368102083</v>
      </c>
      <c r="AF11" s="21">
        <v>593.65915</v>
      </c>
      <c r="AG11" s="21">
        <v>541.1218047286527</v>
      </c>
      <c r="AH11" s="21">
        <v>566.6415067949514</v>
      </c>
      <c r="AI11" s="21">
        <v>535.1323501831956</v>
      </c>
      <c r="AJ11" s="21">
        <v>604.862278356929</v>
      </c>
      <c r="AK11" s="21">
        <v>619.9565345616336</v>
      </c>
      <c r="AL11" s="21">
        <v>669.54641095</v>
      </c>
      <c r="AM11" s="21">
        <v>531.1671521398798</v>
      </c>
      <c r="AN11" s="21">
        <v>560.2319306893642</v>
      </c>
      <c r="AO11" s="21">
        <v>483.4581560099737</v>
      </c>
      <c r="AP11" s="21">
        <v>482.0886531164221</v>
      </c>
      <c r="AQ11" s="21">
        <v>534.989982732824</v>
      </c>
      <c r="AR11" s="21">
        <v>589.0696273862936</v>
      </c>
      <c r="AS11" s="21">
        <v>581.3455631555556</v>
      </c>
      <c r="AT11" s="21">
        <v>699.2670961923598</v>
      </c>
      <c r="AU11" s="21">
        <v>818.8703836466666</v>
      </c>
      <c r="AV11" s="21">
        <v>1013.7599835902965</v>
      </c>
      <c r="AW11" s="21">
        <v>934.3335625844759</v>
      </c>
      <c r="AX11" s="21">
        <v>951.6170609121748</v>
      </c>
      <c r="AY11" s="21">
        <v>891.2097677699999</v>
      </c>
      <c r="AZ11" s="21">
        <v>949.1334259835158</v>
      </c>
    </row>
    <row r="12" spans="2:52" ht="13.5">
      <c r="B12" s="24" t="s">
        <v>32</v>
      </c>
      <c r="C12" s="21">
        <v>616.2203973108163</v>
      </c>
      <c r="D12" s="21">
        <v>683.3483781212165</v>
      </c>
      <c r="E12" s="21">
        <v>676.3877929247182</v>
      </c>
      <c r="F12" s="21">
        <v>672.8852655935691</v>
      </c>
      <c r="G12" s="21">
        <v>626.5487842558726</v>
      </c>
      <c r="H12" s="21">
        <v>672.0466528281073</v>
      </c>
      <c r="I12" s="21">
        <v>740.0821680662235</v>
      </c>
      <c r="J12" s="21">
        <v>772.4542139947689</v>
      </c>
      <c r="K12" s="21">
        <v>700.5039580418454</v>
      </c>
      <c r="L12" s="21">
        <v>897.1732102258109</v>
      </c>
      <c r="M12" s="21">
        <v>1051.8737833880282</v>
      </c>
      <c r="N12" s="21">
        <v>993.8735603778881</v>
      </c>
      <c r="O12" s="21">
        <v>814.7094075189082</v>
      </c>
      <c r="P12" s="21">
        <v>805.4699905883417</v>
      </c>
      <c r="Q12" s="21">
        <v>860.9945096839772</v>
      </c>
      <c r="R12" s="21">
        <v>940.8321568623235</v>
      </c>
      <c r="S12" s="21">
        <v>822.7104558597617</v>
      </c>
      <c r="T12" s="21">
        <v>909.3331432018927</v>
      </c>
      <c r="U12" s="21">
        <v>873.5885313545909</v>
      </c>
      <c r="V12" s="21">
        <v>906.79450367232</v>
      </c>
      <c r="W12" s="21">
        <v>1303.8282686702782</v>
      </c>
      <c r="X12" s="21">
        <v>1130.9042010550663</v>
      </c>
      <c r="Y12" s="21">
        <v>1621.4739689748535</v>
      </c>
      <c r="Z12" s="21">
        <v>1311.3776224700864</v>
      </c>
      <c r="AA12" s="21">
        <v>1907.705083347404</v>
      </c>
      <c r="AB12" s="21">
        <v>1963.6688454138157</v>
      </c>
      <c r="AC12" s="21">
        <v>1602.7282291172842</v>
      </c>
      <c r="AD12" s="21">
        <v>2428.95445026147</v>
      </c>
      <c r="AE12" s="21">
        <v>1849.6536537654256</v>
      </c>
      <c r="AF12" s="21">
        <v>2156.309858181683</v>
      </c>
      <c r="AG12" s="21">
        <v>2196.2841537920217</v>
      </c>
      <c r="AH12" s="21">
        <v>2277.279909090945</v>
      </c>
      <c r="AI12" s="21">
        <v>1534.2607272727103</v>
      </c>
      <c r="AJ12" s="21">
        <v>2098.8248000000435</v>
      </c>
      <c r="AK12" s="21">
        <v>2210.5498156545636</v>
      </c>
      <c r="AL12" s="21">
        <v>2108.020655895956</v>
      </c>
      <c r="AM12" s="21">
        <v>1632.7445045872705</v>
      </c>
      <c r="AN12" s="21">
        <v>1902.6111791858154</v>
      </c>
      <c r="AO12" s="21">
        <v>2126.0128258708546</v>
      </c>
      <c r="AP12" s="21">
        <v>1915.196036904489</v>
      </c>
      <c r="AQ12" s="21">
        <v>1238.2210502640064</v>
      </c>
      <c r="AR12" s="21">
        <v>1279.7720398590416</v>
      </c>
      <c r="AS12" s="21">
        <v>1227.7050858647785</v>
      </c>
      <c r="AT12" s="21">
        <v>987.1985924599899</v>
      </c>
      <c r="AU12" s="21">
        <v>1361.2375033136361</v>
      </c>
      <c r="AV12" s="21">
        <v>1190.7934573117836</v>
      </c>
      <c r="AW12" s="21">
        <v>1199.4243344254555</v>
      </c>
      <c r="AX12" s="21">
        <v>1471.6335448745474</v>
      </c>
      <c r="AY12" s="21">
        <v>1443.1261352300014</v>
      </c>
      <c r="AZ12" s="21">
        <v>1516.8513325739793</v>
      </c>
    </row>
    <row r="13" spans="2:52" ht="13.5">
      <c r="B13" s="25" t="s">
        <v>79</v>
      </c>
      <c r="C13" s="21">
        <v>176.78563730819744</v>
      </c>
      <c r="D13" s="21">
        <v>149.01754302369645</v>
      </c>
      <c r="E13" s="21">
        <v>148.3586584495233</v>
      </c>
      <c r="F13" s="21">
        <v>163.2042975623773</v>
      </c>
      <c r="G13" s="21">
        <v>175.40139992671692</v>
      </c>
      <c r="H13" s="21">
        <v>136.7763765427422</v>
      </c>
      <c r="I13" s="21">
        <v>176.18041811987024</v>
      </c>
      <c r="J13" s="21">
        <v>138.39930757180196</v>
      </c>
      <c r="K13" s="21">
        <v>149.58423796973946</v>
      </c>
      <c r="L13" s="21">
        <v>202.069054315228</v>
      </c>
      <c r="M13" s="21">
        <v>189.05946324808073</v>
      </c>
      <c r="N13" s="21">
        <v>160.8118589550779</v>
      </c>
      <c r="O13" s="21">
        <v>153.60115698453168</v>
      </c>
      <c r="P13" s="21">
        <v>174.83243690448086</v>
      </c>
      <c r="Q13" s="21">
        <v>189.0902151725584</v>
      </c>
      <c r="R13" s="21">
        <v>273.62175439099997</v>
      </c>
      <c r="S13" s="21">
        <v>125.40918782830477</v>
      </c>
      <c r="T13" s="21">
        <v>203.88274277448085</v>
      </c>
      <c r="U13" s="21">
        <v>211.36003942</v>
      </c>
      <c r="V13" s="21">
        <v>359.0207201074116</v>
      </c>
      <c r="W13" s="21">
        <v>289.4327272727272</v>
      </c>
      <c r="X13" s="21">
        <v>423.94545454545454</v>
      </c>
      <c r="Y13" s="21">
        <v>413.27545454545447</v>
      </c>
      <c r="Z13" s="21">
        <v>386.4618181818182</v>
      </c>
      <c r="AA13" s="21">
        <v>560.9749990909091</v>
      </c>
      <c r="AB13" s="21">
        <v>652.9183333333333</v>
      </c>
      <c r="AC13" s="21">
        <v>512.6912367424243</v>
      </c>
      <c r="AD13" s="21">
        <v>414.3710606060606</v>
      </c>
      <c r="AE13" s="21">
        <v>720.332871813636</v>
      </c>
      <c r="AF13" s="21">
        <v>461.4775882454545</v>
      </c>
      <c r="AG13" s="21">
        <v>343.39872272727274</v>
      </c>
      <c r="AH13" s="21">
        <v>408.6679782054545</v>
      </c>
      <c r="AI13" s="21">
        <v>509.56695056636346</v>
      </c>
      <c r="AJ13" s="21">
        <v>575.5564513990909</v>
      </c>
      <c r="AK13" s="21">
        <v>214.84915062280163</v>
      </c>
      <c r="AL13" s="21">
        <v>186.82710774999998</v>
      </c>
      <c r="AM13" s="21">
        <v>291.67883360818183</v>
      </c>
      <c r="AN13" s="21">
        <v>204.03692809999995</v>
      </c>
      <c r="AO13" s="21">
        <v>239.4703417118182</v>
      </c>
      <c r="AP13" s="21">
        <v>181.76596046400002</v>
      </c>
      <c r="AQ13" s="21">
        <v>206.66996252099997</v>
      </c>
      <c r="AR13" s="21">
        <v>192.523805527329</v>
      </c>
      <c r="AS13" s="21">
        <v>231.40946189000002</v>
      </c>
      <c r="AT13" s="21">
        <v>140.531315677347</v>
      </c>
      <c r="AU13" s="21">
        <v>169.96026030666664</v>
      </c>
      <c r="AV13" s="21">
        <v>194.92881346677257</v>
      </c>
      <c r="AW13" s="21">
        <v>156.28623948666666</v>
      </c>
      <c r="AX13" s="21">
        <v>211.42720944</v>
      </c>
      <c r="AY13" s="21">
        <v>160.25118413</v>
      </c>
      <c r="AZ13" s="21">
        <v>218.50224707</v>
      </c>
    </row>
    <row r="14" spans="2:52" ht="13.5">
      <c r="B14" s="23" t="s">
        <v>80</v>
      </c>
      <c r="C14" s="21">
        <v>-94.98801658547376</v>
      </c>
      <c r="D14" s="21">
        <v>-110.24955739447184</v>
      </c>
      <c r="E14" s="21">
        <v>-68.89288607308299</v>
      </c>
      <c r="F14" s="21">
        <v>-79.85663509456654</v>
      </c>
      <c r="G14" s="21">
        <v>-115.08768880334858</v>
      </c>
      <c r="H14" s="21">
        <v>-98.90279480972971</v>
      </c>
      <c r="I14" s="21">
        <v>-78.49723821346015</v>
      </c>
      <c r="J14" s="21">
        <v>-105.31262682639854</v>
      </c>
      <c r="K14" s="21">
        <v>-96.12978500371673</v>
      </c>
      <c r="L14" s="21">
        <v>-106.70640032746363</v>
      </c>
      <c r="M14" s="21">
        <v>-97.5730322736226</v>
      </c>
      <c r="N14" s="21">
        <v>-109.6218571469825</v>
      </c>
      <c r="O14" s="21">
        <v>-130.537975682497</v>
      </c>
      <c r="P14" s="21">
        <v>-89.93151385804421</v>
      </c>
      <c r="Q14" s="21">
        <v>-112.28571329173477</v>
      </c>
      <c r="R14" s="21">
        <v>-99.86222618150586</v>
      </c>
      <c r="S14" s="21">
        <v>-246.10564520551017</v>
      </c>
      <c r="T14" s="21">
        <v>-192.315227626487</v>
      </c>
      <c r="U14" s="21">
        <v>-235.53934043085002</v>
      </c>
      <c r="V14" s="21">
        <v>-294.88856102004144</v>
      </c>
      <c r="W14" s="21">
        <v>-411.9059547948786</v>
      </c>
      <c r="X14" s="21">
        <v>-452.7084477203715</v>
      </c>
      <c r="Y14" s="21">
        <v>-478.1666125226162</v>
      </c>
      <c r="Z14" s="21">
        <v>-541.8560854132581</v>
      </c>
      <c r="AA14" s="21">
        <v>-898.5542305840436</v>
      </c>
      <c r="AB14" s="21">
        <v>-1091.0768743264575</v>
      </c>
      <c r="AC14" s="21">
        <v>-818.1714284666305</v>
      </c>
      <c r="AD14" s="21">
        <v>-897.8813641265369</v>
      </c>
      <c r="AE14" s="21">
        <v>-897.2750616173707</v>
      </c>
      <c r="AF14" s="21">
        <v>-907.112394572539</v>
      </c>
      <c r="AG14" s="21">
        <v>-614.563492714022</v>
      </c>
      <c r="AH14" s="21">
        <v>-839.8492131227838</v>
      </c>
      <c r="AI14" s="21">
        <v>-676.4685983599488</v>
      </c>
      <c r="AJ14" s="21">
        <v>-799.0304254416928</v>
      </c>
      <c r="AK14" s="21">
        <v>-769.1545205297724</v>
      </c>
      <c r="AL14" s="21">
        <v>-687.6141987964075</v>
      </c>
      <c r="AM14" s="21">
        <v>-649.0574638304897</v>
      </c>
      <c r="AN14" s="21">
        <v>-517.0311600161198</v>
      </c>
      <c r="AO14" s="21">
        <v>-560.2007849766936</v>
      </c>
      <c r="AP14" s="21">
        <v>-580.099575155505</v>
      </c>
      <c r="AQ14" s="21">
        <v>-353.88872750640394</v>
      </c>
      <c r="AR14" s="21">
        <v>-962.8497541579453</v>
      </c>
      <c r="AS14" s="21">
        <v>-462.1684786947007</v>
      </c>
      <c r="AT14" s="21">
        <v>-922.2328958584098</v>
      </c>
      <c r="AU14" s="21">
        <v>-324.9004051800771</v>
      </c>
      <c r="AV14" s="21">
        <v>-359.5226799797086</v>
      </c>
      <c r="AW14" s="21">
        <v>-432.17753335535394</v>
      </c>
      <c r="AX14" s="21">
        <v>-1215.1984748597033</v>
      </c>
      <c r="AY14" s="21">
        <v>-551.4301244417364</v>
      </c>
      <c r="AZ14" s="21">
        <v>-550.4432058913984</v>
      </c>
    </row>
    <row r="15" spans="2:52" ht="13.5">
      <c r="B15" s="24" t="s">
        <v>29</v>
      </c>
      <c r="C15" s="21">
        <v>90.21896725200003</v>
      </c>
      <c r="D15" s="21">
        <v>85.68446898</v>
      </c>
      <c r="E15" s="21">
        <v>98.02602308660201</v>
      </c>
      <c r="F15" s="21">
        <v>121.70974365240184</v>
      </c>
      <c r="G15" s="21">
        <v>95.6094048</v>
      </c>
      <c r="H15" s="21">
        <v>105.85580949</v>
      </c>
      <c r="I15" s="21">
        <v>125.18273317</v>
      </c>
      <c r="J15" s="21">
        <v>132.08063457131004</v>
      </c>
      <c r="K15" s="21">
        <v>107.292396267855</v>
      </c>
      <c r="L15" s="21">
        <v>130.44767432365936</v>
      </c>
      <c r="M15" s="21">
        <v>148.6060200815</v>
      </c>
      <c r="N15" s="21">
        <v>168.95463903652364</v>
      </c>
      <c r="O15" s="21">
        <v>122.45267122955882</v>
      </c>
      <c r="P15" s="21">
        <v>151.02093577752368</v>
      </c>
      <c r="Q15" s="21">
        <v>143.50460293185643</v>
      </c>
      <c r="R15" s="21">
        <v>194.69225017719813</v>
      </c>
      <c r="S15" s="21">
        <v>52.14670153</v>
      </c>
      <c r="T15" s="21">
        <v>69.586011981</v>
      </c>
      <c r="U15" s="21">
        <v>66.42542672183771</v>
      </c>
      <c r="V15" s="21">
        <v>56.7409312777</v>
      </c>
      <c r="W15" s="21">
        <v>87.83091904000001</v>
      </c>
      <c r="X15" s="21">
        <v>89.24239281999999</v>
      </c>
      <c r="Y15" s="21">
        <v>108.33528660333334</v>
      </c>
      <c r="Z15" s="21">
        <v>80.58440958946588</v>
      </c>
      <c r="AA15" s="21">
        <v>174.09527606610047</v>
      </c>
      <c r="AB15" s="21">
        <v>187.95397905214986</v>
      </c>
      <c r="AC15" s="21">
        <v>193.0335038265331</v>
      </c>
      <c r="AD15" s="21">
        <v>237.02728840945525</v>
      </c>
      <c r="AE15" s="21">
        <v>131.38184061510975</v>
      </c>
      <c r="AF15" s="21">
        <v>168.005378983301</v>
      </c>
      <c r="AG15" s="21">
        <v>165.28557436074723</v>
      </c>
      <c r="AH15" s="21">
        <v>180.79584979876478</v>
      </c>
      <c r="AI15" s="21">
        <v>162.4491489653913</v>
      </c>
      <c r="AJ15" s="21">
        <v>189.75602529404836</v>
      </c>
      <c r="AK15" s="21">
        <v>188.97357179976385</v>
      </c>
      <c r="AL15" s="21">
        <v>183.67227747424855</v>
      </c>
      <c r="AM15" s="21">
        <v>174.61443603440017</v>
      </c>
      <c r="AN15" s="21">
        <v>186.90283369681902</v>
      </c>
      <c r="AO15" s="21">
        <v>188.51496228386495</v>
      </c>
      <c r="AP15" s="21">
        <v>172.5884840119195</v>
      </c>
      <c r="AQ15" s="21">
        <v>108.34364755695036</v>
      </c>
      <c r="AR15" s="21">
        <v>104.14689300534464</v>
      </c>
      <c r="AS15" s="21">
        <v>114.57760196682051</v>
      </c>
      <c r="AT15" s="21">
        <v>113.38230869501746</v>
      </c>
      <c r="AU15" s="21">
        <v>132.64041354379606</v>
      </c>
      <c r="AV15" s="21">
        <v>150.57292422776885</v>
      </c>
      <c r="AW15" s="21">
        <v>153.02778679004356</v>
      </c>
      <c r="AX15" s="21">
        <v>221.26892572546603</v>
      </c>
      <c r="AY15" s="21">
        <v>142.38406470414225</v>
      </c>
      <c r="AZ15" s="21">
        <v>172.49234362232104</v>
      </c>
    </row>
    <row r="16" spans="2:52" ht="13.5">
      <c r="B16" s="24" t="s">
        <v>32</v>
      </c>
      <c r="C16" s="21">
        <v>185.20698383747379</v>
      </c>
      <c r="D16" s="21">
        <v>195.93402637447184</v>
      </c>
      <c r="E16" s="21">
        <v>166.918909159685</v>
      </c>
      <c r="F16" s="21">
        <v>201.56637874696838</v>
      </c>
      <c r="G16" s="21">
        <v>210.69709360334858</v>
      </c>
      <c r="H16" s="21">
        <v>204.7586042997297</v>
      </c>
      <c r="I16" s="21">
        <v>203.67997138346016</v>
      </c>
      <c r="J16" s="21">
        <v>237.39326139770859</v>
      </c>
      <c r="K16" s="21">
        <v>203.42218127157173</v>
      </c>
      <c r="L16" s="21">
        <v>237.15407465112298</v>
      </c>
      <c r="M16" s="21">
        <v>246.1790523551226</v>
      </c>
      <c r="N16" s="21">
        <v>278.57649618350615</v>
      </c>
      <c r="O16" s="21">
        <v>252.9906469120558</v>
      </c>
      <c r="P16" s="21">
        <v>240.9524496355679</v>
      </c>
      <c r="Q16" s="21">
        <v>255.7903162235912</v>
      </c>
      <c r="R16" s="21">
        <v>294.554476358704</v>
      </c>
      <c r="S16" s="21">
        <v>298.2523467355102</v>
      </c>
      <c r="T16" s="21">
        <v>261.901239607487</v>
      </c>
      <c r="U16" s="21">
        <v>301.9647671526877</v>
      </c>
      <c r="V16" s="21">
        <v>351.6294922977414</v>
      </c>
      <c r="W16" s="21">
        <v>499.7368738348786</v>
      </c>
      <c r="X16" s="21">
        <v>541.9508405403715</v>
      </c>
      <c r="Y16" s="21">
        <v>586.5018991259495</v>
      </c>
      <c r="Z16" s="21">
        <v>622.440495002724</v>
      </c>
      <c r="AA16" s="21">
        <v>1072.649506650144</v>
      </c>
      <c r="AB16" s="21">
        <v>1279.0308533786074</v>
      </c>
      <c r="AC16" s="21">
        <v>1011.2049322931636</v>
      </c>
      <c r="AD16" s="21">
        <v>1134.9086525359921</v>
      </c>
      <c r="AE16" s="21">
        <v>1028.6569022324804</v>
      </c>
      <c r="AF16" s="21">
        <v>1075.11777355584</v>
      </c>
      <c r="AG16" s="21">
        <v>779.8490670747692</v>
      </c>
      <c r="AH16" s="21">
        <v>1020.6450629215486</v>
      </c>
      <c r="AI16" s="21">
        <v>838.9177473253401</v>
      </c>
      <c r="AJ16" s="21">
        <v>988.7864507357413</v>
      </c>
      <c r="AK16" s="21">
        <v>958.1280923295362</v>
      </c>
      <c r="AL16" s="21">
        <v>871.2864762706561</v>
      </c>
      <c r="AM16" s="21">
        <v>823.6718998648898</v>
      </c>
      <c r="AN16" s="21">
        <v>703.9339937129388</v>
      </c>
      <c r="AO16" s="21">
        <v>748.7157472605586</v>
      </c>
      <c r="AP16" s="21">
        <v>752.6880591674245</v>
      </c>
      <c r="AQ16" s="21">
        <v>462.2323750633543</v>
      </c>
      <c r="AR16" s="21">
        <v>1066.99664716329</v>
      </c>
      <c r="AS16" s="21">
        <v>576.7460806615212</v>
      </c>
      <c r="AT16" s="21">
        <v>1035.6152045534272</v>
      </c>
      <c r="AU16" s="21">
        <v>457.5408187238734</v>
      </c>
      <c r="AV16" s="21">
        <v>510.09560420747744</v>
      </c>
      <c r="AW16" s="21">
        <v>585.2053201453975</v>
      </c>
      <c r="AX16" s="21">
        <v>1436.4674005851693</v>
      </c>
      <c r="AY16" s="21">
        <v>693.8141891458787</v>
      </c>
      <c r="AZ16" s="21">
        <v>722.9355495137195</v>
      </c>
    </row>
    <row r="17" spans="2:52" ht="13.5">
      <c r="B17" s="22" t="s">
        <v>81</v>
      </c>
      <c r="C17" s="21">
        <v>-19.77568523</v>
      </c>
      <c r="D17" s="21">
        <v>-203.63947836000003</v>
      </c>
      <c r="E17" s="21">
        <v>-19.759960389999996</v>
      </c>
      <c r="F17" s="21">
        <v>-391.27752031478286</v>
      </c>
      <c r="G17" s="21">
        <v>-11.932083340000013</v>
      </c>
      <c r="H17" s="21">
        <v>-307.89333658999993</v>
      </c>
      <c r="I17" s="21">
        <v>-43.608889881807784</v>
      </c>
      <c r="J17" s="21">
        <v>-228.14281308878256</v>
      </c>
      <c r="K17" s="21">
        <v>-40.1766326249039</v>
      </c>
      <c r="L17" s="21">
        <v>-208.08512385244683</v>
      </c>
      <c r="M17" s="21">
        <v>-141.37201256838506</v>
      </c>
      <c r="N17" s="21">
        <v>-252.24078486344686</v>
      </c>
      <c r="O17" s="21">
        <v>-15.70868326</v>
      </c>
      <c r="P17" s="21">
        <v>-133.0586722097563</v>
      </c>
      <c r="Q17" s="21">
        <v>-0.013064440150934331</v>
      </c>
      <c r="R17" s="21">
        <v>-133.03067055992915</v>
      </c>
      <c r="S17" s="21">
        <v>-103.00181964405608</v>
      </c>
      <c r="T17" s="21">
        <v>-103.44596410448267</v>
      </c>
      <c r="U17" s="21">
        <v>-32.54596622857595</v>
      </c>
      <c r="V17" s="21">
        <v>-120.26329747318186</v>
      </c>
      <c r="W17" s="21">
        <v>-43.5786796627022</v>
      </c>
      <c r="X17" s="21">
        <v>-111.50874878960707</v>
      </c>
      <c r="Y17" s="21">
        <v>-83.05342633516315</v>
      </c>
      <c r="Z17" s="21">
        <v>39.22828746894179</v>
      </c>
      <c r="AA17" s="21">
        <v>-8.121065210393056</v>
      </c>
      <c r="AB17" s="21">
        <v>-46.77568140459937</v>
      </c>
      <c r="AC17" s="21">
        <v>-16.87393897560731</v>
      </c>
      <c r="AD17" s="21">
        <v>-3.6959082464367015</v>
      </c>
      <c r="AE17" s="21">
        <v>-23.888763242051176</v>
      </c>
      <c r="AF17" s="21">
        <v>-29.432436940124994</v>
      </c>
      <c r="AG17" s="21">
        <v>-0.17364168499999977</v>
      </c>
      <c r="AH17" s="21">
        <v>-5.094817380068186</v>
      </c>
      <c r="AI17" s="21">
        <v>-54.5668457253994</v>
      </c>
      <c r="AJ17" s="21">
        <v>-40.14652418884818</v>
      </c>
      <c r="AK17" s="21">
        <v>-59.83213832840023</v>
      </c>
      <c r="AL17" s="21">
        <v>-47.367143152114835</v>
      </c>
      <c r="AM17" s="21">
        <v>-95.57751127283427</v>
      </c>
      <c r="AN17" s="21">
        <v>-98.33919188612754</v>
      </c>
      <c r="AO17" s="21">
        <v>-75.9726843103081</v>
      </c>
      <c r="AP17" s="21">
        <v>-30.243740093920618</v>
      </c>
      <c r="AQ17" s="21">
        <v>-74.11758538978512</v>
      </c>
      <c r="AR17" s="21">
        <v>-49.30972434984628</v>
      </c>
      <c r="AS17" s="21">
        <v>-56.75636802760127</v>
      </c>
      <c r="AT17" s="21">
        <v>-80.49872774378508</v>
      </c>
      <c r="AU17" s="21">
        <v>-193.82041269575745</v>
      </c>
      <c r="AV17" s="21">
        <v>-55.79969481685338</v>
      </c>
      <c r="AW17" s="21">
        <v>-93.38632087038935</v>
      </c>
      <c r="AX17" s="21">
        <v>-50.50113760627755</v>
      </c>
      <c r="AY17" s="21">
        <v>-234.14875095729428</v>
      </c>
      <c r="AZ17" s="21">
        <v>-61.90507415372174</v>
      </c>
    </row>
    <row r="18" spans="2:52" ht="13.5">
      <c r="B18" s="22" t="s">
        <v>82</v>
      </c>
      <c r="C18" s="21">
        <v>155.41376685363878</v>
      </c>
      <c r="D18" s="21">
        <v>144.03370580220044</v>
      </c>
      <c r="E18" s="21">
        <v>109.65416685847605</v>
      </c>
      <c r="F18" s="21">
        <v>91.6199764100767</v>
      </c>
      <c r="G18" s="21">
        <v>128.7383809415413</v>
      </c>
      <c r="H18" s="21">
        <v>152.11961780361892</v>
      </c>
      <c r="I18" s="21">
        <v>222.67769151233776</v>
      </c>
      <c r="J18" s="21">
        <v>98.65697219115228</v>
      </c>
      <c r="K18" s="21">
        <v>326.6786536165815</v>
      </c>
      <c r="L18" s="21">
        <v>196.8625732427419</v>
      </c>
      <c r="M18" s="21">
        <v>235.03907792611966</v>
      </c>
      <c r="N18" s="21">
        <v>136.28732826372115</v>
      </c>
      <c r="O18" s="21">
        <v>200.28166680025222</v>
      </c>
      <c r="P18" s="21">
        <v>240.77503160437317</v>
      </c>
      <c r="Q18" s="21">
        <v>224.41911822134486</v>
      </c>
      <c r="R18" s="21">
        <v>97.5878611919956</v>
      </c>
      <c r="S18" s="21">
        <v>174.58901869544792</v>
      </c>
      <c r="T18" s="21">
        <v>300.0176968950175</v>
      </c>
      <c r="U18" s="21">
        <v>217.96628346199577</v>
      </c>
      <c r="V18" s="21">
        <v>135.26841932755926</v>
      </c>
      <c r="W18" s="21">
        <v>235.26222817463827</v>
      </c>
      <c r="X18" s="21">
        <v>295.57761866003017</v>
      </c>
      <c r="Y18" s="21">
        <v>308.93648231880553</v>
      </c>
      <c r="Z18" s="21">
        <v>164.37486916070043</v>
      </c>
      <c r="AA18" s="21">
        <v>217.86204108422638</v>
      </c>
      <c r="AB18" s="21">
        <v>152.20194251550694</v>
      </c>
      <c r="AC18" s="21">
        <v>474.18899228055704</v>
      </c>
      <c r="AD18" s="21">
        <v>194.43825225743163</v>
      </c>
      <c r="AE18" s="21">
        <v>411.3836139731471</v>
      </c>
      <c r="AF18" s="21">
        <v>249.65548930139002</v>
      </c>
      <c r="AG18" s="21">
        <v>638.483545713864</v>
      </c>
      <c r="AH18" s="21">
        <v>121.3101327802986</v>
      </c>
      <c r="AI18" s="21">
        <v>664.1343005482701</v>
      </c>
      <c r="AJ18" s="21">
        <v>284.4802945377594</v>
      </c>
      <c r="AK18" s="21">
        <v>260.6585256407098</v>
      </c>
      <c r="AL18" s="21">
        <v>163.03536705942707</v>
      </c>
      <c r="AM18" s="21">
        <v>188.5043670819135</v>
      </c>
      <c r="AN18" s="21">
        <v>152.6900391205973</v>
      </c>
      <c r="AO18" s="21">
        <v>203.24175039194537</v>
      </c>
      <c r="AP18" s="21">
        <v>257.52933974221855</v>
      </c>
      <c r="AQ18" s="21">
        <v>153.34366298424635</v>
      </c>
      <c r="AR18" s="21">
        <v>83.71872377005818</v>
      </c>
      <c r="AS18" s="21">
        <v>145.63196490385258</v>
      </c>
      <c r="AT18" s="21">
        <v>137.78920453046945</v>
      </c>
      <c r="AU18" s="21">
        <v>59.03164157967018</v>
      </c>
      <c r="AV18" s="21">
        <v>62.64701626509397</v>
      </c>
      <c r="AW18" s="21">
        <v>53.443945197500184</v>
      </c>
      <c r="AX18" s="21">
        <v>462.43645785578195</v>
      </c>
      <c r="AY18" s="21">
        <v>81.61328482386472</v>
      </c>
      <c r="AZ18" s="21">
        <v>142.28281376924247</v>
      </c>
    </row>
    <row r="19" spans="3:52" ht="13.5"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</row>
    <row r="20" spans="2:52" ht="13.5">
      <c r="B20" s="1" t="s">
        <v>83</v>
      </c>
      <c r="C20" s="21">
        <v>254.06433280937605</v>
      </c>
      <c r="D20" s="21">
        <v>79.03660080515425</v>
      </c>
      <c r="E20" s="21">
        <v>1361.4980149540006</v>
      </c>
      <c r="F20" s="21">
        <v>619.3355083649304</v>
      </c>
      <c r="G20" s="21">
        <v>43.322851</v>
      </c>
      <c r="H20" s="21">
        <v>240.45094899999998</v>
      </c>
      <c r="I20" s="21">
        <v>101.43837100000002</v>
      </c>
      <c r="J20" s="21">
        <v>156.70217901</v>
      </c>
      <c r="K20" s="21">
        <v>71.10374859</v>
      </c>
      <c r="L20" s="21">
        <v>100.85578643999999</v>
      </c>
      <c r="M20" s="21">
        <v>76.59789358000002</v>
      </c>
      <c r="N20" s="21">
        <v>172.9184732</v>
      </c>
      <c r="O20" s="21">
        <v>66.11152564013956</v>
      </c>
      <c r="P20" s="21">
        <v>157.94974141983553</v>
      </c>
      <c r="Q20" s="21">
        <v>69.82159691986453</v>
      </c>
      <c r="R20" s="21">
        <v>130.32170908016033</v>
      </c>
      <c r="S20" s="21">
        <v>73.70032375983101</v>
      </c>
      <c r="T20" s="21">
        <v>126.18938603195275</v>
      </c>
      <c r="U20" s="21">
        <v>55.25078052178951</v>
      </c>
      <c r="V20" s="21">
        <v>102.30258566803526</v>
      </c>
      <c r="W20" s="21">
        <v>74.83467207473683</v>
      </c>
      <c r="X20" s="21">
        <v>143.487634435487</v>
      </c>
      <c r="Y20" s="21">
        <v>90.33770600412242</v>
      </c>
      <c r="Z20" s="21">
        <v>137.2251309894422</v>
      </c>
      <c r="AA20" s="21">
        <v>99.78359388486982</v>
      </c>
      <c r="AB20" s="21">
        <v>160.83098798126042</v>
      </c>
      <c r="AC20" s="21">
        <v>117.44551909259587</v>
      </c>
      <c r="AD20" s="21">
        <v>111.547029447498</v>
      </c>
      <c r="AE20" s="21">
        <v>81.80163614</v>
      </c>
      <c r="AF20" s="21">
        <v>127.19090286999999</v>
      </c>
      <c r="AG20" s="21">
        <v>109.54490626</v>
      </c>
      <c r="AH20" s="21">
        <v>104.21430811</v>
      </c>
      <c r="AI20" s="21">
        <v>90.42998910165299</v>
      </c>
      <c r="AJ20" s="21">
        <v>111.60018692267667</v>
      </c>
      <c r="AK20" s="21">
        <v>79.97247205267668</v>
      </c>
      <c r="AL20" s="21">
        <v>92.8852066814666</v>
      </c>
      <c r="AM20" s="21">
        <v>66.48133296</v>
      </c>
      <c r="AN20" s="21">
        <v>102.48414033</v>
      </c>
      <c r="AO20" s="21">
        <v>65.20578000034091</v>
      </c>
      <c r="AP20" s="21">
        <v>53.622445202414</v>
      </c>
      <c r="AQ20" s="21">
        <v>53.421804110000004</v>
      </c>
      <c r="AR20" s="21">
        <v>55.81922637454511</v>
      </c>
      <c r="AS20" s="21">
        <v>65.17566934410416</v>
      </c>
      <c r="AT20" s="21">
        <v>31.87559637</v>
      </c>
      <c r="AU20" s="21">
        <v>55.88706558009606</v>
      </c>
      <c r="AV20" s="21">
        <v>38.13762034293473</v>
      </c>
      <c r="AW20" s="21">
        <v>44.897833483082564</v>
      </c>
      <c r="AX20" s="21">
        <v>64.31206635844283</v>
      </c>
      <c r="AY20" s="21">
        <v>49.400145805272615</v>
      </c>
      <c r="AZ20" s="21">
        <v>17.056739523717546</v>
      </c>
    </row>
    <row r="21" spans="3:52" ht="13.5"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</row>
    <row r="22" spans="2:52" ht="13.5">
      <c r="B22" s="1" t="s">
        <v>84</v>
      </c>
      <c r="C22" s="21">
        <v>221.36425106030796</v>
      </c>
      <c r="D22" s="21">
        <v>-170.73889858223626</v>
      </c>
      <c r="E22" s="21">
        <v>1339.1591687603886</v>
      </c>
      <c r="F22" s="21">
        <v>169.96098032381076</v>
      </c>
      <c r="G22" s="21">
        <v>-414.9493781420466</v>
      </c>
      <c r="H22" s="21">
        <v>-68.41744216948575</v>
      </c>
      <c r="I22" s="21">
        <v>143.07435251022588</v>
      </c>
      <c r="J22" s="21">
        <v>-302.65372497559747</v>
      </c>
      <c r="K22" s="21">
        <v>100.82714120160472</v>
      </c>
      <c r="L22" s="21">
        <v>-215.1013145622315</v>
      </c>
      <c r="M22" s="21">
        <v>-178.28908127789302</v>
      </c>
      <c r="N22" s="21">
        <v>-550.3466239348475</v>
      </c>
      <c r="O22" s="21">
        <v>-304.86789596790646</v>
      </c>
      <c r="P22" s="21">
        <v>-128.2230780795107</v>
      </c>
      <c r="Q22" s="21">
        <v>-55.118615219107085</v>
      </c>
      <c r="R22" s="21">
        <v>-362.587809633277</v>
      </c>
      <c r="S22" s="21">
        <v>-431.2515544901818</v>
      </c>
      <c r="T22" s="21">
        <v>-161.82746277570106</v>
      </c>
      <c r="U22" s="21">
        <v>-200.75499674378594</v>
      </c>
      <c r="V22" s="21">
        <v>-475.8677126683995</v>
      </c>
      <c r="W22" s="21">
        <v>-595.9647828817357</v>
      </c>
      <c r="X22" s="21">
        <v>-512.6078069752928</v>
      </c>
      <c r="Y22" s="21">
        <v>-973.5793310394747</v>
      </c>
      <c r="Z22" s="21">
        <v>-790.2246700873742</v>
      </c>
      <c r="AA22" s="21">
        <v>-1442.82133620759</v>
      </c>
      <c r="AB22" s="21">
        <v>-1798.9156370298624</v>
      </c>
      <c r="AC22" s="21">
        <v>-934.8214632761226</v>
      </c>
      <c r="AD22" s="21">
        <v>-2091.728048998593</v>
      </c>
      <c r="AE22" s="21">
        <v>-1406.3303626386482</v>
      </c>
      <c r="AF22" s="21">
        <v>-1615.5821743331587</v>
      </c>
      <c r="AG22" s="21">
        <v>-960.201028987304</v>
      </c>
      <c r="AH22" s="21">
        <v>-1826.2341805969634</v>
      </c>
      <c r="AI22" s="21">
        <v>-705.2026626288745</v>
      </c>
      <c r="AJ22" s="21">
        <v>-1496.618568173359</v>
      </c>
      <c r="AK22" s="21">
        <v>-1678.0800904714747</v>
      </c>
      <c r="AL22" s="21">
        <v>-1564.981530726314</v>
      </c>
      <c r="AM22" s="21">
        <v>-1297.209756203927</v>
      </c>
      <c r="AN22" s="21">
        <v>-1312.1023746650126</v>
      </c>
      <c r="AO22" s="21">
        <v>-1672.678842493001</v>
      </c>
      <c r="AP22" s="21">
        <v>-1372.153636683177</v>
      </c>
      <c r="AQ22" s="21">
        <v>-805.2371147387356</v>
      </c>
      <c r="AR22" s="21">
        <v>-1311.9755950434078</v>
      </c>
      <c r="AS22" s="21">
        <v>-741.2462731893709</v>
      </c>
      <c r="AT22" s="21">
        <v>-809.8148773178359</v>
      </c>
      <c r="AU22" s="21">
        <v>-777.1575363600348</v>
      </c>
      <c r="AV22" s="21">
        <v>-310.36671875124773</v>
      </c>
      <c r="AW22" s="21">
        <v>-332.67673707170115</v>
      </c>
      <c r="AX22" s="21">
        <v>-905.7227680417102</v>
      </c>
      <c r="AY22" s="21">
        <v>-901.7437723483802</v>
      </c>
      <c r="AZ22" s="21">
        <v>-633.3541151118949</v>
      </c>
    </row>
    <row r="23" spans="2:52" ht="13.5">
      <c r="B23" s="1" t="s">
        <v>85</v>
      </c>
      <c r="C23" s="21">
        <v>-6.649659700000022</v>
      </c>
      <c r="D23" s="21">
        <v>-20.34758142999999</v>
      </c>
      <c r="E23" s="21">
        <v>-41.24784056999994</v>
      </c>
      <c r="F23" s="21">
        <v>-44.76057869999996</v>
      </c>
      <c r="G23" s="21">
        <v>-484.1114926232358</v>
      </c>
      <c r="H23" s="21">
        <v>-121.35041366</v>
      </c>
      <c r="I23" s="21">
        <v>-55.11025156000003</v>
      </c>
      <c r="J23" s="21">
        <v>-161.00918261080986</v>
      </c>
      <c r="K23" s="21">
        <v>-61.18919719425103</v>
      </c>
      <c r="L23" s="21">
        <v>-140.1961062</v>
      </c>
      <c r="M23" s="21">
        <v>-309.68026546000004</v>
      </c>
      <c r="N23" s="21">
        <v>-80.58184170999999</v>
      </c>
      <c r="O23" s="21">
        <v>-213.92554958000002</v>
      </c>
      <c r="P23" s="21">
        <v>-137.1275951597564</v>
      </c>
      <c r="Q23" s="21">
        <v>-275.21523315999997</v>
      </c>
      <c r="R23" s="21">
        <v>-269.3210187277437</v>
      </c>
      <c r="S23" s="21">
        <v>-208.40309460554482</v>
      </c>
      <c r="T23" s="21">
        <v>-162.13329777076353</v>
      </c>
      <c r="U23" s="21">
        <v>-403.7179216714432</v>
      </c>
      <c r="V23" s="21">
        <v>-246.06448317096667</v>
      </c>
      <c r="W23" s="21">
        <v>-638.8287507988914</v>
      </c>
      <c r="X23" s="21">
        <v>-785.3079420888914</v>
      </c>
      <c r="Y23" s="21">
        <v>-1047.9191775188915</v>
      </c>
      <c r="Z23" s="21">
        <v>-1089.4004926388918</v>
      </c>
      <c r="AA23" s="21">
        <v>-1300.7891702203992</v>
      </c>
      <c r="AB23" s="21">
        <v>-1429.5147231073995</v>
      </c>
      <c r="AC23" s="21">
        <v>-1344.4359580879993</v>
      </c>
      <c r="AD23" s="21">
        <v>-1551.501684537239</v>
      </c>
      <c r="AE23" s="21">
        <v>-1744.0671481999998</v>
      </c>
      <c r="AF23" s="21">
        <v>-1748.65631343192</v>
      </c>
      <c r="AG23" s="21">
        <v>-1392.2876730700004</v>
      </c>
      <c r="AH23" s="21">
        <v>-1290.113507918182</v>
      </c>
      <c r="AI23" s="21">
        <v>-1273.9503018722135</v>
      </c>
      <c r="AJ23" s="21">
        <v>-1063.23885351</v>
      </c>
      <c r="AK23" s="21">
        <v>-1065.4688561399998</v>
      </c>
      <c r="AL23" s="21">
        <v>-1499.1320778200002</v>
      </c>
      <c r="AM23" s="21">
        <v>-1008.7654766400003</v>
      </c>
      <c r="AN23" s="21">
        <v>-935.8314144199999</v>
      </c>
      <c r="AO23" s="21">
        <v>-941.7431809100001</v>
      </c>
      <c r="AP23" s="21">
        <v>-980.49191486</v>
      </c>
      <c r="AQ23" s="21">
        <v>-617.91419173</v>
      </c>
      <c r="AR23" s="21">
        <v>-1040.1975485860003</v>
      </c>
      <c r="AS23" s="21">
        <v>-872.0929011899998</v>
      </c>
      <c r="AT23" s="21">
        <v>-563.2245915600001</v>
      </c>
      <c r="AU23" s="21">
        <v>-541.15013828</v>
      </c>
      <c r="AV23" s="21">
        <v>-445.6443442868182</v>
      </c>
      <c r="AW23" s="21">
        <v>-260.97341859999995</v>
      </c>
      <c r="AX23" s="21">
        <v>-1045.3205527400003</v>
      </c>
      <c r="AY23" s="21">
        <v>-335.8758903100001</v>
      </c>
      <c r="AZ23" s="21">
        <v>-201.05531556</v>
      </c>
    </row>
    <row r="24" spans="2:52" ht="13.5">
      <c r="B24" s="1" t="s">
        <v>86</v>
      </c>
      <c r="C24" s="21">
        <v>22.048663004024036</v>
      </c>
      <c r="D24" s="21">
        <v>97.6894167373441</v>
      </c>
      <c r="E24" s="21">
        <v>14.531129303521396</v>
      </c>
      <c r="F24" s="21">
        <v>-10.238273643153732</v>
      </c>
      <c r="G24" s="21">
        <v>0.03401186686111489</v>
      </c>
      <c r="H24" s="21">
        <v>-8.596578108084271E-05</v>
      </c>
      <c r="I24" s="21">
        <v>0</v>
      </c>
      <c r="J24" s="21">
        <v>0</v>
      </c>
      <c r="K24" s="21">
        <v>2.0997910252630727</v>
      </c>
      <c r="L24" s="21">
        <v>0.06846146868492359</v>
      </c>
      <c r="M24" s="21">
        <v>7.358522370753934</v>
      </c>
      <c r="N24" s="21">
        <v>-0.09674759527754606</v>
      </c>
      <c r="O24" s="21">
        <v>0.41645919457840347</v>
      </c>
      <c r="P24" s="21">
        <v>-6.925236123553069</v>
      </c>
      <c r="Q24" s="21">
        <v>1.5632271418286536</v>
      </c>
      <c r="R24" s="21">
        <v>1.1526260530752437</v>
      </c>
      <c r="S24" s="21">
        <v>-0.584204999911801</v>
      </c>
      <c r="T24" s="21">
        <v>-0.15274210353111578</v>
      </c>
      <c r="U24" s="21">
        <v>0.29532676928517665</v>
      </c>
      <c r="V24" s="21">
        <v>1.4936415204036464</v>
      </c>
      <c r="W24" s="21">
        <v>20.56426053764726</v>
      </c>
      <c r="X24" s="21">
        <v>3.6703227985226863</v>
      </c>
      <c r="Y24" s="21">
        <v>3.8776880214127654</v>
      </c>
      <c r="Z24" s="21">
        <v>3.927507361097168</v>
      </c>
      <c r="AA24" s="21">
        <v>-8.817789852020383</v>
      </c>
      <c r="AB24" s="21">
        <v>-7.210104072642885</v>
      </c>
      <c r="AC24" s="21">
        <v>-1.9390623811782037</v>
      </c>
      <c r="AD24" s="21">
        <v>-1.9390623811782037</v>
      </c>
      <c r="AE24" s="21">
        <v>-6.274848470429828</v>
      </c>
      <c r="AF24" s="21">
        <v>-8.682262630214122</v>
      </c>
      <c r="AG24" s="21">
        <v>817.1887082827153</v>
      </c>
      <c r="AH24" s="21">
        <v>50.566208282715166</v>
      </c>
      <c r="AI24" s="21">
        <v>-6.063263179732528</v>
      </c>
      <c r="AJ24" s="21">
        <v>7.886186308531258</v>
      </c>
      <c r="AK24" s="21">
        <v>-2.194083914298796</v>
      </c>
      <c r="AL24" s="21">
        <v>-2.2827164694982045</v>
      </c>
      <c r="AM24" s="21">
        <v>-13.077052382334958</v>
      </c>
      <c r="AN24" s="21">
        <v>16.49586740563493</v>
      </c>
      <c r="AO24" s="21">
        <v>-91.36454857111929</v>
      </c>
      <c r="AP24" s="21">
        <v>7.114957600892712</v>
      </c>
      <c r="AQ24" s="21">
        <v>-79.54063931196433</v>
      </c>
      <c r="AR24" s="21">
        <v>-20.017566342546548</v>
      </c>
      <c r="AS24" s="21">
        <v>-80.65658937593513</v>
      </c>
      <c r="AT24" s="21">
        <v>14.303779532886034</v>
      </c>
      <c r="AU24" s="21">
        <v>1.886588198417499</v>
      </c>
      <c r="AV24" s="21">
        <v>0.4350534277433572</v>
      </c>
      <c r="AW24" s="21">
        <v>-0.053071810576382106</v>
      </c>
      <c r="AX24" s="21">
        <v>-23.035108222071337</v>
      </c>
      <c r="AY24" s="21">
        <v>-5.210202031495439</v>
      </c>
      <c r="AZ24" s="21">
        <v>0.0850820591082248</v>
      </c>
    </row>
    <row r="25" spans="2:52" ht="13.5">
      <c r="B25" s="1" t="s">
        <v>87</v>
      </c>
      <c r="C25" s="21">
        <v>0.04087953999999999</v>
      </c>
      <c r="D25" s="21">
        <v>-0.26846597</v>
      </c>
      <c r="E25" s="21">
        <v>0</v>
      </c>
      <c r="F25" s="21">
        <v>-0.026</v>
      </c>
      <c r="G25" s="21">
        <v>0.00725494655116854</v>
      </c>
      <c r="H25" s="21">
        <v>-0.21837429001960373</v>
      </c>
      <c r="I25" s="21">
        <v>2.01480127</v>
      </c>
      <c r="J25" s="21">
        <v>-0.682664945496271</v>
      </c>
      <c r="K25" s="21">
        <v>-0.00719183272117304</v>
      </c>
      <c r="L25" s="21">
        <v>-0.2831971535211268</v>
      </c>
      <c r="M25" s="21">
        <v>0.2408578</v>
      </c>
      <c r="N25" s="21">
        <v>0.07375370345484672</v>
      </c>
      <c r="O25" s="21">
        <v>0.04112062779474604</v>
      </c>
      <c r="P25" s="21">
        <v>-0.04706752187595733</v>
      </c>
      <c r="Q25" s="21">
        <v>0.0009719222462203012</v>
      </c>
      <c r="R25" s="21">
        <v>0.43776786866678313</v>
      </c>
      <c r="S25" s="21">
        <v>-0.04904580653886327</v>
      </c>
      <c r="T25" s="21">
        <v>0.026393825183252815</v>
      </c>
      <c r="U25" s="21">
        <v>0.07900239706647193</v>
      </c>
      <c r="V25" s="21">
        <v>0.02316673701159547</v>
      </c>
      <c r="W25" s="21">
        <v>-0.005581965290350821</v>
      </c>
      <c r="X25" s="21">
        <v>0.01421481339842549</v>
      </c>
      <c r="Y25" s="21">
        <v>-0.0431593710493046</v>
      </c>
      <c r="Z25" s="21">
        <v>1.7305067250165223</v>
      </c>
      <c r="AA25" s="21">
        <v>0.035038869001018484</v>
      </c>
      <c r="AB25" s="21">
        <v>-0.09329490993793907</v>
      </c>
      <c r="AC25" s="21">
        <v>-0.050061361305274985</v>
      </c>
      <c r="AD25" s="21">
        <v>41.97215417813527</v>
      </c>
      <c r="AE25" s="21">
        <v>1.2996401376412643</v>
      </c>
      <c r="AF25" s="21">
        <v>0.027113627650638947</v>
      </c>
      <c r="AG25" s="21">
        <v>0.007688055356837593</v>
      </c>
      <c r="AH25" s="21">
        <v>0.5765171532515433</v>
      </c>
      <c r="AI25" s="21">
        <v>-0.16226408916413387</v>
      </c>
      <c r="AJ25" s="21">
        <v>-0.031283970979747985</v>
      </c>
      <c r="AK25" s="21">
        <v>-0.03142843607778023</v>
      </c>
      <c r="AL25" s="21">
        <v>6.0133575517987286</v>
      </c>
      <c r="AM25" s="21">
        <v>-0.7754682018220134</v>
      </c>
      <c r="AN25" s="21">
        <v>-1.20849189033679</v>
      </c>
      <c r="AO25" s="21">
        <v>-0.5608495030792917</v>
      </c>
      <c r="AP25" s="21">
        <v>-1.0266506687141912</v>
      </c>
      <c r="AQ25" s="21">
        <v>2.7660589606712698</v>
      </c>
      <c r="AR25" s="21">
        <v>-1.6007002988617187</v>
      </c>
      <c r="AS25" s="21">
        <v>0.7801528598743297</v>
      </c>
      <c r="AT25" s="21">
        <v>1.029918661568165</v>
      </c>
      <c r="AU25" s="21">
        <v>0.3388403053748714</v>
      </c>
      <c r="AV25" s="21">
        <v>-5.838862600631384</v>
      </c>
      <c r="AW25" s="21">
        <v>-0.03350937871896509</v>
      </c>
      <c r="AX25" s="21">
        <v>1.2578350780552148</v>
      </c>
      <c r="AY25" s="21">
        <v>-0.3005463804016948</v>
      </c>
      <c r="AZ25" s="21">
        <v>0.4324736717304347</v>
      </c>
    </row>
    <row r="26" spans="2:52" ht="13.5">
      <c r="B26" s="1" t="s">
        <v>88</v>
      </c>
      <c r="C26" s="21">
        <v>146.66630807563047</v>
      </c>
      <c r="D26" s="21">
        <v>-264.63110441134774</v>
      </c>
      <c r="E26" s="21">
        <v>1391.4411388195256</v>
      </c>
      <c r="F26" s="21">
        <v>154.04132724710445</v>
      </c>
      <c r="G26" s="21">
        <v>-3.0610466582322715</v>
      </c>
      <c r="H26" s="21">
        <v>10.360504643043164</v>
      </c>
      <c r="I26" s="21">
        <v>-51.384514757185016</v>
      </c>
      <c r="J26" s="21">
        <v>-57.80864125293727</v>
      </c>
      <c r="K26" s="21">
        <v>-48.9493385470829</v>
      </c>
      <c r="L26" s="21">
        <v>-107.98842048227704</v>
      </c>
      <c r="M26" s="21">
        <v>223.44763627494547</v>
      </c>
      <c r="N26" s="21">
        <v>-424.6272182386994</v>
      </c>
      <c r="O26" s="21">
        <v>-115.53632604936621</v>
      </c>
      <c r="P26" s="21">
        <v>3.1405007668017397</v>
      </c>
      <c r="Q26" s="21">
        <v>-219.48331024255575</v>
      </c>
      <c r="R26" s="21">
        <v>13.595922107082885</v>
      </c>
      <c r="S26" s="21">
        <v>10.59228439472901</v>
      </c>
      <c r="T26" s="21">
        <v>-111.70759880354936</v>
      </c>
      <c r="U26" s="21">
        <v>19.930471555402022</v>
      </c>
      <c r="V26" s="21">
        <v>-396.9384226398204</v>
      </c>
      <c r="W26" s="21">
        <v>68.1659434200021</v>
      </c>
      <c r="X26" s="21">
        <v>0.25991836719751404</v>
      </c>
      <c r="Y26" s="21">
        <v>125.08025742545793</v>
      </c>
      <c r="Z26" s="21">
        <v>218.87933926571287</v>
      </c>
      <c r="AA26" s="21">
        <v>-93.86522717532068</v>
      </c>
      <c r="AB26" s="21">
        <v>-457.5878418765087</v>
      </c>
      <c r="AC26" s="21">
        <v>0.6000699956136373</v>
      </c>
      <c r="AD26" s="21">
        <v>-488.4998253620374</v>
      </c>
      <c r="AE26" s="21">
        <v>677.606950707276</v>
      </c>
      <c r="AF26" s="21">
        <v>102.31130153724644</v>
      </c>
      <c r="AG26" s="21">
        <v>618.943653820515</v>
      </c>
      <c r="AH26" s="21">
        <v>-683.699372953611</v>
      </c>
      <c r="AI26" s="21">
        <v>356.45818391196576</v>
      </c>
      <c r="AJ26" s="21">
        <v>-402.78595412871596</v>
      </c>
      <c r="AK26" s="21">
        <v>-545.094458385397</v>
      </c>
      <c r="AL26" s="21">
        <v>184.3232679814131</v>
      </c>
      <c r="AM26" s="21">
        <v>101.0735582609502</v>
      </c>
      <c r="AN26" s="21">
        <v>-463.0163089844492</v>
      </c>
      <c r="AO26" s="21">
        <v>-525.508845708451</v>
      </c>
      <c r="AP26" s="21">
        <v>-349.5540070019032</v>
      </c>
      <c r="AQ26" s="21">
        <v>88.97917459667701</v>
      </c>
      <c r="AR26" s="21">
        <v>-268.9395965391566</v>
      </c>
      <c r="AS26" s="21">
        <v>208.50537573557182</v>
      </c>
      <c r="AT26" s="21">
        <v>-226.25036414908672</v>
      </c>
      <c r="AU26" s="21">
        <v>-305.03336391235484</v>
      </c>
      <c r="AV26" s="21">
        <v>-239.91849532124752</v>
      </c>
      <c r="AW26" s="21">
        <v>-49.08799731521796</v>
      </c>
      <c r="AX26" s="21">
        <v>-751.3044323409663</v>
      </c>
      <c r="AY26" s="21">
        <v>-487.23389477314356</v>
      </c>
      <c r="AZ26" s="21">
        <v>-395.29524499361605</v>
      </c>
    </row>
    <row r="27" spans="2:52" ht="13.5">
      <c r="B27" s="1" t="s">
        <v>89</v>
      </c>
      <c r="C27" s="21">
        <v>59.258060140653505</v>
      </c>
      <c r="D27" s="21">
        <v>16.81883649176736</v>
      </c>
      <c r="E27" s="21">
        <v>-25.5652587926584</v>
      </c>
      <c r="F27" s="21">
        <v>70.94450541986</v>
      </c>
      <c r="G27" s="21">
        <v>72.18189432600917</v>
      </c>
      <c r="H27" s="21">
        <v>42.79092710327177</v>
      </c>
      <c r="I27" s="21">
        <v>247.55431755741094</v>
      </c>
      <c r="J27" s="21">
        <v>-99.15323616635405</v>
      </c>
      <c r="K27" s="21">
        <v>208.87307775039676</v>
      </c>
      <c r="L27" s="21">
        <v>33.29794780488175</v>
      </c>
      <c r="M27" s="21">
        <v>-99.65583226359237</v>
      </c>
      <c r="N27" s="21">
        <v>-45.114570094325416</v>
      </c>
      <c r="O27" s="21">
        <v>24.136399839086593</v>
      </c>
      <c r="P27" s="21">
        <v>12.73631995887296</v>
      </c>
      <c r="Q27" s="21">
        <v>438.0157291193737</v>
      </c>
      <c r="R27" s="21">
        <v>-108.4531069343582</v>
      </c>
      <c r="S27" s="21">
        <v>-232.75017173920116</v>
      </c>
      <c r="T27" s="21">
        <v>112.07967947219464</v>
      </c>
      <c r="U27" s="21">
        <v>182.65864431435645</v>
      </c>
      <c r="V27" s="21">
        <v>167.3035961896374</v>
      </c>
      <c r="W27" s="21">
        <v>-45.8606540752033</v>
      </c>
      <c r="X27" s="21">
        <v>268.7556791344801</v>
      </c>
      <c r="Y27" s="21">
        <v>-54.57493959640453</v>
      </c>
      <c r="Z27" s="21">
        <v>74.638469199691</v>
      </c>
      <c r="AA27" s="21">
        <v>-39.38418782885063</v>
      </c>
      <c r="AB27" s="21">
        <v>95.49032693662667</v>
      </c>
      <c r="AC27" s="21">
        <v>411.00354855874656</v>
      </c>
      <c r="AD27" s="21">
        <v>-91.7596308962734</v>
      </c>
      <c r="AE27" s="21">
        <v>-334.8945627244662</v>
      </c>
      <c r="AF27" s="21">
        <v>39.418393276209216</v>
      </c>
      <c r="AG27" s="21">
        <v>560.8138622846852</v>
      </c>
      <c r="AH27" s="21">
        <v>128.05824319943866</v>
      </c>
      <c r="AI27" s="21">
        <v>196.5153155958795</v>
      </c>
      <c r="AJ27" s="21">
        <v>-6.848271702700174</v>
      </c>
      <c r="AK27" s="21">
        <v>-87.29086790401584</v>
      </c>
      <c r="AL27" s="21">
        <v>-222.30306118455445</v>
      </c>
      <c r="AM27" s="21">
        <v>-397.66553953147104</v>
      </c>
      <c r="AN27" s="21">
        <v>103.0578674236839</v>
      </c>
      <c r="AO27" s="21">
        <v>-288.5016015026482</v>
      </c>
      <c r="AP27" s="21">
        <v>-16.59789091233104</v>
      </c>
      <c r="AQ27" s="21">
        <v>-374.52751725411963</v>
      </c>
      <c r="AR27" s="21">
        <v>50.37981672315725</v>
      </c>
      <c r="AS27" s="21">
        <v>-172.7823112188821</v>
      </c>
      <c r="AT27" s="21">
        <v>-4.073619803203151</v>
      </c>
      <c r="AU27" s="21">
        <v>66.8005373285273</v>
      </c>
      <c r="AV27" s="21">
        <v>370.609930029706</v>
      </c>
      <c r="AW27" s="21">
        <v>-22.528739967187896</v>
      </c>
      <c r="AX27" s="21">
        <v>912.6794901832725</v>
      </c>
      <c r="AY27" s="21">
        <v>-73.12323885333942</v>
      </c>
      <c r="AZ27" s="21">
        <v>-37.5211102891175</v>
      </c>
    </row>
    <row r="28" spans="2:52" ht="13.5">
      <c r="B28" s="1" t="s">
        <v>90</v>
      </c>
      <c r="C28" s="21">
        <v>2.567715670084141</v>
      </c>
      <c r="D28" s="21">
        <v>3.6606305171782765</v>
      </c>
      <c r="E28" s="21">
        <v>2.2546846017241933</v>
      </c>
      <c r="F28" s="21">
        <v>-7.243654750479777</v>
      </c>
      <c r="G28" s="21">
        <v>-418.2401201468947</v>
      </c>
      <c r="H28" s="21">
        <v>4.01919423924727</v>
      </c>
      <c r="I28" s="21">
        <v>4.648428663572503</v>
      </c>
      <c r="J28" s="21">
        <v>10.908582707020287</v>
      </c>
      <c r="K28" s="21">
        <v>1.373531527056187</v>
      </c>
      <c r="L28" s="21">
        <v>12.862718338003958</v>
      </c>
      <c r="M28" s="21">
        <v>-19.884344765979762</v>
      </c>
      <c r="N28" s="21">
        <v>-111.53482556394124</v>
      </c>
      <c r="O28" s="21">
        <v>-13.020132110452948</v>
      </c>
      <c r="P28" s="21">
        <v>-5.943048749401157</v>
      </c>
      <c r="Q28" s="21">
        <v>-0.6217810915016742</v>
      </c>
      <c r="R28" s="21">
        <v>-29.229438348216433</v>
      </c>
      <c r="S28" s="21">
        <v>1.28263501504631</v>
      </c>
      <c r="T28" s="21">
        <v>33.42420031223705</v>
      </c>
      <c r="U28" s="21">
        <v>8.851557944351697</v>
      </c>
      <c r="V28" s="21">
        <v>8.737721241307156</v>
      </c>
      <c r="W28" s="21">
        <v>5.039439456032937</v>
      </c>
      <c r="X28" s="21">
        <v>18.56407988661931</v>
      </c>
      <c r="Y28" s="21">
        <v>6.844764181311234</v>
      </c>
      <c r="Z28" s="21">
        <v>-20.001974169422283</v>
      </c>
      <c r="AA28" s="21">
        <v>32.50660662037694</v>
      </c>
      <c r="AB28" s="21">
        <v>10.086799982640287</v>
      </c>
      <c r="AC28" s="21">
        <v>-20.81857450719565</v>
      </c>
      <c r="AD28" s="21">
        <v>10.309024023809343</v>
      </c>
      <c r="AE28" s="21">
        <v>10.500521244040101</v>
      </c>
      <c r="AF28" s="21">
        <v>-15.168242810201491</v>
      </c>
      <c r="AG28" s="21">
        <v>14.993430170888132</v>
      </c>
      <c r="AH28" s="21">
        <v>12.021025010291623</v>
      </c>
      <c r="AI28" s="21">
        <v>11.63081136891617</v>
      </c>
      <c r="AJ28" s="21">
        <v>-1.648879641642452</v>
      </c>
      <c r="AK28" s="21">
        <v>-19.803238521638832</v>
      </c>
      <c r="AL28" s="21">
        <v>-12.8038566227292</v>
      </c>
      <c r="AM28" s="21">
        <v>1.7072039756187678</v>
      </c>
      <c r="AN28" s="21">
        <v>11.559018043990363</v>
      </c>
      <c r="AO28" s="21">
        <v>-0.27101471958803813</v>
      </c>
      <c r="AP28" s="21">
        <v>12.916780214236496</v>
      </c>
      <c r="AQ28" s="21">
        <v>-42.69565495121299</v>
      </c>
      <c r="AR28" s="21">
        <v>40.2920699367628</v>
      </c>
      <c r="AS28" s="21">
        <v>-31.204623193823863</v>
      </c>
      <c r="AT28" s="21">
        <v>5.041989310342501</v>
      </c>
      <c r="AU28" s="21">
        <v>0.3234156109733135</v>
      </c>
      <c r="AV28" s="21">
        <v>0.18053044175206878</v>
      </c>
      <c r="AW28" s="21">
        <v>15.992237508544576</v>
      </c>
      <c r="AX28" s="21">
        <v>39.87954057699733</v>
      </c>
      <c r="AY28" s="21">
        <v>2.793339611514739</v>
      </c>
      <c r="AZ28" s="21">
        <v>-8.358757575755135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I55"/>
  <sheetViews>
    <sheetView showGridLines="0" zoomScalePageLayoutView="0" workbookViewId="0" topLeftCell="A1">
      <selection activeCell="L41" sqref="L41"/>
    </sheetView>
  </sheetViews>
  <sheetFormatPr defaultColWidth="9.140625" defaultRowHeight="15"/>
  <cols>
    <col min="1" max="1" width="8.8515625" style="1" customWidth="1"/>
    <col min="2" max="2" width="25.7109375" style="1" bestFit="1" customWidth="1"/>
    <col min="3" max="16384" width="8.8515625" style="1" customWidth="1"/>
  </cols>
  <sheetData>
    <row r="1" ht="13.5">
      <c r="A1" s="1" t="s">
        <v>103</v>
      </c>
    </row>
    <row r="2" ht="13.5">
      <c r="A2" s="1" t="s">
        <v>74</v>
      </c>
    </row>
    <row r="3" spans="1:2" ht="13.5">
      <c r="A3" s="1" t="s">
        <v>11</v>
      </c>
      <c r="B3" s="31">
        <f>+'BOP | Quarterly'!B3</f>
        <v>43313</v>
      </c>
    </row>
    <row r="4" spans="1:2" ht="13.5">
      <c r="A4" s="1" t="s">
        <v>12</v>
      </c>
      <c r="B4" s="1" t="s">
        <v>75</v>
      </c>
    </row>
    <row r="6" spans="3:9" ht="13.5">
      <c r="C6" s="28">
        <v>2011</v>
      </c>
      <c r="D6" s="28">
        <v>2012</v>
      </c>
      <c r="E6" s="28">
        <v>2013</v>
      </c>
      <c r="F6" s="28">
        <v>2014</v>
      </c>
      <c r="G6" s="28">
        <v>2015</v>
      </c>
      <c r="H6" s="28">
        <v>2016</v>
      </c>
      <c r="I6" s="28">
        <v>2017</v>
      </c>
    </row>
    <row r="7" spans="2:9" ht="13.5">
      <c r="B7" s="1" t="s">
        <v>29</v>
      </c>
      <c r="C7" s="21">
        <v>3119.769149913558</v>
      </c>
      <c r="D7" s="21">
        <v>3855.5383993049336</v>
      </c>
      <c r="E7" s="21">
        <v>4122.238877139242</v>
      </c>
      <c r="F7" s="21">
        <v>3916.3823622182913</v>
      </c>
      <c r="G7" s="21">
        <v>3413.2708657016237</v>
      </c>
      <c r="H7" s="21">
        <v>3328.235536397601</v>
      </c>
      <c r="I7" s="21">
        <v>4725.30236826398</v>
      </c>
    </row>
    <row r="8" spans="2:9" ht="13.5">
      <c r="B8" s="22" t="s">
        <v>104</v>
      </c>
      <c r="C8" s="21">
        <v>472.06191185699186</v>
      </c>
      <c r="D8" s="21">
        <v>351.73155099999997</v>
      </c>
      <c r="E8" s="21">
        <v>439.57453172516796</v>
      </c>
      <c r="F8" s="21">
        <v>465.0809724368001</v>
      </c>
      <c r="G8" s="21">
        <v>387.65137718000005</v>
      </c>
      <c r="H8" s="21">
        <v>315.30575221999993</v>
      </c>
      <c r="I8" s="21">
        <v>307.6502036844</v>
      </c>
    </row>
    <row r="9" spans="2:9" ht="13.5">
      <c r="B9" s="29" t="s">
        <v>105</v>
      </c>
      <c r="C9" s="21"/>
      <c r="D9" s="21"/>
      <c r="E9" s="21"/>
      <c r="F9" s="21"/>
      <c r="G9" s="21"/>
      <c r="H9" s="21"/>
      <c r="I9" s="21"/>
    </row>
    <row r="10" spans="2:9" ht="13.5">
      <c r="B10" s="23" t="s">
        <v>106</v>
      </c>
      <c r="C10" s="21">
        <v>179.54577590000002</v>
      </c>
      <c r="D10" s="21">
        <v>238.15522</v>
      </c>
      <c r="E10" s="21">
        <v>251.27249984516794</v>
      </c>
      <c r="F10" s="21">
        <v>256.085806</v>
      </c>
      <c r="G10" s="21">
        <v>257.49146890000003</v>
      </c>
      <c r="H10" s="21">
        <v>206.02645181</v>
      </c>
      <c r="I10" s="21">
        <v>211.5185460444</v>
      </c>
    </row>
    <row r="11" spans="2:9" ht="13.5">
      <c r="B11" s="23" t="s">
        <v>107</v>
      </c>
      <c r="C11" s="21">
        <v>38.74168961</v>
      </c>
      <c r="D11" s="21">
        <v>49.249706</v>
      </c>
      <c r="E11" s="21">
        <v>99.30405888799999</v>
      </c>
      <c r="F11" s="21">
        <v>80.6252743868</v>
      </c>
      <c r="G11" s="21">
        <v>45.44033657</v>
      </c>
      <c r="H11" s="21">
        <v>19.85611354</v>
      </c>
      <c r="I11" s="21">
        <v>9.13296109</v>
      </c>
    </row>
    <row r="12" spans="2:9" ht="13.5">
      <c r="B12" s="22" t="s">
        <v>108</v>
      </c>
      <c r="C12" s="21">
        <v>1486.8726528547022</v>
      </c>
      <c r="D12" s="21">
        <v>1273.64977325</v>
      </c>
      <c r="E12" s="21">
        <v>1266.5786143600003</v>
      </c>
      <c r="F12" s="21">
        <v>1203.8811547</v>
      </c>
      <c r="G12" s="21">
        <v>1124.9931624599199</v>
      </c>
      <c r="H12" s="21">
        <v>990.2592967199998</v>
      </c>
      <c r="I12" s="21">
        <v>1223.207728975965</v>
      </c>
    </row>
    <row r="13" spans="2:9" ht="13.5">
      <c r="B13" s="29" t="s">
        <v>105</v>
      </c>
      <c r="C13" s="21"/>
      <c r="D13" s="21"/>
      <c r="E13" s="21"/>
      <c r="F13" s="21"/>
      <c r="G13" s="21"/>
      <c r="H13" s="21"/>
      <c r="I13" s="21"/>
    </row>
    <row r="14" spans="2:9" ht="13.5">
      <c r="B14" s="23" t="s">
        <v>109</v>
      </c>
      <c r="C14" s="21">
        <v>1357.11</v>
      </c>
      <c r="D14" s="21">
        <v>1091.66816825</v>
      </c>
      <c r="E14" s="21">
        <v>1063.1933993000002</v>
      </c>
      <c r="F14" s="21">
        <v>1052.2844599999999</v>
      </c>
      <c r="G14" s="21">
        <v>908.27</v>
      </c>
      <c r="H14" s="21">
        <v>843.00304452</v>
      </c>
      <c r="I14" s="21">
        <v>1039.49</v>
      </c>
    </row>
    <row r="15" spans="2:9" ht="13.5">
      <c r="B15" s="23" t="s">
        <v>110</v>
      </c>
      <c r="C15" s="21">
        <v>0</v>
      </c>
      <c r="D15" s="21">
        <v>0.008794</v>
      </c>
      <c r="E15" s="21">
        <v>0</v>
      </c>
      <c r="F15" s="21">
        <v>0.001</v>
      </c>
      <c r="G15" s="21">
        <v>14.020509919999999</v>
      </c>
      <c r="H15" s="21">
        <v>43.97358871</v>
      </c>
      <c r="I15" s="21">
        <v>94.84867347</v>
      </c>
    </row>
    <row r="16" spans="2:9" ht="13.5">
      <c r="B16" s="23" t="s">
        <v>111</v>
      </c>
      <c r="C16" s="21">
        <v>87.94445781</v>
      </c>
      <c r="D16" s="21">
        <v>154.389968</v>
      </c>
      <c r="E16" s="21">
        <v>155.70934805999997</v>
      </c>
      <c r="F16" s="21">
        <v>81.3261747</v>
      </c>
      <c r="G16" s="21">
        <v>137.25465381992</v>
      </c>
      <c r="H16" s="21">
        <v>46.11140272</v>
      </c>
      <c r="I16" s="21">
        <v>53.05334465596497</v>
      </c>
    </row>
    <row r="17" spans="2:9" ht="13.5">
      <c r="B17" s="22" t="s">
        <v>112</v>
      </c>
      <c r="C17" s="21">
        <v>360.15132886000015</v>
      </c>
      <c r="D17" s="21">
        <v>865.1781423882214</v>
      </c>
      <c r="E17" s="21">
        <v>863.5440870766188</v>
      </c>
      <c r="F17" s="21">
        <v>1113.9866141652356</v>
      </c>
      <c r="G17" s="21">
        <v>899.6785761928</v>
      </c>
      <c r="H17" s="21">
        <v>1285.9807260656903</v>
      </c>
      <c r="I17" s="21">
        <v>2353.651850467445</v>
      </c>
    </row>
    <row r="18" spans="2:9" ht="13.5">
      <c r="B18" s="29" t="s">
        <v>105</v>
      </c>
      <c r="C18" s="21"/>
      <c r="D18" s="21"/>
      <c r="E18" s="21"/>
      <c r="F18" s="21"/>
      <c r="G18" s="21"/>
      <c r="H18" s="21"/>
      <c r="I18" s="21"/>
    </row>
    <row r="19" spans="2:9" ht="13.5">
      <c r="B19" s="23" t="s">
        <v>113</v>
      </c>
      <c r="C19" s="21">
        <v>0</v>
      </c>
      <c r="D19" s="21">
        <v>0.005174000000000001</v>
      </c>
      <c r="E19" s="21">
        <v>0.31805000000000005</v>
      </c>
      <c r="F19" s="21">
        <v>81.78155</v>
      </c>
      <c r="G19" s="21">
        <v>89.73080134</v>
      </c>
      <c r="H19" s="21">
        <v>100.57834471000001</v>
      </c>
      <c r="I19" s="21">
        <v>96.85170665</v>
      </c>
    </row>
    <row r="20" spans="2:9" ht="13.5">
      <c r="B20" s="23" t="s">
        <v>114</v>
      </c>
      <c r="C20" s="21">
        <v>176.8806176700001</v>
      </c>
      <c r="D20" s="21">
        <v>249.86676352000012</v>
      </c>
      <c r="E20" s="21">
        <v>130.76080573000002</v>
      </c>
      <c r="F20" s="21">
        <v>191.34061487378457</v>
      </c>
      <c r="G20" s="21">
        <v>161.36635498000032</v>
      </c>
      <c r="H20" s="21">
        <v>189.85050159999997</v>
      </c>
      <c r="I20" s="21">
        <v>210.12529439</v>
      </c>
    </row>
    <row r="21" spans="2:9" ht="13.5">
      <c r="B21" s="23" t="s">
        <v>115</v>
      </c>
      <c r="C21" s="21">
        <v>21.20954259000001</v>
      </c>
      <c r="D21" s="21">
        <v>435.2238243982213</v>
      </c>
      <c r="E21" s="21">
        <v>502.89032151638276</v>
      </c>
      <c r="F21" s="21">
        <v>500.9668005474301</v>
      </c>
      <c r="G21" s="21">
        <v>375.3090210927993</v>
      </c>
      <c r="H21" s="21">
        <v>719.1557203856904</v>
      </c>
      <c r="I21" s="21">
        <v>1687.1425692774449</v>
      </c>
    </row>
    <row r="22" spans="2:9" ht="13.5">
      <c r="B22" s="23" t="s">
        <v>116</v>
      </c>
      <c r="C22" s="21">
        <v>162.0611686</v>
      </c>
      <c r="D22" s="21">
        <v>180.08238047</v>
      </c>
      <c r="E22" s="21">
        <v>229.57490983023615</v>
      </c>
      <c r="F22" s="21">
        <v>339.897648744021</v>
      </c>
      <c r="G22" s="21">
        <v>273.27239878000034</v>
      </c>
      <c r="H22" s="21">
        <v>276.39615937</v>
      </c>
      <c r="I22" s="21">
        <v>359.53228015</v>
      </c>
    </row>
    <row r="23" spans="2:9" ht="13.5">
      <c r="B23" s="22" t="s">
        <v>117</v>
      </c>
      <c r="C23" s="21">
        <v>297.1995131308854</v>
      </c>
      <c r="D23" s="21">
        <v>233.40976700000004</v>
      </c>
      <c r="E23" s="21">
        <v>275.54288583391497</v>
      </c>
      <c r="F23" s="21">
        <v>341.1041686578992</v>
      </c>
      <c r="G23" s="21">
        <v>316.85235166996006</v>
      </c>
      <c r="H23" s="21">
        <v>376.26684359134254</v>
      </c>
      <c r="I23" s="21">
        <v>360.787497416169</v>
      </c>
    </row>
    <row r="24" spans="2:9" ht="13.5">
      <c r="B24" s="22" t="s">
        <v>118</v>
      </c>
      <c r="C24" s="21">
        <v>503.48374321097856</v>
      </c>
      <c r="D24" s="21">
        <v>1131.5691656667123</v>
      </c>
      <c r="E24" s="21">
        <v>1276.99875814354</v>
      </c>
      <c r="F24" s="21">
        <f>F7-F8-F12-F17-F23</f>
        <v>792.3294522583565</v>
      </c>
      <c r="G24" s="21">
        <f>G7-G8-G12-G17-G23</f>
        <v>684.0953981989437</v>
      </c>
      <c r="H24" s="21">
        <f>H7-H8-H12-H17-H23</f>
        <v>360.4229178005688</v>
      </c>
      <c r="I24" s="21">
        <f>I7-I8-I12-I17-I23</f>
        <v>480.00508772000023</v>
      </c>
    </row>
    <row r="25" spans="3:9" ht="13.5">
      <c r="C25" s="21"/>
      <c r="D25" s="21"/>
      <c r="E25" s="21"/>
      <c r="F25" s="21"/>
      <c r="G25" s="21"/>
      <c r="H25" s="21"/>
      <c r="I25" s="21"/>
    </row>
    <row r="26" spans="2:9" ht="13.5">
      <c r="B26" s="1" t="s">
        <v>119</v>
      </c>
      <c r="C26" s="21">
        <v>2014.4608419908855</v>
      </c>
      <c r="D26" s="21">
        <v>2190.2509036382216</v>
      </c>
      <c r="E26" s="21">
        <v>2201.9623222105342</v>
      </c>
      <c r="F26" s="21">
        <v>2425.5936928231345</v>
      </c>
      <c r="G26" s="21">
        <v>2035.0701265227603</v>
      </c>
      <c r="H26" s="21">
        <v>2413.0183675878206</v>
      </c>
      <c r="I26" s="21">
        <v>3718.5809907336134</v>
      </c>
    </row>
    <row r="27" spans="2:9" ht="13.5">
      <c r="B27" s="1" t="s">
        <v>120</v>
      </c>
      <c r="C27" s="21">
        <v>1105.3083079226726</v>
      </c>
      <c r="D27" s="21">
        <v>1665.287495666712</v>
      </c>
      <c r="E27" s="21">
        <v>1920.2765549287074</v>
      </c>
      <c r="F27" s="21">
        <v>1490.7886693951568</v>
      </c>
      <c r="G27" s="21">
        <v>1378.2007391788634</v>
      </c>
      <c r="H27" s="21">
        <v>915.2171688097806</v>
      </c>
      <c r="I27" s="21">
        <v>1006.7213775303662</v>
      </c>
    </row>
    <row r="28" spans="3:9" ht="13.5">
      <c r="C28" s="21"/>
      <c r="D28" s="21"/>
      <c r="E28" s="21"/>
      <c r="F28" s="21"/>
      <c r="G28" s="21"/>
      <c r="H28" s="21"/>
      <c r="I28" s="21"/>
    </row>
    <row r="29" spans="3:9" ht="13.5">
      <c r="C29" s="21"/>
      <c r="D29" s="21"/>
      <c r="E29" s="21"/>
      <c r="F29" s="21"/>
      <c r="G29" s="21"/>
      <c r="H29" s="21"/>
      <c r="I29" s="21"/>
    </row>
    <row r="30" spans="2:9" ht="13.5">
      <c r="B30" s="1" t="s">
        <v>32</v>
      </c>
      <c r="C30" s="21">
        <v>5367.584061170286</v>
      </c>
      <c r="D30" s="21">
        <v>7903.056608139972</v>
      </c>
      <c r="E30" s="21">
        <v>8479.527574830076</v>
      </c>
      <c r="F30" s="21">
        <v>7951.655998823274</v>
      </c>
      <c r="G30" s="21">
        <v>7576.56454654843</v>
      </c>
      <c r="H30" s="21">
        <v>4732.896768447817</v>
      </c>
      <c r="I30" s="21">
        <v>5223.088839925422</v>
      </c>
    </row>
    <row r="31" spans="2:9" ht="13.5">
      <c r="B31" s="22" t="s">
        <v>121</v>
      </c>
      <c r="C31" s="21">
        <v>1273.0126002580241</v>
      </c>
      <c r="D31" s="21">
        <v>1451.574081818182</v>
      </c>
      <c r="E31" s="21">
        <v>1677.525038429616</v>
      </c>
      <c r="F31" s="21">
        <v>1757.5277289776102</v>
      </c>
      <c r="G31" s="21">
        <v>1682.7169603495604</v>
      </c>
      <c r="H31" s="21">
        <v>1083.1543888981819</v>
      </c>
      <c r="I31" s="21">
        <v>1100.8738971908738</v>
      </c>
    </row>
    <row r="32" spans="2:9" ht="13.5">
      <c r="B32" s="29" t="s">
        <v>105</v>
      </c>
      <c r="C32" s="21"/>
      <c r="D32" s="21"/>
      <c r="E32" s="21"/>
      <c r="F32" s="21"/>
      <c r="G32" s="21"/>
      <c r="H32" s="21"/>
      <c r="I32" s="21"/>
    </row>
    <row r="33" spans="2:9" ht="13.5">
      <c r="B33" s="23" t="s">
        <v>122</v>
      </c>
      <c r="C33" s="21">
        <v>152.83698360987117</v>
      </c>
      <c r="D33" s="21">
        <v>127.10528181818181</v>
      </c>
      <c r="E33" s="21">
        <v>234.8497690909091</v>
      </c>
      <c r="F33" s="21">
        <v>192.29069090909087</v>
      </c>
      <c r="G33" s="21">
        <v>205.14749698999998</v>
      </c>
      <c r="H33" s="21">
        <v>126.76072650727275</v>
      </c>
      <c r="I33" s="21">
        <v>170.5418502318182</v>
      </c>
    </row>
    <row r="34" spans="2:9" ht="13.5">
      <c r="B34" s="23" t="s">
        <v>123</v>
      </c>
      <c r="C34" s="21">
        <v>127.38951457194702</v>
      </c>
      <c r="D34" s="21">
        <v>122.38270909090909</v>
      </c>
      <c r="E34" s="21">
        <v>124.4835909090909</v>
      </c>
      <c r="F34" s="21">
        <v>145.21956363636366</v>
      </c>
      <c r="G34" s="21">
        <v>129.55278713727273</v>
      </c>
      <c r="H34" s="21">
        <v>98.07325282181819</v>
      </c>
      <c r="I34" s="21">
        <v>120.38827499363636</v>
      </c>
    </row>
    <row r="35" spans="2:9" ht="13.5">
      <c r="B35" s="23" t="s">
        <v>111</v>
      </c>
      <c r="C35" s="21">
        <v>21.83039090909091</v>
      </c>
      <c r="D35" s="21">
        <v>32.37819999999999</v>
      </c>
      <c r="E35" s="21">
        <v>12.999451818181814</v>
      </c>
      <c r="F35" s="21">
        <v>32.7094363636364</v>
      </c>
      <c r="G35" s="21">
        <v>33.82158064181816</v>
      </c>
      <c r="H35" s="21">
        <v>6.818377946363646</v>
      </c>
      <c r="I35" s="21">
        <v>6.473362673636363</v>
      </c>
    </row>
    <row r="36" spans="2:9" ht="13.5">
      <c r="B36" s="23" t="s">
        <v>124</v>
      </c>
      <c r="C36" s="21">
        <v>109.13187688957746</v>
      </c>
      <c r="D36" s="21">
        <v>51.17382727272727</v>
      </c>
      <c r="E36" s="21">
        <v>143.57743388429753</v>
      </c>
      <c r="F36" s="21">
        <v>93.21090909090908</v>
      </c>
      <c r="G36" s="21">
        <v>72.46309636545455</v>
      </c>
      <c r="H36" s="21">
        <v>64.80445492363636</v>
      </c>
      <c r="I36" s="21">
        <v>55.36607518909091</v>
      </c>
    </row>
    <row r="37" spans="2:9" ht="13.5">
      <c r="B37" s="23" t="s">
        <v>125</v>
      </c>
      <c r="C37" s="21">
        <v>431.32053818181816</v>
      </c>
      <c r="D37" s="21">
        <v>534.7855</v>
      </c>
      <c r="E37" s="21">
        <v>515.5490727272713</v>
      </c>
      <c r="F37" s="21">
        <v>567.1215727272736</v>
      </c>
      <c r="G37" s="21">
        <v>441.26264422432314</v>
      </c>
      <c r="H37" s="21">
        <v>211.36349975818183</v>
      </c>
      <c r="I37" s="21">
        <v>186.30000593363647</v>
      </c>
    </row>
    <row r="38" spans="2:9" ht="13.5">
      <c r="B38" s="23" t="s">
        <v>126</v>
      </c>
      <c r="C38" s="21">
        <v>132.68206850017918</v>
      </c>
      <c r="D38" s="21">
        <v>96.18330909090909</v>
      </c>
      <c r="E38" s="21">
        <v>160.12817272727276</v>
      </c>
      <c r="F38" s="21">
        <v>176.21970909090908</v>
      </c>
      <c r="G38" s="21">
        <v>314.06479657232154</v>
      </c>
      <c r="H38" s="21">
        <v>210.20546232818182</v>
      </c>
      <c r="I38" s="21">
        <v>227.0571195118182</v>
      </c>
    </row>
    <row r="39" spans="2:9" ht="13.5">
      <c r="B39" s="22" t="s">
        <v>127</v>
      </c>
      <c r="C39" s="21">
        <v>2507.8437069692864</v>
      </c>
      <c r="D39" s="21">
        <v>2367.3242274227678</v>
      </c>
      <c r="E39" s="21">
        <v>2874.5690922718713</v>
      </c>
      <c r="F39" s="21">
        <v>3056.795623145285</v>
      </c>
      <c r="G39" s="21">
        <v>2165.7214621677363</v>
      </c>
      <c r="H39" s="21">
        <v>1803.6701240082489</v>
      </c>
      <c r="I39" s="21">
        <v>1991.0619537032753</v>
      </c>
    </row>
    <row r="40" spans="2:9" ht="13.5">
      <c r="B40" s="29" t="s">
        <v>105</v>
      </c>
      <c r="C40" s="21"/>
      <c r="D40" s="21"/>
      <c r="E40" s="21"/>
      <c r="F40" s="21"/>
      <c r="G40" s="21"/>
      <c r="H40" s="21"/>
      <c r="I40" s="21"/>
    </row>
    <row r="41" spans="2:9" ht="13.5">
      <c r="B41" s="23" t="s">
        <v>128</v>
      </c>
      <c r="C41" s="21">
        <v>891.594910661102</v>
      </c>
      <c r="D41" s="21">
        <v>1035.304075604582</v>
      </c>
      <c r="E41" s="21">
        <v>1252.0545917891307</v>
      </c>
      <c r="F41" s="21">
        <v>1191.20577629</v>
      </c>
      <c r="G41" s="21">
        <v>626.9242173088121</v>
      </c>
      <c r="H41" s="21">
        <v>550.0412785328313</v>
      </c>
      <c r="I41" s="21">
        <v>747.4019303876581</v>
      </c>
    </row>
    <row r="42" spans="2:9" ht="13.5">
      <c r="B42" s="24" t="s">
        <v>129</v>
      </c>
      <c r="C42" s="21">
        <v>621.1791907108636</v>
      </c>
      <c r="D42" s="21">
        <v>683.1883783045728</v>
      </c>
      <c r="E42" s="21">
        <v>746.5914648699035</v>
      </c>
      <c r="F42" s="21">
        <v>807.9783611090909</v>
      </c>
      <c r="G42" s="21">
        <v>385.4117887181818</v>
      </c>
      <c r="H42" s="21">
        <v>345.5114632263636</v>
      </c>
      <c r="I42" s="21">
        <v>470.85350318909093</v>
      </c>
    </row>
    <row r="43" spans="2:9" ht="13.5">
      <c r="B43" s="24" t="s">
        <v>130</v>
      </c>
      <c r="C43" s="21">
        <v>171.60219269440907</v>
      </c>
      <c r="D43" s="21">
        <v>234.90860947272728</v>
      </c>
      <c r="E43" s="21">
        <v>268.56384545454546</v>
      </c>
      <c r="F43" s="21">
        <v>270.5344949</v>
      </c>
      <c r="G43" s="21">
        <v>153.28517341818184</v>
      </c>
      <c r="H43" s="21">
        <v>141.36196176181818</v>
      </c>
      <c r="I43" s="21">
        <v>172.88428609402163</v>
      </c>
    </row>
    <row r="44" spans="2:9" ht="13.5">
      <c r="B44" s="24" t="s">
        <v>131</v>
      </c>
      <c r="C44" s="21">
        <v>60.45389332584545</v>
      </c>
      <c r="D44" s="21">
        <v>71.94510007619091</v>
      </c>
      <c r="E44" s="21">
        <v>73.12324461013637</v>
      </c>
      <c r="F44" s="21">
        <v>78.19226797272727</v>
      </c>
      <c r="G44" s="21">
        <v>51.296210409090904</v>
      </c>
      <c r="H44" s="21">
        <v>36.62358465454545</v>
      </c>
      <c r="I44" s="21">
        <v>47.32447803545455</v>
      </c>
    </row>
    <row r="45" spans="2:9" ht="13.5">
      <c r="B45" s="24" t="s">
        <v>132</v>
      </c>
      <c r="C45" s="21">
        <v>18.69589175</v>
      </c>
      <c r="D45" s="21">
        <v>22.057224114727273</v>
      </c>
      <c r="E45" s="21">
        <v>23.698618672727275</v>
      </c>
      <c r="F45" s="21">
        <v>19.40594321727273</v>
      </c>
      <c r="G45" s="21">
        <v>18.01883499090909</v>
      </c>
      <c r="H45" s="21">
        <v>10.230881661013072</v>
      </c>
      <c r="I45" s="21">
        <v>16.719608710000003</v>
      </c>
    </row>
    <row r="46" spans="2:9" ht="13.5">
      <c r="B46" s="24" t="s">
        <v>133</v>
      </c>
      <c r="C46" s="21">
        <v>19.663742179983654</v>
      </c>
      <c r="D46" s="21">
        <v>23.204763636363637</v>
      </c>
      <c r="E46" s="21">
        <v>140.0774181818182</v>
      </c>
      <c r="F46" s="21">
        <v>15.094709090909092</v>
      </c>
      <c r="G46" s="21">
        <v>18.91220977244835</v>
      </c>
      <c r="H46" s="21">
        <v>16.31338722909091</v>
      </c>
      <c r="I46" s="21">
        <v>39.62005435909091</v>
      </c>
    </row>
    <row r="47" spans="2:9" ht="13.5">
      <c r="B47" s="22" t="s">
        <v>117</v>
      </c>
      <c r="C47" s="21">
        <v>285.5671218181818</v>
      </c>
      <c r="D47" s="21">
        <v>278.5104</v>
      </c>
      <c r="E47" s="21">
        <v>261.99058478026416</v>
      </c>
      <c r="F47" s="21">
        <v>245.15648181818182</v>
      </c>
      <c r="G47" s="21">
        <v>223.53559250898815</v>
      </c>
      <c r="H47" s="21">
        <v>175.94377041450863</v>
      </c>
      <c r="I47" s="21">
        <v>244.59646371818184</v>
      </c>
    </row>
    <row r="48" spans="2:9" ht="13.5">
      <c r="B48" s="22" t="s">
        <v>134</v>
      </c>
      <c r="C48" s="21">
        <v>546.7636390153535</v>
      </c>
      <c r="D48" s="21">
        <v>261.78261545454546</v>
      </c>
      <c r="E48" s="21">
        <v>461.2930272727273</v>
      </c>
      <c r="F48" s="21">
        <v>571.0427181272728</v>
      </c>
      <c r="G48" s="21">
        <v>442.47769012818185</v>
      </c>
      <c r="H48" s="21">
        <v>427.51616726818185</v>
      </c>
      <c r="I48" s="21">
        <v>449.9345113909091</v>
      </c>
    </row>
    <row r="49" spans="2:9" ht="13.5">
      <c r="B49" s="22" t="s">
        <v>135</v>
      </c>
      <c r="C49" s="21">
        <v>494.89181792323006</v>
      </c>
      <c r="D49" s="21">
        <v>586.3895454545495</v>
      </c>
      <c r="E49" s="21">
        <v>570.4293909090879</v>
      </c>
      <c r="F49" s="21">
        <v>772.7791967874558</v>
      </c>
      <c r="G49" s="21">
        <v>653.6501168948333</v>
      </c>
      <c r="H49" s="21">
        <v>403.4158671000002</v>
      </c>
      <c r="I49" s="21">
        <v>382.7089638219809</v>
      </c>
    </row>
    <row r="50" spans="2:9" ht="13.5">
      <c r="B50" s="22" t="s">
        <v>136</v>
      </c>
      <c r="C50" s="21">
        <v>68.30912966941328</v>
      </c>
      <c r="D50" s="21">
        <v>46.51450000000001</v>
      </c>
      <c r="E50" s="21">
        <v>112.6890181818182</v>
      </c>
      <c r="F50" s="21">
        <v>80.98719090909091</v>
      </c>
      <c r="G50" s="21">
        <v>95.19802460327273</v>
      </c>
      <c r="H50" s="21">
        <v>61.79221521727273</v>
      </c>
      <c r="I50" s="21">
        <v>66.41441870181819</v>
      </c>
    </row>
    <row r="51" spans="2:9" ht="13.5">
      <c r="B51" s="22" t="s">
        <v>137</v>
      </c>
      <c r="C51" s="21">
        <v>1150.6280145880821</v>
      </c>
      <c r="D51" s="21">
        <v>2972.366209090912</v>
      </c>
      <c r="E51" s="21">
        <v>1809.8428543957775</v>
      </c>
      <c r="F51" s="21">
        <v>1763.273685645112</v>
      </c>
      <c r="G51" s="21">
        <v>1594.8345719706883</v>
      </c>
      <c r="H51" s="21">
        <v>1005.3846213654544</v>
      </c>
      <c r="I51" s="21">
        <v>802.5838817772741</v>
      </c>
    </row>
    <row r="52" spans="2:9" ht="13.5">
      <c r="B52" s="22" t="s">
        <v>138</v>
      </c>
      <c r="C52" s="21">
        <v>436.0997393548929</v>
      </c>
      <c r="D52" s="21">
        <v>1111.7920898081102</v>
      </c>
      <c r="E52" s="21">
        <v>2117.590589732811</v>
      </c>
      <c r="F52" s="21">
        <v>1374.0589610552677</v>
      </c>
      <c r="G52" s="21">
        <v>2133.2915520604447</v>
      </c>
      <c r="H52" s="21">
        <f>H30-SUM(H31+H39+H51)</f>
        <v>840.6876341759316</v>
      </c>
      <c r="I52" s="21">
        <f>I30-SUM(I31+I39+I51)</f>
        <v>1328.5691072539985</v>
      </c>
    </row>
    <row r="53" spans="3:9" ht="13.5">
      <c r="C53" s="21"/>
      <c r="D53" s="21"/>
      <c r="E53" s="21"/>
      <c r="F53" s="21"/>
      <c r="G53" s="21"/>
      <c r="H53" s="21"/>
      <c r="I53" s="21"/>
    </row>
    <row r="54" spans="2:9" ht="13.5">
      <c r="B54" s="1" t="s">
        <v>139</v>
      </c>
      <c r="C54" s="21">
        <v>1852.3089415961954</v>
      </c>
      <c r="D54" s="21">
        <v>2053.785424095235</v>
      </c>
      <c r="E54" s="21">
        <v>1933.8771609918178</v>
      </c>
      <c r="F54" s="21">
        <v>1486.7996603382558</v>
      </c>
      <c r="G54" s="21">
        <v>916.9523399149091</v>
      </c>
      <c r="H54" s="21">
        <v>771.134545615676</v>
      </c>
      <c r="I54" s="21">
        <v>732.602522700106</v>
      </c>
    </row>
    <row r="55" spans="2:9" ht="13.5">
      <c r="B55" s="1" t="s">
        <v>140</v>
      </c>
      <c r="C55" s="21">
        <v>3515.2751195740902</v>
      </c>
      <c r="D55" s="21">
        <v>5849.271184044736</v>
      </c>
      <c r="E55" s="21">
        <v>6545.650413838259</v>
      </c>
      <c r="F55" s="21">
        <v>6464.856338485019</v>
      </c>
      <c r="G55" s="21">
        <v>6659.612206633521</v>
      </c>
      <c r="H55" s="21">
        <v>3961.7622228321407</v>
      </c>
      <c r="I55" s="21">
        <v>4490.486317225317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AF55"/>
  <sheetViews>
    <sheetView showGridLines="0" zoomScalePageLayoutView="0" workbookViewId="0" topLeftCell="F32">
      <selection activeCell="AA67" sqref="AA67"/>
    </sheetView>
  </sheetViews>
  <sheetFormatPr defaultColWidth="9.140625" defaultRowHeight="15"/>
  <cols>
    <col min="1" max="1" width="8.8515625" style="1" customWidth="1"/>
    <col min="2" max="2" width="19.28125" style="1" customWidth="1"/>
    <col min="3" max="16384" width="8.8515625" style="1" customWidth="1"/>
  </cols>
  <sheetData>
    <row r="1" ht="13.5">
      <c r="A1" s="1" t="s">
        <v>103</v>
      </c>
    </row>
    <row r="2" ht="13.5">
      <c r="A2" s="1" t="s">
        <v>74</v>
      </c>
    </row>
    <row r="3" spans="1:2" ht="13.5">
      <c r="A3" s="1" t="s">
        <v>11</v>
      </c>
      <c r="B3" s="31">
        <f>+'Goods trade | Annual'!B3</f>
        <v>43313</v>
      </c>
    </row>
    <row r="4" spans="1:2" ht="13.5">
      <c r="A4" s="1" t="s">
        <v>12</v>
      </c>
      <c r="B4" s="1" t="s">
        <v>75</v>
      </c>
    </row>
    <row r="6" spans="3:32" ht="13.5">
      <c r="C6" s="30" t="s">
        <v>96</v>
      </c>
      <c r="D6" s="30" t="s">
        <v>19</v>
      </c>
      <c r="E6" s="30" t="s">
        <v>20</v>
      </c>
      <c r="F6" s="30" t="s">
        <v>21</v>
      </c>
      <c r="G6" s="30" t="s">
        <v>97</v>
      </c>
      <c r="H6" s="30" t="s">
        <v>19</v>
      </c>
      <c r="I6" s="30" t="s">
        <v>20</v>
      </c>
      <c r="J6" s="30" t="s">
        <v>21</v>
      </c>
      <c r="K6" s="30" t="s">
        <v>98</v>
      </c>
      <c r="L6" s="30" t="s">
        <v>19</v>
      </c>
      <c r="M6" s="30" t="s">
        <v>20</v>
      </c>
      <c r="N6" s="30" t="s">
        <v>21</v>
      </c>
      <c r="O6" s="30" t="s">
        <v>99</v>
      </c>
      <c r="P6" s="30" t="s">
        <v>19</v>
      </c>
      <c r="Q6" s="30" t="s">
        <v>20</v>
      </c>
      <c r="R6" s="30" t="s">
        <v>21</v>
      </c>
      <c r="S6" s="30" t="s">
        <v>100</v>
      </c>
      <c r="T6" s="30" t="s">
        <v>19</v>
      </c>
      <c r="U6" s="30" t="s">
        <v>20</v>
      </c>
      <c r="V6" s="30" t="s">
        <v>21</v>
      </c>
      <c r="W6" s="30" t="s">
        <v>101</v>
      </c>
      <c r="X6" s="30" t="s">
        <v>19</v>
      </c>
      <c r="Y6" s="30" t="s">
        <v>20</v>
      </c>
      <c r="Z6" s="30" t="s">
        <v>21</v>
      </c>
      <c r="AA6" s="30" t="s">
        <v>102</v>
      </c>
      <c r="AB6" s="30" t="s">
        <v>19</v>
      </c>
      <c r="AC6" s="30" t="s">
        <v>20</v>
      </c>
      <c r="AD6" s="30" t="s">
        <v>21</v>
      </c>
      <c r="AE6" s="30" t="s">
        <v>281</v>
      </c>
      <c r="AF6" s="30" t="s">
        <v>19</v>
      </c>
    </row>
    <row r="7" spans="2:32" ht="13.5">
      <c r="B7" s="1" t="s">
        <v>29</v>
      </c>
      <c r="C7" s="21">
        <v>848.5649227791419</v>
      </c>
      <c r="D7" s="21">
        <v>725.0772840103473</v>
      </c>
      <c r="E7" s="21">
        <v>803.3715311723056</v>
      </c>
      <c r="F7" s="21">
        <v>742.7554119517636</v>
      </c>
      <c r="G7" s="21">
        <v>981.4639383289649</v>
      </c>
      <c r="H7" s="21">
        <v>989.9784285397715</v>
      </c>
      <c r="I7" s="21">
        <v>945.5641454070826</v>
      </c>
      <c r="J7" s="21">
        <v>938.5318870291146</v>
      </c>
      <c r="K7" s="21">
        <v>860.6237966290122</v>
      </c>
      <c r="L7" s="21">
        <v>1115.403721</v>
      </c>
      <c r="M7" s="21">
        <v>1087.7670664139873</v>
      </c>
      <c r="N7" s="21">
        <v>1058.4442930962427</v>
      </c>
      <c r="O7" s="21">
        <v>793.898407710345</v>
      </c>
      <c r="P7" s="21">
        <v>1046.9515796384321</v>
      </c>
      <c r="Q7" s="21">
        <v>1040.6286248695144</v>
      </c>
      <c r="R7" s="21">
        <v>1034.90375</v>
      </c>
      <c r="S7" s="21">
        <v>823.4768194691352</v>
      </c>
      <c r="T7" s="21">
        <v>939.1459589284624</v>
      </c>
      <c r="U7" s="21">
        <v>821.3309369921575</v>
      </c>
      <c r="V7" s="21">
        <v>829.317150311869</v>
      </c>
      <c r="W7" s="21">
        <v>696.9204362784287</v>
      </c>
      <c r="X7" s="21">
        <v>800.1259032420583</v>
      </c>
      <c r="Y7" s="21">
        <v>825.7806483435768</v>
      </c>
      <c r="Z7" s="21">
        <v>1005.408548533537</v>
      </c>
      <c r="AA7" s="21">
        <v>987.558662058696</v>
      </c>
      <c r="AB7" s="21">
        <v>1194.7839463073171</v>
      </c>
      <c r="AC7" s="21">
        <v>1277.9774353903701</v>
      </c>
      <c r="AD7" s="21">
        <v>1264.9823245075959</v>
      </c>
      <c r="AE7" s="21">
        <v>1193.1544680399998</v>
      </c>
      <c r="AF7" s="21">
        <v>1332.2423382299994</v>
      </c>
    </row>
    <row r="8" spans="2:32" ht="13.5">
      <c r="B8" s="22" t="s">
        <v>104</v>
      </c>
      <c r="C8" s="21">
        <v>185.7531779405401</v>
      </c>
      <c r="D8" s="21">
        <v>91.89361522034494</v>
      </c>
      <c r="E8" s="21">
        <v>87.37037383862798</v>
      </c>
      <c r="F8" s="21">
        <v>107.0447448574788</v>
      </c>
      <c r="G8" s="21">
        <v>58.595088000000025</v>
      </c>
      <c r="H8" s="21">
        <v>84.515283</v>
      </c>
      <c r="I8" s="21">
        <v>110.930228</v>
      </c>
      <c r="J8" s="21">
        <v>97.69095199999998</v>
      </c>
      <c r="K8" s="21">
        <v>71.87087002000001</v>
      </c>
      <c r="L8" s="21">
        <v>79.13738234516799</v>
      </c>
      <c r="M8" s="21">
        <v>135.07320963999996</v>
      </c>
      <c r="N8" s="21">
        <v>153.49306971999997</v>
      </c>
      <c r="O8" s="21">
        <v>85.92836843679999</v>
      </c>
      <c r="P8" s="21">
        <v>81.812854</v>
      </c>
      <c r="Q8" s="21">
        <v>187.2187800000001</v>
      </c>
      <c r="R8" s="21">
        <v>110.12096999999999</v>
      </c>
      <c r="S8" s="21">
        <v>107.81030596</v>
      </c>
      <c r="T8" s="21">
        <v>52.34937151999999</v>
      </c>
      <c r="U8" s="21">
        <v>106.64935070000007</v>
      </c>
      <c r="V8" s="21">
        <v>120.842349</v>
      </c>
      <c r="W8" s="21">
        <v>68.01107755000001</v>
      </c>
      <c r="X8" s="21">
        <v>45.50627733</v>
      </c>
      <c r="Y8" s="21">
        <v>114.38461258999999</v>
      </c>
      <c r="Z8" s="21">
        <v>87.40378474999997</v>
      </c>
      <c r="AA8" s="21">
        <v>52.93880263</v>
      </c>
      <c r="AB8" s="21">
        <v>45.11411736000001</v>
      </c>
      <c r="AC8" s="21">
        <v>103.5441681044</v>
      </c>
      <c r="AD8" s="21">
        <v>106.05311559</v>
      </c>
      <c r="AE8" s="21">
        <v>25.382402239999998</v>
      </c>
      <c r="AF8" s="21">
        <v>28.522477059999996</v>
      </c>
    </row>
    <row r="9" spans="2:32" ht="13.5">
      <c r="B9" s="29" t="s">
        <v>105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</row>
    <row r="10" spans="2:32" ht="13.5">
      <c r="B10" s="23" t="s">
        <v>106</v>
      </c>
      <c r="C10" s="21">
        <v>44.4409873</v>
      </c>
      <c r="D10" s="21">
        <v>4.553151</v>
      </c>
      <c r="E10" s="21">
        <v>67.15327260000001</v>
      </c>
      <c r="F10" s="21">
        <v>63.398365</v>
      </c>
      <c r="G10" s="21">
        <v>29.886623</v>
      </c>
      <c r="H10" s="21">
        <v>53.707762</v>
      </c>
      <c r="I10" s="21">
        <v>86.79765</v>
      </c>
      <c r="J10" s="21">
        <v>67.763185</v>
      </c>
      <c r="K10" s="21">
        <v>40.8071054</v>
      </c>
      <c r="L10" s="21">
        <v>42.881793345168</v>
      </c>
      <c r="M10" s="21">
        <v>75.05757299999996</v>
      </c>
      <c r="N10" s="21">
        <v>92.52602809999999</v>
      </c>
      <c r="O10" s="21">
        <v>45.081992</v>
      </c>
      <c r="P10" s="21">
        <v>30.191614</v>
      </c>
      <c r="Q10" s="21">
        <v>82.92240000000001</v>
      </c>
      <c r="R10" s="21">
        <v>97.8898</v>
      </c>
      <c r="S10" s="21">
        <v>78.6449746</v>
      </c>
      <c r="T10" s="21">
        <v>3.0248817</v>
      </c>
      <c r="U10" s="21">
        <v>83.19667040000004</v>
      </c>
      <c r="V10" s="21">
        <v>92.6249422</v>
      </c>
      <c r="W10" s="21">
        <v>32.46766617</v>
      </c>
      <c r="X10" s="21">
        <v>7.930428100000009</v>
      </c>
      <c r="Y10" s="21">
        <v>91.82639884</v>
      </c>
      <c r="Z10" s="21">
        <v>73.8019587</v>
      </c>
      <c r="AA10" s="21">
        <v>27.874139820000003</v>
      </c>
      <c r="AB10" s="21">
        <v>6.5333730800000005</v>
      </c>
      <c r="AC10" s="21">
        <v>79.8022745444</v>
      </c>
      <c r="AD10" s="21">
        <v>97.30875859999999</v>
      </c>
      <c r="AE10" s="21">
        <v>4.98201474</v>
      </c>
      <c r="AF10" s="21">
        <v>4.00490536</v>
      </c>
    </row>
    <row r="11" spans="2:32" ht="13.5">
      <c r="B11" s="23" t="s">
        <v>107</v>
      </c>
      <c r="C11" s="21">
        <v>7.272954000000001</v>
      </c>
      <c r="D11" s="21">
        <v>2.5777740000000002</v>
      </c>
      <c r="E11" s="21">
        <v>3.5970200000000006</v>
      </c>
      <c r="F11" s="21">
        <v>25.29394161</v>
      </c>
      <c r="G11" s="21">
        <v>8.933062</v>
      </c>
      <c r="H11" s="21">
        <v>11.313177999999999</v>
      </c>
      <c r="I11" s="21">
        <v>10.269056</v>
      </c>
      <c r="J11" s="21">
        <v>18.73441</v>
      </c>
      <c r="K11" s="21">
        <v>17.459112620000006</v>
      </c>
      <c r="L11" s="21">
        <v>17.564145</v>
      </c>
      <c r="M11" s="21">
        <v>39.00092964799998</v>
      </c>
      <c r="N11" s="21">
        <v>25.27987162</v>
      </c>
      <c r="O11" s="21">
        <v>19.9033943868</v>
      </c>
      <c r="P11" s="21">
        <v>17.91296</v>
      </c>
      <c r="Q11" s="21">
        <v>41.663259999999994</v>
      </c>
      <c r="R11" s="21">
        <v>1.14566</v>
      </c>
      <c r="S11" s="21">
        <v>9.76883</v>
      </c>
      <c r="T11" s="21">
        <v>21.64622377</v>
      </c>
      <c r="U11" s="21">
        <v>2.6861127999999996</v>
      </c>
      <c r="V11" s="21">
        <v>11.33917</v>
      </c>
      <c r="W11" s="21">
        <v>8.56272858</v>
      </c>
      <c r="X11" s="21">
        <v>3.7021045600000004</v>
      </c>
      <c r="Y11" s="21">
        <v>4.15515383</v>
      </c>
      <c r="Z11" s="21">
        <v>3.43612657</v>
      </c>
      <c r="AA11" s="21">
        <v>3.40529189</v>
      </c>
      <c r="AB11" s="21">
        <v>1.6268681200000001</v>
      </c>
      <c r="AC11" s="21">
        <v>1.1296149</v>
      </c>
      <c r="AD11" s="21">
        <v>2.97118618</v>
      </c>
      <c r="AE11" s="21">
        <v>2.38166955</v>
      </c>
      <c r="AF11" s="21">
        <v>0.78219205</v>
      </c>
    </row>
    <row r="12" spans="2:32" ht="13.5">
      <c r="B12" s="22" t="s">
        <v>108</v>
      </c>
      <c r="C12" s="21">
        <v>362.70783782430306</v>
      </c>
      <c r="D12" s="21">
        <v>373.8926637315164</v>
      </c>
      <c r="E12" s="21">
        <v>400.3789532371215</v>
      </c>
      <c r="F12" s="21">
        <v>349.8931980617613</v>
      </c>
      <c r="G12" s="21">
        <v>315.54955253775216</v>
      </c>
      <c r="H12" s="21">
        <v>316.147255906546</v>
      </c>
      <c r="I12" s="21">
        <v>329.627335806595</v>
      </c>
      <c r="J12" s="21">
        <v>312.3256289991068</v>
      </c>
      <c r="K12" s="21">
        <v>338.44360969151234</v>
      </c>
      <c r="L12" s="21">
        <v>292.81318125972757</v>
      </c>
      <c r="M12" s="21">
        <v>345.7723195331632</v>
      </c>
      <c r="N12" s="21">
        <v>289.54950387559705</v>
      </c>
      <c r="O12" s="21">
        <v>274.2651247</v>
      </c>
      <c r="P12" s="21">
        <v>297.29494000000005</v>
      </c>
      <c r="Q12" s="21">
        <v>312.33610999999996</v>
      </c>
      <c r="R12" s="21">
        <v>319.98498</v>
      </c>
      <c r="S12" s="21">
        <v>286.45893705992</v>
      </c>
      <c r="T12" s="21">
        <v>312.19580601</v>
      </c>
      <c r="U12" s="21">
        <v>242.21727807</v>
      </c>
      <c r="V12" s="21">
        <v>284.12114132</v>
      </c>
      <c r="W12" s="21">
        <v>237.44164667999996</v>
      </c>
      <c r="X12" s="21">
        <v>229.45302719999998</v>
      </c>
      <c r="Y12" s="21">
        <v>247.05139757</v>
      </c>
      <c r="Z12" s="21">
        <v>276.31322527000003</v>
      </c>
      <c r="AA12" s="21">
        <v>272.44324793869566</v>
      </c>
      <c r="AB12" s="21">
        <v>287.073372693675</v>
      </c>
      <c r="AC12" s="21">
        <v>317.67518322639137</v>
      </c>
      <c r="AD12" s="21">
        <v>346.01592511720287</v>
      </c>
      <c r="AE12" s="21">
        <v>404.97487982999996</v>
      </c>
      <c r="AF12" s="21">
        <v>373.40789646610045</v>
      </c>
    </row>
    <row r="13" spans="2:32" ht="13.5">
      <c r="B13" s="29" t="s">
        <v>105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</row>
    <row r="14" spans="2:32" ht="13.5">
      <c r="B14" s="23" t="s">
        <v>109</v>
      </c>
      <c r="C14" s="21">
        <v>339.57</v>
      </c>
      <c r="D14" s="21">
        <v>358.49</v>
      </c>
      <c r="E14" s="21">
        <v>357</v>
      </c>
      <c r="F14" s="21">
        <v>302.05</v>
      </c>
      <c r="G14" s="21">
        <v>292.09218553775213</v>
      </c>
      <c r="H14" s="21">
        <v>289.602166906546</v>
      </c>
      <c r="I14" s="21">
        <v>262.591964806595</v>
      </c>
      <c r="J14" s="21">
        <v>247.38185099910686</v>
      </c>
      <c r="K14" s="21">
        <v>306.2491396915123</v>
      </c>
      <c r="L14" s="21">
        <v>256.92218625972754</v>
      </c>
      <c r="M14" s="21">
        <v>249.61277679316322</v>
      </c>
      <c r="N14" s="21">
        <v>250.40929655559705</v>
      </c>
      <c r="O14" s="21">
        <v>235.67</v>
      </c>
      <c r="P14" s="21">
        <v>248.37</v>
      </c>
      <c r="Q14" s="21">
        <v>282.76</v>
      </c>
      <c r="R14" s="21">
        <v>285.48446</v>
      </c>
      <c r="S14" s="21">
        <v>233.41000000000003</v>
      </c>
      <c r="T14" s="21">
        <v>271.73</v>
      </c>
      <c r="U14" s="21">
        <v>201.29999999999998</v>
      </c>
      <c r="V14" s="21">
        <v>201.82999999999998</v>
      </c>
      <c r="W14" s="21">
        <v>192.59087141999998</v>
      </c>
      <c r="X14" s="21">
        <v>191.31441411999998</v>
      </c>
      <c r="Y14" s="21">
        <v>220.62775898</v>
      </c>
      <c r="Z14" s="21">
        <v>238.47000000000003</v>
      </c>
      <c r="AA14" s="21">
        <v>248.12</v>
      </c>
      <c r="AB14" s="21">
        <v>250.91</v>
      </c>
      <c r="AC14" s="21">
        <v>258.78</v>
      </c>
      <c r="AD14" s="21">
        <v>281.68</v>
      </c>
      <c r="AE14" s="21">
        <v>311.14578946</v>
      </c>
      <c r="AF14" s="21">
        <v>296.87231227610044</v>
      </c>
    </row>
    <row r="15" spans="2:32" ht="13.5">
      <c r="B15" s="23" t="s">
        <v>110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0.007819</v>
      </c>
      <c r="I15" s="21">
        <v>0.000975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0.001</v>
      </c>
      <c r="Q15" s="21">
        <v>0</v>
      </c>
      <c r="R15" s="21">
        <v>0</v>
      </c>
      <c r="S15" s="21">
        <v>6.79616583</v>
      </c>
      <c r="T15" s="21">
        <v>1.8986818399999998</v>
      </c>
      <c r="U15" s="21">
        <v>1.0745973100000001</v>
      </c>
      <c r="V15" s="21">
        <v>4.25106494</v>
      </c>
      <c r="W15" s="21">
        <v>3.12971229</v>
      </c>
      <c r="X15" s="21">
        <v>6.55544043</v>
      </c>
      <c r="Y15" s="21">
        <v>16.40653648</v>
      </c>
      <c r="Z15" s="21">
        <v>17.881899510000004</v>
      </c>
      <c r="AA15" s="21">
        <v>13.91298028</v>
      </c>
      <c r="AB15" s="21">
        <v>20.52508391</v>
      </c>
      <c r="AC15" s="21">
        <v>24.62537667</v>
      </c>
      <c r="AD15" s="21">
        <v>35.785232609999994</v>
      </c>
      <c r="AE15" s="21">
        <v>70.79000718</v>
      </c>
      <c r="AF15" s="21">
        <v>47.2826338</v>
      </c>
    </row>
    <row r="16" spans="2:32" ht="13.5">
      <c r="B16" s="23" t="s">
        <v>111</v>
      </c>
      <c r="C16" s="21">
        <v>5.821005</v>
      </c>
      <c r="D16" s="21">
        <v>10.69746</v>
      </c>
      <c r="E16" s="21">
        <v>34.19221281</v>
      </c>
      <c r="F16" s="21">
        <v>37.23378</v>
      </c>
      <c r="G16" s="21">
        <v>15.53314</v>
      </c>
      <c r="H16" s="21">
        <v>20.834604</v>
      </c>
      <c r="I16" s="21">
        <v>60.475486</v>
      </c>
      <c r="J16" s="21">
        <v>57.546738</v>
      </c>
      <c r="K16" s="21">
        <v>23.308863999999996</v>
      </c>
      <c r="L16" s="21">
        <v>30.183208999999998</v>
      </c>
      <c r="M16" s="21">
        <v>80.21256773999998</v>
      </c>
      <c r="N16" s="21">
        <v>22.00470732</v>
      </c>
      <c r="O16" s="21">
        <v>27.1515347</v>
      </c>
      <c r="P16" s="21">
        <v>29.13605</v>
      </c>
      <c r="Q16" s="21">
        <v>5.7258000000000004</v>
      </c>
      <c r="R16" s="21">
        <v>19.31279</v>
      </c>
      <c r="S16" s="21">
        <v>34.67434719992</v>
      </c>
      <c r="T16" s="21">
        <v>16.7945</v>
      </c>
      <c r="U16" s="21">
        <v>28.49583662</v>
      </c>
      <c r="V16" s="21">
        <v>57.289970000000004</v>
      </c>
      <c r="W16" s="21">
        <v>27.151</v>
      </c>
      <c r="X16" s="21">
        <v>9.050168580000001</v>
      </c>
      <c r="Y16" s="21">
        <v>0.00021684999999999999</v>
      </c>
      <c r="Z16" s="21">
        <v>9.910017289999999</v>
      </c>
      <c r="AA16" s="21">
        <v>2.460130418695679</v>
      </c>
      <c r="AB16" s="21">
        <v>3.2810571236750117</v>
      </c>
      <c r="AC16" s="21">
        <v>25.606717676391412</v>
      </c>
      <c r="AD16" s="21">
        <v>21.70543943720287</v>
      </c>
      <c r="AE16" s="21">
        <v>11.420760000000001</v>
      </c>
      <c r="AF16" s="21">
        <v>9.45885</v>
      </c>
    </row>
    <row r="17" spans="2:32" ht="13.5">
      <c r="B17" s="22" t="s">
        <v>112</v>
      </c>
      <c r="C17" s="21">
        <v>79.0718282384264</v>
      </c>
      <c r="D17" s="21">
        <v>63.51138640273159</v>
      </c>
      <c r="E17" s="21">
        <v>83.81655402338686</v>
      </c>
      <c r="F17" s="21">
        <v>133.75156019545528</v>
      </c>
      <c r="G17" s="21">
        <v>183.09607664732442</v>
      </c>
      <c r="H17" s="21">
        <v>234.47910027062514</v>
      </c>
      <c r="I17" s="21">
        <v>207.31636157475108</v>
      </c>
      <c r="J17" s="21">
        <v>240.28660389552078</v>
      </c>
      <c r="K17" s="21">
        <v>137.0192663384275</v>
      </c>
      <c r="L17" s="21">
        <v>264.84690672047844</v>
      </c>
      <c r="M17" s="21">
        <v>218.69408942074432</v>
      </c>
      <c r="N17" s="21">
        <v>242.9838245969686</v>
      </c>
      <c r="O17" s="21">
        <v>216.17630935820696</v>
      </c>
      <c r="P17" s="21">
        <v>300.85273686633514</v>
      </c>
      <c r="Q17" s="21">
        <v>262.0852684588855</v>
      </c>
      <c r="R17" s="21">
        <v>334.8722994818081</v>
      </c>
      <c r="S17" s="21">
        <v>219.11963413140802</v>
      </c>
      <c r="T17" s="21">
        <v>223.1378857684623</v>
      </c>
      <c r="U17" s="21">
        <v>224.2861557399737</v>
      </c>
      <c r="V17" s="21">
        <v>233.13490055295605</v>
      </c>
      <c r="W17" s="21">
        <v>255.3570335</v>
      </c>
      <c r="X17" s="21">
        <v>320.87107991</v>
      </c>
      <c r="Y17" s="21">
        <v>272.04585684</v>
      </c>
      <c r="Z17" s="21">
        <v>437.70675581569037</v>
      </c>
      <c r="AA17" s="21">
        <v>492.04003557000004</v>
      </c>
      <c r="AB17" s="21">
        <v>615.625594377473</v>
      </c>
      <c r="AC17" s="21">
        <v>652.7145145395789</v>
      </c>
      <c r="AD17" s="21">
        <v>593.271705980393</v>
      </c>
      <c r="AE17" s="21">
        <v>554.2525086799999</v>
      </c>
      <c r="AF17" s="21">
        <v>574.4399292574153</v>
      </c>
    </row>
    <row r="18" spans="2:32" ht="13.5">
      <c r="B18" s="29" t="s">
        <v>105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</row>
    <row r="19" spans="2:32" ht="13.5">
      <c r="B19" s="23" t="s">
        <v>113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0.005174000000000001</v>
      </c>
      <c r="J19" s="21">
        <v>0</v>
      </c>
      <c r="K19" s="21">
        <v>0.000299</v>
      </c>
      <c r="L19" s="21">
        <v>0.01031</v>
      </c>
      <c r="M19" s="21">
        <v>0.014331000000000002</v>
      </c>
      <c r="N19" s="21">
        <v>0.29311000000000004</v>
      </c>
      <c r="O19" s="21">
        <v>0.5882200000000001</v>
      </c>
      <c r="P19" s="21">
        <v>37.87705</v>
      </c>
      <c r="Q19" s="21">
        <v>0.01628</v>
      </c>
      <c r="R19" s="21">
        <v>43.3</v>
      </c>
      <c r="S19" s="21">
        <v>11.285972710000001</v>
      </c>
      <c r="T19" s="21">
        <v>30.118434139999998</v>
      </c>
      <c r="U19" s="21">
        <v>21.535122729999998</v>
      </c>
      <c r="V19" s="21">
        <v>26.79127176</v>
      </c>
      <c r="W19" s="21">
        <v>20.879667949999998</v>
      </c>
      <c r="X19" s="21">
        <v>29.18254849</v>
      </c>
      <c r="Y19" s="21">
        <v>5.122083239999999</v>
      </c>
      <c r="Z19" s="21">
        <v>45.39404503</v>
      </c>
      <c r="AA19" s="21">
        <v>12.7287226</v>
      </c>
      <c r="AB19" s="21">
        <v>13.37262733</v>
      </c>
      <c r="AC19" s="21">
        <v>67.86454304</v>
      </c>
      <c r="AD19" s="21">
        <v>2.88581368</v>
      </c>
      <c r="AE19" s="21">
        <v>53.25822837</v>
      </c>
      <c r="AF19" s="21">
        <v>31.785747569999998</v>
      </c>
    </row>
    <row r="20" spans="2:32" ht="13.5">
      <c r="B20" s="23" t="s">
        <v>114</v>
      </c>
      <c r="C20" s="21">
        <v>41.79136823842641</v>
      </c>
      <c r="D20" s="21">
        <v>22.843026402731578</v>
      </c>
      <c r="E20" s="21">
        <v>44.47353542338684</v>
      </c>
      <c r="F20" s="21">
        <v>67.77268760545527</v>
      </c>
      <c r="G20" s="21">
        <v>42.25117078895682</v>
      </c>
      <c r="H20" s="21">
        <v>85.51152759044972</v>
      </c>
      <c r="I20" s="21">
        <v>46.7139698925564</v>
      </c>
      <c r="J20" s="21">
        <v>75.39009524803717</v>
      </c>
      <c r="K20" s="21">
        <v>11.803203822996135</v>
      </c>
      <c r="L20" s="21">
        <v>58.273239920849704</v>
      </c>
      <c r="M20" s="21">
        <v>30.653650598968483</v>
      </c>
      <c r="N20" s="21">
        <v>30.03071138718569</v>
      </c>
      <c r="O20" s="21">
        <v>38.08758758</v>
      </c>
      <c r="P20" s="21">
        <v>49.90196962</v>
      </c>
      <c r="Q20" s="21">
        <v>51.137527673784575</v>
      </c>
      <c r="R20" s="21">
        <v>52.21353</v>
      </c>
      <c r="S20" s="21">
        <v>33.76612554</v>
      </c>
      <c r="T20" s="21">
        <v>51.22593442</v>
      </c>
      <c r="U20" s="21">
        <v>32.379237020000005</v>
      </c>
      <c r="V20" s="21">
        <v>43.99505800000033</v>
      </c>
      <c r="W20" s="21">
        <v>36.71544529</v>
      </c>
      <c r="X20" s="21">
        <v>66.41603441999999</v>
      </c>
      <c r="Y20" s="21">
        <v>41.65387129999999</v>
      </c>
      <c r="Z20" s="21">
        <v>45.06515059</v>
      </c>
      <c r="AA20" s="21">
        <v>42.84215612</v>
      </c>
      <c r="AB20" s="21">
        <v>60.83071461</v>
      </c>
      <c r="AC20" s="21">
        <v>41.623967660000005</v>
      </c>
      <c r="AD20" s="21">
        <v>64.82845599999999</v>
      </c>
      <c r="AE20" s="21">
        <v>61.4566571</v>
      </c>
      <c r="AF20" s="21">
        <v>63.43348845999999</v>
      </c>
    </row>
    <row r="21" spans="2:32" ht="13.5">
      <c r="B21" s="23" t="s">
        <v>115</v>
      </c>
      <c r="C21" s="21">
        <v>0</v>
      </c>
      <c r="D21" s="21">
        <v>0</v>
      </c>
      <c r="E21" s="21">
        <v>3.334</v>
      </c>
      <c r="F21" s="21">
        <v>17.87554259000001</v>
      </c>
      <c r="G21" s="21">
        <v>88.8011664714496</v>
      </c>
      <c r="H21" s="21">
        <v>108.09505315240928</v>
      </c>
      <c r="I21" s="21">
        <v>116.074722382531</v>
      </c>
      <c r="J21" s="21">
        <v>122.25288239183146</v>
      </c>
      <c r="K21" s="21">
        <v>81.3445932827737</v>
      </c>
      <c r="L21" s="21">
        <v>146.79987593243092</v>
      </c>
      <c r="M21" s="21">
        <v>122.03561713817905</v>
      </c>
      <c r="N21" s="21">
        <v>152.71023516299906</v>
      </c>
      <c r="O21" s="21">
        <v>101.53075398418596</v>
      </c>
      <c r="P21" s="21">
        <v>128.46903724633518</v>
      </c>
      <c r="Q21" s="21">
        <v>132.28859078510084</v>
      </c>
      <c r="R21" s="21">
        <v>138.67841853180812</v>
      </c>
      <c r="S21" s="21">
        <v>106.200720601408</v>
      </c>
      <c r="T21" s="21">
        <v>73.15451720846231</v>
      </c>
      <c r="U21" s="21">
        <v>100.69279598997369</v>
      </c>
      <c r="V21" s="21">
        <v>95.26098729295532</v>
      </c>
      <c r="W21" s="21">
        <v>108.51144426000002</v>
      </c>
      <c r="X21" s="21">
        <v>156.56061699999998</v>
      </c>
      <c r="Y21" s="21">
        <v>143.79030183</v>
      </c>
      <c r="Z21" s="21">
        <v>310.2933572956904</v>
      </c>
      <c r="AA21" s="21">
        <v>343.84265183</v>
      </c>
      <c r="AB21" s="21">
        <v>478.114961467473</v>
      </c>
      <c r="AC21" s="21">
        <v>432.9753965395789</v>
      </c>
      <c r="AD21" s="21">
        <v>432.209559440393</v>
      </c>
      <c r="AE21" s="21">
        <v>369.63289094999993</v>
      </c>
      <c r="AF21" s="21">
        <v>411.84748696741536</v>
      </c>
    </row>
    <row r="22" spans="2:32" ht="13.5">
      <c r="B22" s="23" t="s">
        <v>116</v>
      </c>
      <c r="C22" s="21">
        <v>37.28046</v>
      </c>
      <c r="D22" s="21">
        <v>40.66836000000001</v>
      </c>
      <c r="E22" s="21">
        <v>36.0090186</v>
      </c>
      <c r="F22" s="21">
        <v>48.10333</v>
      </c>
      <c r="G22" s="21">
        <v>52.04373938691802</v>
      </c>
      <c r="H22" s="21">
        <v>40.872519527766144</v>
      </c>
      <c r="I22" s="21">
        <v>44.522495299663696</v>
      </c>
      <c r="J22" s="21">
        <v>42.643626255652144</v>
      </c>
      <c r="K22" s="21">
        <v>43.87117023265768</v>
      </c>
      <c r="L22" s="21">
        <v>59.76348086719783</v>
      </c>
      <c r="M22" s="21">
        <v>65.99049068359678</v>
      </c>
      <c r="N22" s="21">
        <v>59.94976804678386</v>
      </c>
      <c r="O22" s="21">
        <v>75.96974779402099</v>
      </c>
      <c r="P22" s="21">
        <v>84.60468</v>
      </c>
      <c r="Q22" s="21">
        <v>78.64287</v>
      </c>
      <c r="R22" s="21">
        <v>100.68035094999999</v>
      </c>
      <c r="S22" s="21">
        <v>67.86681528</v>
      </c>
      <c r="T22" s="21">
        <v>68.639</v>
      </c>
      <c r="U22" s="21">
        <v>69.67899999999999</v>
      </c>
      <c r="V22" s="21">
        <v>67.08758350000042</v>
      </c>
      <c r="W22" s="21">
        <v>89.25047599999999</v>
      </c>
      <c r="X22" s="21">
        <v>68.71188000000001</v>
      </c>
      <c r="Y22" s="21">
        <v>81.47960047000001</v>
      </c>
      <c r="Z22" s="21">
        <v>36.9542029</v>
      </c>
      <c r="AA22" s="21">
        <v>92.62650502</v>
      </c>
      <c r="AB22" s="21">
        <v>63.30729097</v>
      </c>
      <c r="AC22" s="21">
        <v>110.25060729999998</v>
      </c>
      <c r="AD22" s="21">
        <v>93.34787686000001</v>
      </c>
      <c r="AE22" s="21">
        <v>69.90473226</v>
      </c>
      <c r="AF22" s="21">
        <v>67.37320626</v>
      </c>
    </row>
    <row r="23" spans="2:32" ht="13.5">
      <c r="B23" s="22" t="s">
        <v>117</v>
      </c>
      <c r="C23" s="21">
        <v>79.5419331842642</v>
      </c>
      <c r="D23" s="21">
        <v>68.3214517431618</v>
      </c>
      <c r="E23" s="21">
        <v>80.83014551646569</v>
      </c>
      <c r="F23" s="21">
        <v>68.50598268699369</v>
      </c>
      <c r="G23" s="21">
        <v>72.147745</v>
      </c>
      <c r="H23" s="21">
        <v>78.26673600000001</v>
      </c>
      <c r="I23" s="21">
        <v>43.449622</v>
      </c>
      <c r="J23" s="21">
        <v>39.545664</v>
      </c>
      <c r="K23" s="21">
        <v>55.4706375398481</v>
      </c>
      <c r="L23" s="21">
        <v>70.093508</v>
      </c>
      <c r="M23" s="21">
        <v>71.87848029406689</v>
      </c>
      <c r="N23" s="21">
        <v>78.10025999999999</v>
      </c>
      <c r="O23" s="21">
        <v>64.515146</v>
      </c>
      <c r="P23" s="21">
        <v>63.492816999999995</v>
      </c>
      <c r="Q23" s="21">
        <v>77.84463000000001</v>
      </c>
      <c r="R23" s="21">
        <v>135.2515756578992</v>
      </c>
      <c r="S23" s="21">
        <v>85.923492</v>
      </c>
      <c r="T23" s="21">
        <v>80.31611742999999</v>
      </c>
      <c r="U23" s="21">
        <v>90.1428627399601</v>
      </c>
      <c r="V23" s="21">
        <v>60.4698795</v>
      </c>
      <c r="W23" s="21">
        <v>107.921745762824</v>
      </c>
      <c r="X23" s="21">
        <v>106.06668184629359</v>
      </c>
      <c r="Y23" s="21">
        <v>93.7940305755556</v>
      </c>
      <c r="Z23" s="21">
        <v>68.48438540666933</v>
      </c>
      <c r="AA23" s="21">
        <v>93.81367900000001</v>
      </c>
      <c r="AB23" s="21">
        <v>93.063205416169</v>
      </c>
      <c r="AC23" s="21">
        <v>88.75144</v>
      </c>
      <c r="AD23" s="21">
        <v>85.159173</v>
      </c>
      <c r="AE23" s="21">
        <v>79.069698</v>
      </c>
      <c r="AF23" s="21">
        <v>109.60693202</v>
      </c>
    </row>
    <row r="24" spans="2:32" ht="13.5">
      <c r="B24" s="22" t="s">
        <v>118</v>
      </c>
      <c r="C24" s="21">
        <v>141.490145591608</v>
      </c>
      <c r="D24" s="21">
        <v>127.45816691259247</v>
      </c>
      <c r="E24" s="21">
        <v>150.97550455670356</v>
      </c>
      <c r="F24" s="21">
        <v>83.55992615007452</v>
      </c>
      <c r="G24" s="21">
        <v>352.07547614388835</v>
      </c>
      <c r="H24" s="21">
        <v>276.57005336260045</v>
      </c>
      <c r="I24" s="21">
        <v>254.24059802573652</v>
      </c>
      <c r="J24" s="21">
        <v>248.68303813448694</v>
      </c>
      <c r="K24" s="21">
        <v>257.8194130392243</v>
      </c>
      <c r="L24" s="21">
        <v>408.5127426746259</v>
      </c>
      <c r="M24" s="21">
        <v>316.3489675260127</v>
      </c>
      <c r="N24" s="21">
        <v>294.3176349036772</v>
      </c>
      <c r="O24" s="21">
        <v>153.01345921533803</v>
      </c>
      <c r="P24" s="21">
        <v>303.4982317720969</v>
      </c>
      <c r="Q24" s="21">
        <v>201.14383641062864</v>
      </c>
      <c r="R24" s="21">
        <v>134.67392486029252</v>
      </c>
      <c r="S24" s="21">
        <v>124.16445031780721</v>
      </c>
      <c r="T24" s="21">
        <v>271.1467782</v>
      </c>
      <c r="U24" s="21">
        <v>158.0352897422236</v>
      </c>
      <c r="V24" s="21">
        <f aca="true" t="shared" si="0" ref="V24:AF24">V7-V8-V12-V17-V23</f>
        <v>130.74887993891295</v>
      </c>
      <c r="W24" s="21">
        <f t="shared" si="0"/>
        <v>28.188932785604777</v>
      </c>
      <c r="X24" s="21">
        <f t="shared" si="0"/>
        <v>98.22883695576473</v>
      </c>
      <c r="Y24" s="21">
        <f t="shared" si="0"/>
        <v>98.50475076802122</v>
      </c>
      <c r="Z24" s="21">
        <f t="shared" si="0"/>
        <v>135.5003972911772</v>
      </c>
      <c r="AA24" s="21">
        <f t="shared" si="0"/>
        <v>76.3228969200002</v>
      </c>
      <c r="AB24" s="21">
        <f t="shared" si="0"/>
        <v>153.9076564600001</v>
      </c>
      <c r="AC24" s="21">
        <f t="shared" si="0"/>
        <v>115.29212951999978</v>
      </c>
      <c r="AD24" s="21">
        <f t="shared" si="0"/>
        <v>134.48240481999994</v>
      </c>
      <c r="AE24" s="21">
        <f t="shared" si="0"/>
        <v>129.47497928999996</v>
      </c>
      <c r="AF24" s="21">
        <f t="shared" si="0"/>
        <v>246.26510342648356</v>
      </c>
    </row>
    <row r="25" spans="3:32" ht="13.5"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</row>
    <row r="26" spans="2:32" ht="13.5">
      <c r="B26" s="1" t="s">
        <v>119</v>
      </c>
      <c r="C26" s="21">
        <v>498.1837614226906</v>
      </c>
      <c r="D26" s="21">
        <v>490.3228381458934</v>
      </c>
      <c r="E26" s="21">
        <v>521.6466995398525</v>
      </c>
      <c r="F26" s="21">
        <v>504.307542882449</v>
      </c>
      <c r="G26" s="21">
        <v>547.3360071850766</v>
      </c>
      <c r="H26" s="21">
        <v>602.3480031771712</v>
      </c>
      <c r="I26" s="21">
        <v>513.3527743813461</v>
      </c>
      <c r="J26" s="21">
        <v>527.2141188946276</v>
      </c>
      <c r="K26" s="21">
        <v>498.7387445697879</v>
      </c>
      <c r="L26" s="21">
        <v>591.852290980206</v>
      </c>
      <c r="M26" s="21">
        <v>540.1710155079744</v>
      </c>
      <c r="N26" s="21">
        <v>571.2002711525656</v>
      </c>
      <c r="O26" s="21">
        <v>515.773235358207</v>
      </c>
      <c r="P26" s="21">
        <v>574.8385038663353</v>
      </c>
      <c r="Q26" s="21">
        <v>622.6736184588855</v>
      </c>
      <c r="R26" s="21">
        <v>712.3083351397073</v>
      </c>
      <c r="S26" s="21">
        <v>527.167153421408</v>
      </c>
      <c r="T26" s="21">
        <v>545.0655690584624</v>
      </c>
      <c r="U26" s="21">
        <v>494.19389574993386</v>
      </c>
      <c r="V26" s="21">
        <v>468.6435082929561</v>
      </c>
      <c r="W26" s="21">
        <v>534.989982732824</v>
      </c>
      <c r="X26" s="21">
        <v>589.0696273862936</v>
      </c>
      <c r="Y26" s="21">
        <v>581.3455631555556</v>
      </c>
      <c r="Z26" s="21">
        <v>699.2670961923598</v>
      </c>
      <c r="AA26" s="21">
        <v>818.8703836466666</v>
      </c>
      <c r="AB26" s="21">
        <v>1013.7599835902965</v>
      </c>
      <c r="AC26" s="21">
        <v>934.3335625844759</v>
      </c>
      <c r="AD26" s="21">
        <v>951.6170609121748</v>
      </c>
      <c r="AE26" s="21">
        <v>891.2097677699999</v>
      </c>
      <c r="AF26" s="21">
        <v>949.1334259835158</v>
      </c>
    </row>
    <row r="27" spans="2:32" ht="13.5">
      <c r="B27" s="1" t="s">
        <v>120</v>
      </c>
      <c r="C27" s="21">
        <v>350.3811613564512</v>
      </c>
      <c r="D27" s="21">
        <v>234.7544458644538</v>
      </c>
      <c r="E27" s="21">
        <v>281.72483163245306</v>
      </c>
      <c r="F27" s="21">
        <v>238.44786906931458</v>
      </c>
      <c r="G27" s="21">
        <v>434.1279311438884</v>
      </c>
      <c r="H27" s="21">
        <v>387.63042536260036</v>
      </c>
      <c r="I27" s="21">
        <v>432.2113710257365</v>
      </c>
      <c r="J27" s="21">
        <v>411.3177681344869</v>
      </c>
      <c r="K27" s="21">
        <v>361.88505205922434</v>
      </c>
      <c r="L27" s="21">
        <v>523.5514300197939</v>
      </c>
      <c r="M27" s="21">
        <v>547.5960509060128</v>
      </c>
      <c r="N27" s="21">
        <v>487.244021943677</v>
      </c>
      <c r="O27" s="21">
        <v>278.12517235213807</v>
      </c>
      <c r="P27" s="21">
        <v>472.11307577209686</v>
      </c>
      <c r="Q27" s="21">
        <v>417.95500641062887</v>
      </c>
      <c r="R27" s="21">
        <v>322.5954148602926</v>
      </c>
      <c r="S27" s="21">
        <v>296.30966604772715</v>
      </c>
      <c r="T27" s="21">
        <v>394.08038987000003</v>
      </c>
      <c r="U27" s="21">
        <v>327.13704124222363</v>
      </c>
      <c r="V27" s="21">
        <v>360.67364201891303</v>
      </c>
      <c r="W27" s="21">
        <v>161.93045354560473</v>
      </c>
      <c r="X27" s="21">
        <v>211.05627585576474</v>
      </c>
      <c r="Y27" s="21">
        <v>244.4350851880212</v>
      </c>
      <c r="Z27" s="21">
        <v>306.14145234117746</v>
      </c>
      <c r="AA27" s="21">
        <v>168.68827841202938</v>
      </c>
      <c r="AB27" s="21">
        <v>181.0239627170206</v>
      </c>
      <c r="AC27" s="21">
        <v>343.6438728058945</v>
      </c>
      <c r="AD27" s="21">
        <v>313.3652635954211</v>
      </c>
      <c r="AE27" s="21">
        <v>301.94470026999977</v>
      </c>
      <c r="AF27" s="21">
        <v>383.1089122464837</v>
      </c>
    </row>
    <row r="28" spans="3:32" ht="13.5"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</row>
    <row r="29" spans="3:32" ht="13.5"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</row>
    <row r="30" spans="2:32" ht="13.5">
      <c r="B30" s="1" t="s">
        <v>32</v>
      </c>
      <c r="C30" s="21">
        <v>1303.8282686702782</v>
      </c>
      <c r="D30" s="21">
        <v>1130.904201055066</v>
      </c>
      <c r="E30" s="21">
        <v>1621.473968974854</v>
      </c>
      <c r="F30" s="21">
        <v>1311.3776224700873</v>
      </c>
      <c r="G30" s="21">
        <v>1928.6761234201322</v>
      </c>
      <c r="H30" s="21">
        <v>2121.7205498865374</v>
      </c>
      <c r="I30" s="21">
        <v>1811.9263754809217</v>
      </c>
      <c r="J30" s="21">
        <v>2040.7335593523803</v>
      </c>
      <c r="K30" s="21">
        <v>1849.6536537654256</v>
      </c>
      <c r="L30" s="21">
        <v>2156.309858181684</v>
      </c>
      <c r="M30" s="21">
        <v>2196.284153792022</v>
      </c>
      <c r="N30" s="21">
        <v>2277.2799090909452</v>
      </c>
      <c r="O30" s="21">
        <v>1534.2607272727103</v>
      </c>
      <c r="P30" s="21">
        <v>2098.8248000000435</v>
      </c>
      <c r="Q30" s="21">
        <v>2210.549815654564</v>
      </c>
      <c r="R30" s="21">
        <v>2108.020655895956</v>
      </c>
      <c r="S30" s="21">
        <v>1632.7445045872707</v>
      </c>
      <c r="T30" s="21">
        <v>1902.6111791858161</v>
      </c>
      <c r="U30" s="21">
        <v>2126.0128258708546</v>
      </c>
      <c r="V30" s="21">
        <v>1915.1960369044891</v>
      </c>
      <c r="W30" s="21">
        <v>1238.2210502640064</v>
      </c>
      <c r="X30" s="21">
        <v>1279.7720398590416</v>
      </c>
      <c r="Y30" s="21">
        <v>1227.7050858647785</v>
      </c>
      <c r="Z30" s="21">
        <v>987.1985924599901</v>
      </c>
      <c r="AA30" s="21">
        <v>1361.237503313636</v>
      </c>
      <c r="AB30" s="21">
        <v>1190.7934573117839</v>
      </c>
      <c r="AC30" s="21">
        <v>1199.4243344254555</v>
      </c>
      <c r="AD30" s="21">
        <v>1471.6335448745472</v>
      </c>
      <c r="AE30" s="21">
        <v>1443.1261352300016</v>
      </c>
      <c r="AF30" s="21">
        <v>1516.8513325739793</v>
      </c>
    </row>
    <row r="31" spans="2:32" ht="13.5">
      <c r="B31" s="22" t="s">
        <v>121</v>
      </c>
      <c r="C31" s="21">
        <v>322.2057558650514</v>
      </c>
      <c r="D31" s="21">
        <v>242.46755639467708</v>
      </c>
      <c r="E31" s="21">
        <v>370.58366431026116</v>
      </c>
      <c r="F31" s="21">
        <v>337.75562368803435</v>
      </c>
      <c r="G31" s="21">
        <v>487.27358181818204</v>
      </c>
      <c r="H31" s="21">
        <v>389.15723636363623</v>
      </c>
      <c r="I31" s="21">
        <v>242.0977454545454</v>
      </c>
      <c r="J31" s="21">
        <v>333.04551818181824</v>
      </c>
      <c r="K31" s="21">
        <v>380.6251909090911</v>
      </c>
      <c r="L31" s="21">
        <v>353.0663409089558</v>
      </c>
      <c r="M31" s="21">
        <v>409.3691247933878</v>
      </c>
      <c r="N31" s="21">
        <v>534.4643818181812</v>
      </c>
      <c r="O31" s="21">
        <v>349.60513636363646</v>
      </c>
      <c r="P31" s="21">
        <v>405.85870170488204</v>
      </c>
      <c r="Q31" s="21">
        <v>527.9020909090914</v>
      </c>
      <c r="R31" s="21">
        <v>474.1618000000003</v>
      </c>
      <c r="S31" s="21">
        <v>440.4995191657832</v>
      </c>
      <c r="T31" s="21">
        <v>420.25000654753694</v>
      </c>
      <c r="U31" s="21">
        <v>461.17257258357677</v>
      </c>
      <c r="V31" s="21">
        <v>360.7948620526637</v>
      </c>
      <c r="W31" s="21">
        <v>281.4962808118181</v>
      </c>
      <c r="X31" s="21">
        <v>300.8680260090909</v>
      </c>
      <c r="Y31" s="21">
        <v>265.27089938545464</v>
      </c>
      <c r="Z31" s="21">
        <v>235.51918269181817</v>
      </c>
      <c r="AA31" s="21">
        <v>251.70038537454545</v>
      </c>
      <c r="AB31" s="21">
        <v>257.23870228451005</v>
      </c>
      <c r="AC31" s="21">
        <v>269.7134035936364</v>
      </c>
      <c r="AD31" s="21">
        <v>322.22140593818193</v>
      </c>
      <c r="AE31" s="21">
        <v>341.87435093181807</v>
      </c>
      <c r="AF31" s="21">
        <v>345.88856363636364</v>
      </c>
    </row>
    <row r="32" spans="2:32" ht="13.5">
      <c r="B32" s="29" t="s">
        <v>105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</row>
    <row r="33" spans="2:32" ht="13.5">
      <c r="B33" s="23" t="s">
        <v>122</v>
      </c>
      <c r="C33" s="21">
        <v>58.54427654597991</v>
      </c>
      <c r="D33" s="21">
        <v>21.68576451877498</v>
      </c>
      <c r="E33" s="21">
        <v>40.783721419267</v>
      </c>
      <c r="F33" s="21">
        <v>31.823221125849273</v>
      </c>
      <c r="G33" s="21">
        <v>33.06909999999999</v>
      </c>
      <c r="H33" s="21">
        <v>41.864672727272726</v>
      </c>
      <c r="I33" s="21">
        <v>15.155436363636369</v>
      </c>
      <c r="J33" s="21">
        <v>37.016072727272714</v>
      </c>
      <c r="K33" s="21">
        <v>67.35899090909089</v>
      </c>
      <c r="L33" s="21">
        <v>45.46826</v>
      </c>
      <c r="M33" s="21">
        <v>53.596218181818166</v>
      </c>
      <c r="N33" s="21">
        <v>68.42630000000001</v>
      </c>
      <c r="O33" s="21">
        <v>52.55037272727273</v>
      </c>
      <c r="P33" s="21">
        <v>51.59053636363636</v>
      </c>
      <c r="Q33" s="21">
        <v>39.795627272727245</v>
      </c>
      <c r="R33" s="21">
        <v>48.354154545454534</v>
      </c>
      <c r="S33" s="21">
        <v>52.74790933545451</v>
      </c>
      <c r="T33" s="21">
        <v>49.70459468181823</v>
      </c>
      <c r="U33" s="21">
        <v>27.544911481818154</v>
      </c>
      <c r="V33" s="21">
        <v>75.15008149090909</v>
      </c>
      <c r="W33" s="21">
        <v>21.122421926363636</v>
      </c>
      <c r="X33" s="21">
        <v>33.75663473818183</v>
      </c>
      <c r="Y33" s="21">
        <v>48.24469444363636</v>
      </c>
      <c r="Z33" s="21">
        <v>23.63697539909091</v>
      </c>
      <c r="AA33" s="21">
        <v>41.75962502272728</v>
      </c>
      <c r="AB33" s="21">
        <v>53.10095435272727</v>
      </c>
      <c r="AC33" s="21">
        <v>40.855762490000004</v>
      </c>
      <c r="AD33" s="21">
        <v>34.825508366363636</v>
      </c>
      <c r="AE33" s="21">
        <v>63.33834877181817</v>
      </c>
      <c r="AF33" s="21">
        <v>61.63005454545454</v>
      </c>
    </row>
    <row r="34" spans="2:32" ht="13.5">
      <c r="B34" s="23" t="s">
        <v>123</v>
      </c>
      <c r="C34" s="21">
        <v>50.990837999474635</v>
      </c>
      <c r="D34" s="21">
        <v>8.605029117588655</v>
      </c>
      <c r="E34" s="21">
        <v>43.90532494436937</v>
      </c>
      <c r="F34" s="21">
        <v>23.888322510514364</v>
      </c>
      <c r="G34" s="21">
        <v>41.54181818181818</v>
      </c>
      <c r="H34" s="21">
        <v>31.24541818181818</v>
      </c>
      <c r="I34" s="21">
        <v>20.33980909090909</v>
      </c>
      <c r="J34" s="21">
        <v>29.255663636363636</v>
      </c>
      <c r="K34" s="21">
        <v>22.43288181818182</v>
      </c>
      <c r="L34" s="21">
        <v>33.65697272727273</v>
      </c>
      <c r="M34" s="21">
        <v>42.38062727272727</v>
      </c>
      <c r="N34" s="21">
        <v>26.01310909090909</v>
      </c>
      <c r="O34" s="21">
        <v>20.2848</v>
      </c>
      <c r="P34" s="21">
        <v>25.207245454545458</v>
      </c>
      <c r="Q34" s="21">
        <v>70.70152727272728</v>
      </c>
      <c r="R34" s="21">
        <v>29.025990909090908</v>
      </c>
      <c r="S34" s="21">
        <v>29.696745264545456</v>
      </c>
      <c r="T34" s="21">
        <v>40.99297567272727</v>
      </c>
      <c r="U34" s="21">
        <v>35.914093145454544</v>
      </c>
      <c r="V34" s="21">
        <v>22.948973054545455</v>
      </c>
      <c r="W34" s="21">
        <v>16.625540197272727</v>
      </c>
      <c r="X34" s="21">
        <v>35.505206924545455</v>
      </c>
      <c r="Y34" s="21">
        <v>29.061186120909092</v>
      </c>
      <c r="Z34" s="21">
        <v>16.88131957909091</v>
      </c>
      <c r="AA34" s="21">
        <v>31.465443000909094</v>
      </c>
      <c r="AB34" s="21">
        <v>33.87578710545454</v>
      </c>
      <c r="AC34" s="21">
        <v>28.329716298181815</v>
      </c>
      <c r="AD34" s="21">
        <v>26.717328589090908</v>
      </c>
      <c r="AE34" s="21">
        <v>43.89993431636364</v>
      </c>
      <c r="AF34" s="21">
        <v>27.243245454545452</v>
      </c>
    </row>
    <row r="35" spans="2:32" ht="13.5">
      <c r="B35" s="23" t="s">
        <v>111</v>
      </c>
      <c r="C35" s="21">
        <v>5.5908881818181815</v>
      </c>
      <c r="D35" s="21">
        <v>2.6765118181818184</v>
      </c>
      <c r="E35" s="21">
        <v>8.843854545454546</v>
      </c>
      <c r="F35" s="21">
        <v>4.7191363636363635</v>
      </c>
      <c r="G35" s="21">
        <v>1.683563636363636</v>
      </c>
      <c r="H35" s="21">
        <v>7.158136363636366</v>
      </c>
      <c r="I35" s="21">
        <v>15.004290909090907</v>
      </c>
      <c r="J35" s="21">
        <v>8.532209090909086</v>
      </c>
      <c r="K35" s="21">
        <v>3.0131181818181805</v>
      </c>
      <c r="L35" s="21">
        <v>3.1368881818181817</v>
      </c>
      <c r="M35" s="21">
        <v>3.024754545454545</v>
      </c>
      <c r="N35" s="21">
        <v>3.8246909090909087</v>
      </c>
      <c r="O35" s="21">
        <v>4.090109090909091</v>
      </c>
      <c r="P35" s="21">
        <v>11.544290909090925</v>
      </c>
      <c r="Q35" s="21">
        <v>7.440363636363635</v>
      </c>
      <c r="R35" s="21">
        <v>9.634672727272743</v>
      </c>
      <c r="S35" s="21">
        <v>7.918133014545454</v>
      </c>
      <c r="T35" s="21">
        <v>13.692284918181802</v>
      </c>
      <c r="U35" s="21">
        <v>6.185262709090905</v>
      </c>
      <c r="V35" s="21">
        <v>6.0259</v>
      </c>
      <c r="W35" s="21">
        <v>0.4528420618181819</v>
      </c>
      <c r="X35" s="21">
        <v>1.189556003636362</v>
      </c>
      <c r="Y35" s="21">
        <v>3.06995706909092</v>
      </c>
      <c r="Z35" s="21">
        <v>2.106022811818182</v>
      </c>
      <c r="AA35" s="21">
        <v>2.1588596827272726</v>
      </c>
      <c r="AB35" s="21">
        <v>1.7153274981818183</v>
      </c>
      <c r="AC35" s="21">
        <v>0.9104503845454546</v>
      </c>
      <c r="AD35" s="21">
        <v>1.6887251081818182</v>
      </c>
      <c r="AE35" s="21">
        <v>0.9795699381818177</v>
      </c>
      <c r="AF35" s="21">
        <v>1.2598818181818183</v>
      </c>
    </row>
    <row r="36" spans="2:32" ht="13.5">
      <c r="B36" s="23" t="s">
        <v>124</v>
      </c>
      <c r="C36" s="21">
        <v>23.907996202432386</v>
      </c>
      <c r="D36" s="21">
        <v>18.040144903262828</v>
      </c>
      <c r="E36" s="21">
        <v>35.459192396284536</v>
      </c>
      <c r="F36" s="21">
        <v>31.724543387597713</v>
      </c>
      <c r="G36" s="21">
        <v>10.7057</v>
      </c>
      <c r="H36" s="21">
        <v>17.293799999999997</v>
      </c>
      <c r="I36" s="21">
        <v>9.999509090909092</v>
      </c>
      <c r="J36" s="21">
        <v>13.17481818181818</v>
      </c>
      <c r="K36" s="21">
        <v>28.774181818181816</v>
      </c>
      <c r="L36" s="21">
        <v>22.04159090909091</v>
      </c>
      <c r="M36" s="21">
        <v>39.735070247933905</v>
      </c>
      <c r="N36" s="21">
        <v>53.0265909090909</v>
      </c>
      <c r="O36" s="21">
        <v>17.727454545454545</v>
      </c>
      <c r="P36" s="21">
        <v>9.300090909090908</v>
      </c>
      <c r="Q36" s="21">
        <v>37.92017272727273</v>
      </c>
      <c r="R36" s="21">
        <v>28.26319090909091</v>
      </c>
      <c r="S36" s="21">
        <v>23.458960338181814</v>
      </c>
      <c r="T36" s="21">
        <v>11.140108363636365</v>
      </c>
      <c r="U36" s="21">
        <v>17.143745845454543</v>
      </c>
      <c r="V36" s="21">
        <v>20.72028181818182</v>
      </c>
      <c r="W36" s="21">
        <v>11.434492609090908</v>
      </c>
      <c r="X36" s="21">
        <v>15.173950394545455</v>
      </c>
      <c r="Y36" s="21">
        <v>20.195658738181816</v>
      </c>
      <c r="Z36" s="21">
        <v>18.00035318181818</v>
      </c>
      <c r="AA36" s="21">
        <v>11.987472524545456</v>
      </c>
      <c r="AB36" s="21">
        <v>7.606215550000001</v>
      </c>
      <c r="AC36" s="21">
        <v>19.281400363636365</v>
      </c>
      <c r="AD36" s="21">
        <v>16.490986750909087</v>
      </c>
      <c r="AE36" s="21">
        <v>7.819864518181817</v>
      </c>
      <c r="AF36" s="21">
        <v>23.904090909090908</v>
      </c>
    </row>
    <row r="37" spans="2:32" ht="13.5">
      <c r="B37" s="23" t="s">
        <v>125</v>
      </c>
      <c r="C37" s="21">
        <v>90.34960363636364</v>
      </c>
      <c r="D37" s="21">
        <v>101.39718727272727</v>
      </c>
      <c r="E37" s="21">
        <v>129.77583636363636</v>
      </c>
      <c r="F37" s="21">
        <v>109.79791090909092</v>
      </c>
      <c r="G37" s="21">
        <v>246.3083909090911</v>
      </c>
      <c r="H37" s="21">
        <v>88.42192727272712</v>
      </c>
      <c r="I37" s="21">
        <v>76.62506363636354</v>
      </c>
      <c r="J37" s="21">
        <v>123.43011818181816</v>
      </c>
      <c r="K37" s="21">
        <v>118.2895636363637</v>
      </c>
      <c r="L37" s="21">
        <v>105.50369090909092</v>
      </c>
      <c r="M37" s="21">
        <v>127.74561818181752</v>
      </c>
      <c r="N37" s="21">
        <v>164.01019999999926</v>
      </c>
      <c r="O37" s="21">
        <v>111.10728181818192</v>
      </c>
      <c r="P37" s="21">
        <v>134.21581818181832</v>
      </c>
      <c r="Q37" s="21">
        <v>162.6992545454549</v>
      </c>
      <c r="R37" s="21">
        <v>159.09921818181843</v>
      </c>
      <c r="S37" s="21">
        <v>131.3721763990912</v>
      </c>
      <c r="T37" s="21">
        <v>137.15127964341386</v>
      </c>
      <c r="U37" s="21">
        <v>123.66946090909083</v>
      </c>
      <c r="V37" s="21">
        <v>49.06972727272727</v>
      </c>
      <c r="W37" s="21">
        <v>76.70659111363628</v>
      </c>
      <c r="X37" s="21">
        <v>59.854251898181815</v>
      </c>
      <c r="Y37" s="21">
        <v>43.387613259091</v>
      </c>
      <c r="Z37" s="21">
        <v>31.41504348727272</v>
      </c>
      <c r="AA37" s="21">
        <v>31.276686714545473</v>
      </c>
      <c r="AB37" s="21">
        <v>41.22094545181818</v>
      </c>
      <c r="AC37" s="21">
        <v>55.84978412909091</v>
      </c>
      <c r="AD37" s="21">
        <v>57.952589638181905</v>
      </c>
      <c r="AE37" s="21">
        <v>70.17974412454532</v>
      </c>
      <c r="AF37" s="21">
        <v>104.66354545454546</v>
      </c>
    </row>
    <row r="38" spans="2:32" ht="13.5">
      <c r="B38" s="23" t="s">
        <v>126</v>
      </c>
      <c r="C38" s="21">
        <v>30.14041838271861</v>
      </c>
      <c r="D38" s="21">
        <v>28.162069858810575</v>
      </c>
      <c r="E38" s="21">
        <v>22.912715843334567</v>
      </c>
      <c r="F38" s="21">
        <v>51.466864415315435</v>
      </c>
      <c r="G38" s="21">
        <v>24.871445454545455</v>
      </c>
      <c r="H38" s="21">
        <v>37.10750909090909</v>
      </c>
      <c r="I38" s="21">
        <v>17.341763636363638</v>
      </c>
      <c r="J38" s="21">
        <v>16.86259090909091</v>
      </c>
      <c r="K38" s="21">
        <v>32.88901818181819</v>
      </c>
      <c r="L38" s="21">
        <v>25.36610909090909</v>
      </c>
      <c r="M38" s="21">
        <v>29.52640909090909</v>
      </c>
      <c r="N38" s="21">
        <v>72.34663636363638</v>
      </c>
      <c r="O38" s="21">
        <v>29.581472727272725</v>
      </c>
      <c r="P38" s="21">
        <v>43.34801818181818</v>
      </c>
      <c r="Q38" s="21">
        <v>56.377236363636364</v>
      </c>
      <c r="R38" s="21">
        <v>46.91298181818182</v>
      </c>
      <c r="S38" s="21">
        <v>69.2316274677689</v>
      </c>
      <c r="T38" s="21">
        <v>53.48585874660049</v>
      </c>
      <c r="U38" s="21">
        <v>135.14739412537358</v>
      </c>
      <c r="V38" s="21">
        <v>56.19991623257855</v>
      </c>
      <c r="W38" s="21">
        <v>57.14708242727273</v>
      </c>
      <c r="X38" s="21">
        <v>58.27568146363636</v>
      </c>
      <c r="Y38" s="21">
        <v>43.496168717272724</v>
      </c>
      <c r="Z38" s="21">
        <v>51.286529720000004</v>
      </c>
      <c r="AA38" s="21">
        <v>58.58630920818182</v>
      </c>
      <c r="AB38" s="21">
        <v>40.17883620090909</v>
      </c>
      <c r="AC38" s="21">
        <v>44.54319711363637</v>
      </c>
      <c r="AD38" s="21">
        <v>83.75172247909092</v>
      </c>
      <c r="AE38" s="21">
        <v>67.91724105</v>
      </c>
      <c r="AF38" s="21">
        <v>35.67454545454545</v>
      </c>
    </row>
    <row r="39" spans="2:32" ht="13.5">
      <c r="B39" s="22" t="s">
        <v>127</v>
      </c>
      <c r="C39" s="21">
        <v>686.612527803496</v>
      </c>
      <c r="D39" s="21">
        <v>566.5683194940965</v>
      </c>
      <c r="E39" s="21">
        <v>738.6388110966348</v>
      </c>
      <c r="F39" s="21">
        <v>516.0240485750589</v>
      </c>
      <c r="G39" s="21">
        <v>462.39924704727895</v>
      </c>
      <c r="H39" s="21">
        <v>548.4390396181809</v>
      </c>
      <c r="I39" s="21">
        <v>622.3713243224356</v>
      </c>
      <c r="J39" s="21">
        <v>734.1146164348723</v>
      </c>
      <c r="K39" s="21">
        <v>706.5366078493043</v>
      </c>
      <c r="L39" s="21">
        <v>811.3610035204536</v>
      </c>
      <c r="M39" s="21">
        <v>647.0517481748414</v>
      </c>
      <c r="N39" s="21">
        <v>709.6197327272721</v>
      </c>
      <c r="O39" s="21">
        <v>551.703387953636</v>
      </c>
      <c r="P39" s="21">
        <v>867.8215508256858</v>
      </c>
      <c r="Q39" s="21">
        <v>854.5469193932356</v>
      </c>
      <c r="R39" s="21">
        <v>782.7237649727272</v>
      </c>
      <c r="S39" s="21">
        <v>491.9617107510237</v>
      </c>
      <c r="T39" s="21">
        <v>610.2885073158</v>
      </c>
      <c r="U39" s="21">
        <v>586.724915350101</v>
      </c>
      <c r="V39" s="21">
        <v>476.7463287508118</v>
      </c>
      <c r="W39" s="21">
        <v>391.57847024960614</v>
      </c>
      <c r="X39" s="21">
        <v>498.58812343844187</v>
      </c>
      <c r="Y39" s="21">
        <v>493.6052217272593</v>
      </c>
      <c r="Z39" s="21">
        <v>419.8983085929418</v>
      </c>
      <c r="AA39" s="21">
        <v>496.76369533</v>
      </c>
      <c r="AB39" s="21">
        <v>510.5897527232754</v>
      </c>
      <c r="AC39" s="21">
        <v>423.9728716745454</v>
      </c>
      <c r="AD39" s="21">
        <v>559.7356339754546</v>
      </c>
      <c r="AE39" s="21">
        <v>525.2264524200001</v>
      </c>
      <c r="AF39" s="21">
        <v>563.8061090939655</v>
      </c>
    </row>
    <row r="40" spans="2:32" ht="13.5">
      <c r="B40" s="29" t="s">
        <v>105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</row>
    <row r="41" spans="2:32" ht="13.5">
      <c r="B41" s="23" t="s">
        <v>128</v>
      </c>
      <c r="C41" s="21">
        <v>296.8394129715075</v>
      </c>
      <c r="D41" s="21">
        <v>187.88210574554697</v>
      </c>
      <c r="E41" s="21">
        <v>224.17620194046532</v>
      </c>
      <c r="F41" s="21">
        <v>182.69719000358208</v>
      </c>
      <c r="G41" s="21">
        <v>175.46776522909093</v>
      </c>
      <c r="H41" s="21">
        <v>254.51686689090917</v>
      </c>
      <c r="I41" s="21">
        <v>252.87694250425454</v>
      </c>
      <c r="J41" s="21">
        <v>352.4425009803273</v>
      </c>
      <c r="K41" s="21">
        <v>339.7264391909091</v>
      </c>
      <c r="L41" s="21">
        <v>423.26338079318185</v>
      </c>
      <c r="M41" s="21">
        <v>235.43574816867618</v>
      </c>
      <c r="N41" s="21">
        <v>253.62902363636363</v>
      </c>
      <c r="O41" s="21">
        <v>154.83911522636362</v>
      </c>
      <c r="P41" s="21">
        <v>408.6903862727273</v>
      </c>
      <c r="Q41" s="21">
        <v>282.49598249090906</v>
      </c>
      <c r="R41" s="21">
        <v>345.18029229999996</v>
      </c>
      <c r="S41" s="21">
        <v>99.03328932034592</v>
      </c>
      <c r="T41" s="21">
        <v>197.72675924051725</v>
      </c>
      <c r="U41" s="21">
        <v>190.5905454147944</v>
      </c>
      <c r="V41" s="21">
        <v>139.57362333315444</v>
      </c>
      <c r="W41" s="21">
        <v>107.49092846014854</v>
      </c>
      <c r="X41" s="21">
        <v>96.00560332248182</v>
      </c>
      <c r="Y41" s="21">
        <v>202.76374496362266</v>
      </c>
      <c r="Z41" s="21">
        <v>143.78100178657826</v>
      </c>
      <c r="AA41" s="21">
        <v>202.05813837272726</v>
      </c>
      <c r="AB41" s="21">
        <v>182.78777388493074</v>
      </c>
      <c r="AC41" s="21">
        <v>143.7079359018182</v>
      </c>
      <c r="AD41" s="21">
        <v>218.84808222818185</v>
      </c>
      <c r="AE41" s="21">
        <v>179.8333647018182</v>
      </c>
      <c r="AF41" s="21">
        <v>210.46516496545456</v>
      </c>
    </row>
    <row r="42" spans="2:32" ht="13.5">
      <c r="B42" s="23" t="s">
        <v>129</v>
      </c>
      <c r="C42" s="21">
        <v>238.1260298545455</v>
      </c>
      <c r="D42" s="21">
        <v>119.41766453636365</v>
      </c>
      <c r="E42" s="21">
        <v>134.34252941495453</v>
      </c>
      <c r="F42" s="21">
        <v>129.29296690500001</v>
      </c>
      <c r="G42" s="21">
        <v>103.9866090909091</v>
      </c>
      <c r="H42" s="21">
        <v>165.49748181818185</v>
      </c>
      <c r="I42" s="21">
        <v>174.11203753498177</v>
      </c>
      <c r="J42" s="21">
        <v>239.59224986050003</v>
      </c>
      <c r="K42" s="21">
        <v>204.02264545454545</v>
      </c>
      <c r="L42" s="21">
        <v>227.96874545454546</v>
      </c>
      <c r="M42" s="21">
        <v>141.85371032444888</v>
      </c>
      <c r="N42" s="21">
        <v>172.74636363636364</v>
      </c>
      <c r="O42" s="21">
        <v>103.50762727272726</v>
      </c>
      <c r="P42" s="21">
        <v>273.0588727272727</v>
      </c>
      <c r="Q42" s="21">
        <v>187.75840656363636</v>
      </c>
      <c r="R42" s="21">
        <v>243.6534545454545</v>
      </c>
      <c r="S42" s="21">
        <v>39.82820343636364</v>
      </c>
      <c r="T42" s="21">
        <v>128.93843897272728</v>
      </c>
      <c r="U42" s="21">
        <v>130.68210408181818</v>
      </c>
      <c r="V42" s="21">
        <v>85.96304222727272</v>
      </c>
      <c r="W42" s="21">
        <v>59.91179688999999</v>
      </c>
      <c r="X42" s="21">
        <v>62.20122664727273</v>
      </c>
      <c r="Y42" s="21">
        <v>132.88993333454545</v>
      </c>
      <c r="Z42" s="21">
        <v>90.50850635454546</v>
      </c>
      <c r="AA42" s="21">
        <v>126.95357261363637</v>
      </c>
      <c r="AB42" s="21">
        <v>114.02948905363637</v>
      </c>
      <c r="AC42" s="21">
        <v>91.62056092363636</v>
      </c>
      <c r="AD42" s="21">
        <v>138.24988059818182</v>
      </c>
      <c r="AE42" s="21">
        <v>123.38656746545453</v>
      </c>
      <c r="AF42" s="21">
        <v>140.3542922272727</v>
      </c>
    </row>
    <row r="43" spans="2:32" ht="13.5">
      <c r="B43" s="23" t="s">
        <v>130</v>
      </c>
      <c r="C43" s="21">
        <v>37.13070255454545</v>
      </c>
      <c r="D43" s="21">
        <v>45.92008454545454</v>
      </c>
      <c r="E43" s="21">
        <v>55.39947822527273</v>
      </c>
      <c r="F43" s="21">
        <v>33.15192736913636</v>
      </c>
      <c r="G43" s="21">
        <v>42.494727272727275</v>
      </c>
      <c r="H43" s="21">
        <v>65.3191909090909</v>
      </c>
      <c r="I43" s="21">
        <v>54.38569129090909</v>
      </c>
      <c r="J43" s="21">
        <v>72.709</v>
      </c>
      <c r="K43" s="21">
        <v>99.29880000000001</v>
      </c>
      <c r="L43" s="21">
        <v>59.46278181818182</v>
      </c>
      <c r="M43" s="21">
        <v>58.71435454545454</v>
      </c>
      <c r="N43" s="21">
        <v>51.08790909090909</v>
      </c>
      <c r="O43" s="21">
        <v>32.55026363636364</v>
      </c>
      <c r="P43" s="21">
        <v>97.08551818181817</v>
      </c>
      <c r="Q43" s="21">
        <v>67.36792217272728</v>
      </c>
      <c r="R43" s="21">
        <v>73.53079090909091</v>
      </c>
      <c r="S43" s="21">
        <v>36.22600691818182</v>
      </c>
      <c r="T43" s="21">
        <v>43.721291754545454</v>
      </c>
      <c r="U43" s="21">
        <v>37.25173251818182</v>
      </c>
      <c r="V43" s="21">
        <v>36.08614222727273</v>
      </c>
      <c r="W43" s="21">
        <v>32.78249643636363</v>
      </c>
      <c r="X43" s="21">
        <v>19.890461815454547</v>
      </c>
      <c r="Y43" s="21">
        <v>51.59371876454545</v>
      </c>
      <c r="Z43" s="21">
        <v>37.09528474545455</v>
      </c>
      <c r="AA43" s="21">
        <v>52.039832906363635</v>
      </c>
      <c r="AB43" s="21">
        <v>39.188964626748906</v>
      </c>
      <c r="AC43" s="21">
        <v>32.81332092909091</v>
      </c>
      <c r="AD43" s="21">
        <v>48.842167631818185</v>
      </c>
      <c r="AE43" s="21">
        <v>42.34412449181818</v>
      </c>
      <c r="AF43" s="21">
        <v>46.48890526363636</v>
      </c>
    </row>
    <row r="44" spans="2:32" ht="13.5">
      <c r="B44" s="23" t="s">
        <v>131</v>
      </c>
      <c r="C44" s="21">
        <v>11.98287388181818</v>
      </c>
      <c r="D44" s="21">
        <v>13.047766809090907</v>
      </c>
      <c r="E44" s="21">
        <v>21.014423079163635</v>
      </c>
      <c r="F44" s="21">
        <v>14.408829555772726</v>
      </c>
      <c r="G44" s="21">
        <v>20.550236592727273</v>
      </c>
      <c r="H44" s="21">
        <v>16.238486354545454</v>
      </c>
      <c r="I44" s="21">
        <v>13.469148418181817</v>
      </c>
      <c r="J44" s="21">
        <v>21.687228710736367</v>
      </c>
      <c r="K44" s="21">
        <v>23.110612336363637</v>
      </c>
      <c r="L44" s="21">
        <v>16.92916715681818</v>
      </c>
      <c r="M44" s="21">
        <v>22.799106026045457</v>
      </c>
      <c r="N44" s="21">
        <v>10.28435909090909</v>
      </c>
      <c r="O44" s="21">
        <v>14.06056650909091</v>
      </c>
      <c r="P44" s="21">
        <v>30.238322636363634</v>
      </c>
      <c r="Q44" s="21">
        <v>17.835690118181816</v>
      </c>
      <c r="R44" s="21">
        <v>16.057688709090908</v>
      </c>
      <c r="S44" s="21">
        <v>8.909337045454546</v>
      </c>
      <c r="T44" s="21">
        <v>14.754198109090908</v>
      </c>
      <c r="U44" s="21">
        <v>16.39835790909091</v>
      </c>
      <c r="V44" s="21">
        <v>11.234317345454546</v>
      </c>
      <c r="W44" s="21">
        <v>6.101785418181818</v>
      </c>
      <c r="X44" s="21">
        <v>7.8183060636363635</v>
      </c>
      <c r="Y44" s="21">
        <v>11.770312427272728</v>
      </c>
      <c r="Z44" s="21">
        <v>10.933180745454546</v>
      </c>
      <c r="AA44" s="21">
        <v>12.71921006</v>
      </c>
      <c r="AB44" s="21">
        <v>16.827380702727275</v>
      </c>
      <c r="AC44" s="21">
        <v>6.233980902727273</v>
      </c>
      <c r="AD44" s="21">
        <v>11.543906369999998</v>
      </c>
      <c r="AE44" s="21">
        <v>9.464514618181818</v>
      </c>
      <c r="AF44" s="21">
        <v>13.498559618181819</v>
      </c>
    </row>
    <row r="45" spans="2:32" ht="13.5">
      <c r="B45" s="23" t="s">
        <v>132</v>
      </c>
      <c r="C45" s="21">
        <v>4.853997954545454</v>
      </c>
      <c r="D45" s="21">
        <v>4.196579545454545</v>
      </c>
      <c r="E45" s="21">
        <v>4.90025</v>
      </c>
      <c r="F45" s="21">
        <v>4.74506425</v>
      </c>
      <c r="G45" s="21">
        <v>4.732192272727273</v>
      </c>
      <c r="H45" s="21">
        <v>4.454589627272727</v>
      </c>
      <c r="I45" s="21">
        <v>6.483865260181818</v>
      </c>
      <c r="J45" s="21">
        <v>6.386576954545454</v>
      </c>
      <c r="K45" s="21">
        <v>5.759372309090909</v>
      </c>
      <c r="L45" s="21">
        <v>6.094913636363636</v>
      </c>
      <c r="M45" s="21">
        <v>6.211459090909091</v>
      </c>
      <c r="N45" s="21">
        <v>5.6328736363636365</v>
      </c>
      <c r="O45" s="21">
        <v>3.6425305354545454</v>
      </c>
      <c r="P45" s="21">
        <v>3.4185363636363633</v>
      </c>
      <c r="Q45" s="21">
        <v>3.789172727272727</v>
      </c>
      <c r="R45" s="21">
        <v>8.555703590909092</v>
      </c>
      <c r="S45" s="21">
        <v>4.483721181818182</v>
      </c>
      <c r="T45" s="21">
        <v>6.704715636363637</v>
      </c>
      <c r="U45" s="21">
        <v>3.578427090909091</v>
      </c>
      <c r="V45" s="21">
        <v>3.2519710818181817</v>
      </c>
      <c r="W45" s="21">
        <v>3.380035659239441</v>
      </c>
      <c r="X45" s="21">
        <v>2.12813911793637</v>
      </c>
      <c r="Y45" s="21">
        <v>2.337695319077204</v>
      </c>
      <c r="Z45" s="21">
        <v>2.385011564760057</v>
      </c>
      <c r="AA45" s="21">
        <v>3.60581533</v>
      </c>
      <c r="AB45" s="21">
        <v>3.76407182</v>
      </c>
      <c r="AC45" s="21">
        <v>3.53069508</v>
      </c>
      <c r="AD45" s="21">
        <v>5.81902648</v>
      </c>
      <c r="AE45" s="21">
        <v>0</v>
      </c>
      <c r="AF45" s="21">
        <v>5.472044220000001</v>
      </c>
    </row>
    <row r="46" spans="2:32" ht="13.5">
      <c r="B46" s="23" t="s">
        <v>133</v>
      </c>
      <c r="C46" s="21">
        <v>4.74580872605292</v>
      </c>
      <c r="D46" s="21">
        <v>5.300010309183321</v>
      </c>
      <c r="E46" s="21">
        <v>8.519521221074427</v>
      </c>
      <c r="F46" s="21">
        <v>1.0984019236729827</v>
      </c>
      <c r="G46" s="21">
        <v>3.704</v>
      </c>
      <c r="H46" s="21">
        <v>3.007118181818182</v>
      </c>
      <c r="I46" s="21">
        <v>4.426200000000001</v>
      </c>
      <c r="J46" s="21">
        <v>12.067445454545453</v>
      </c>
      <c r="K46" s="21">
        <v>7.535009090909091</v>
      </c>
      <c r="L46" s="21">
        <v>112.80777272727273</v>
      </c>
      <c r="M46" s="21">
        <v>5.857118181818182</v>
      </c>
      <c r="N46" s="21">
        <v>13.877518181818182</v>
      </c>
      <c r="O46" s="21">
        <v>1.0781272727272726</v>
      </c>
      <c r="P46" s="21">
        <v>4.889136363636363</v>
      </c>
      <c r="Q46" s="21">
        <v>5.744790909090909</v>
      </c>
      <c r="R46" s="21">
        <v>3.3826545454545456</v>
      </c>
      <c r="S46" s="21">
        <v>9.586020738527727</v>
      </c>
      <c r="T46" s="21">
        <v>3.6081147677899725</v>
      </c>
      <c r="U46" s="21">
        <v>2.6799238147944036</v>
      </c>
      <c r="V46" s="21">
        <v>3.0381504513362456</v>
      </c>
      <c r="W46" s="21">
        <v>5.314814056363637</v>
      </c>
      <c r="X46" s="21">
        <v>3.9674696781818186</v>
      </c>
      <c r="Y46" s="21">
        <v>4.172085118181818</v>
      </c>
      <c r="Z46" s="21">
        <v>2.8590183763636365</v>
      </c>
      <c r="AA46" s="21">
        <v>6.739707462727273</v>
      </c>
      <c r="AB46" s="21">
        <v>8.977867681818182</v>
      </c>
      <c r="AC46" s="21">
        <v>9.509378066363636</v>
      </c>
      <c r="AD46" s="21">
        <v>14.393101148181819</v>
      </c>
      <c r="AE46" s="21">
        <v>4.638158126363637</v>
      </c>
      <c r="AF46" s="21">
        <v>4.651363636363636</v>
      </c>
    </row>
    <row r="47" spans="2:32" ht="13.5">
      <c r="B47" s="22" t="s">
        <v>117</v>
      </c>
      <c r="C47" s="21">
        <v>72.67439999999999</v>
      </c>
      <c r="D47" s="21">
        <v>74.91243636363637</v>
      </c>
      <c r="E47" s="21">
        <v>73.5781</v>
      </c>
      <c r="F47" s="21">
        <v>64.40218545454546</v>
      </c>
      <c r="G47" s="21">
        <v>71.52497272727273</v>
      </c>
      <c r="H47" s="21">
        <v>70.78868181818181</v>
      </c>
      <c r="I47" s="21">
        <v>70.4522909090909</v>
      </c>
      <c r="J47" s="21">
        <v>65.74445454545454</v>
      </c>
      <c r="K47" s="21">
        <v>67.51676865839559</v>
      </c>
      <c r="L47" s="21">
        <v>66.44009545454546</v>
      </c>
      <c r="M47" s="21">
        <v>59.83915703095951</v>
      </c>
      <c r="N47" s="21">
        <v>68.19456363636363</v>
      </c>
      <c r="O47" s="21">
        <v>68.33057272727274</v>
      </c>
      <c r="P47" s="21">
        <v>52.23740909090908</v>
      </c>
      <c r="Q47" s="21">
        <v>69.67839090909091</v>
      </c>
      <c r="R47" s="21">
        <v>54.91010909090909</v>
      </c>
      <c r="S47" s="21">
        <v>70.30133120454545</v>
      </c>
      <c r="T47" s="21">
        <v>60.35202181818181</v>
      </c>
      <c r="U47" s="21">
        <v>47.31101825926886</v>
      </c>
      <c r="V47" s="21">
        <v>45.571221226992</v>
      </c>
      <c r="W47" s="21">
        <v>48.46636418036691</v>
      </c>
      <c r="X47" s="21">
        <v>50.73452303050536</v>
      </c>
      <c r="Y47" s="21">
        <v>42.688990915454546</v>
      </c>
      <c r="Z47" s="21">
        <v>34.05389228818182</v>
      </c>
      <c r="AA47" s="21">
        <v>57.532959988181815</v>
      </c>
      <c r="AB47" s="21">
        <v>74.91857818181819</v>
      </c>
      <c r="AC47" s="21">
        <v>56.066248207272736</v>
      </c>
      <c r="AD47" s="21">
        <v>56.078677340909096</v>
      </c>
      <c r="AE47" s="21">
        <v>51.892798084545454</v>
      </c>
      <c r="AF47" s="21">
        <v>53.65715321942</v>
      </c>
    </row>
    <row r="48" spans="2:32" ht="13.5">
      <c r="B48" s="22" t="s">
        <v>134</v>
      </c>
      <c r="C48" s="21">
        <v>181.65194177187527</v>
      </c>
      <c r="D48" s="21">
        <v>175.6032457161989</v>
      </c>
      <c r="E48" s="21">
        <v>172.84104525845123</v>
      </c>
      <c r="F48" s="21">
        <v>16.66740626882809</v>
      </c>
      <c r="G48" s="21">
        <v>14.002963636363638</v>
      </c>
      <c r="H48" s="21">
        <v>0.01690909090909091</v>
      </c>
      <c r="I48" s="21">
        <v>82.69826363636363</v>
      </c>
      <c r="J48" s="21">
        <v>165.0644790909091</v>
      </c>
      <c r="K48" s="21">
        <v>105.92485454545454</v>
      </c>
      <c r="L48" s="21">
        <v>132.92520909090908</v>
      </c>
      <c r="M48" s="21">
        <v>125.12897272727272</v>
      </c>
      <c r="N48" s="21">
        <v>97.31399090909092</v>
      </c>
      <c r="O48" s="21">
        <v>126.4345909090909</v>
      </c>
      <c r="P48" s="21">
        <v>172.56086363636365</v>
      </c>
      <c r="Q48" s="21">
        <v>146.04144545454545</v>
      </c>
      <c r="R48" s="21">
        <v>126.00581812727273</v>
      </c>
      <c r="S48" s="21">
        <v>90.70821949181818</v>
      </c>
      <c r="T48" s="21">
        <v>125.98836273636364</v>
      </c>
      <c r="U48" s="21">
        <v>134.35475343636364</v>
      </c>
      <c r="V48" s="21">
        <v>91.42635446363636</v>
      </c>
      <c r="W48" s="21">
        <v>74.59608744727274</v>
      </c>
      <c r="X48" s="21">
        <v>146.4636533981818</v>
      </c>
      <c r="Y48" s="21">
        <v>109.76680504454546</v>
      </c>
      <c r="Z48" s="21">
        <v>96.68962137818181</v>
      </c>
      <c r="AA48" s="21">
        <v>95.83683325454544</v>
      </c>
      <c r="AB48" s="21">
        <v>118.59848797363645</v>
      </c>
      <c r="AC48" s="21">
        <v>87.00258548909082</v>
      </c>
      <c r="AD48" s="21">
        <v>148.49662407363638</v>
      </c>
      <c r="AE48" s="21">
        <v>140.6009330090909</v>
      </c>
      <c r="AF48" s="21">
        <v>167.111</v>
      </c>
    </row>
    <row r="49" spans="2:32" ht="13.5">
      <c r="B49" s="22" t="s">
        <v>135</v>
      </c>
      <c r="C49" s="21">
        <v>63.86576853298256</v>
      </c>
      <c r="D49" s="21">
        <v>76.93421856454555</v>
      </c>
      <c r="E49" s="21">
        <v>182.24563826198482</v>
      </c>
      <c r="F49" s="21">
        <v>171.8461925637171</v>
      </c>
      <c r="G49" s="21">
        <v>167.49955454546074</v>
      </c>
      <c r="H49" s="21">
        <v>163.19674545454453</v>
      </c>
      <c r="I49" s="21">
        <v>162.20500909090833</v>
      </c>
      <c r="J49" s="21">
        <v>93.48823636363589</v>
      </c>
      <c r="K49" s="21">
        <v>126.45470909090864</v>
      </c>
      <c r="L49" s="21">
        <v>128.12680909090818</v>
      </c>
      <c r="M49" s="21">
        <v>148.63535454545354</v>
      </c>
      <c r="N49" s="21">
        <v>167.21251818181764</v>
      </c>
      <c r="O49" s="21">
        <v>154.02405454545428</v>
      </c>
      <c r="P49" s="21">
        <v>184.65000079122436</v>
      </c>
      <c r="Q49" s="21">
        <v>246.16578690532282</v>
      </c>
      <c r="R49" s="21">
        <v>187.93935454545445</v>
      </c>
      <c r="S49" s="21">
        <v>185.022341436356</v>
      </c>
      <c r="T49" s="21">
        <v>172.2367099400313</v>
      </c>
      <c r="U49" s="21">
        <v>161.95897342922865</v>
      </c>
      <c r="V49" s="21">
        <v>134.43209208921746</v>
      </c>
      <c r="W49" s="21">
        <v>117.48979814454528</v>
      </c>
      <c r="X49" s="21">
        <v>94.29955321090918</v>
      </c>
      <c r="Y49" s="21">
        <v>96.08915909363662</v>
      </c>
      <c r="Z49" s="21">
        <v>95.53735665090909</v>
      </c>
      <c r="AA49" s="21">
        <v>102.18773775</v>
      </c>
      <c r="AB49" s="21">
        <v>92.40725389652637</v>
      </c>
      <c r="AC49" s="21">
        <v>88.01647143</v>
      </c>
      <c r="AD49" s="21">
        <v>100.09750074545454</v>
      </c>
      <c r="AE49" s="21">
        <v>116.21240116545465</v>
      </c>
      <c r="AF49" s="21">
        <v>81.83747272727273</v>
      </c>
    </row>
    <row r="50" spans="2:32" ht="13.5">
      <c r="B50" s="22" t="s">
        <v>136</v>
      </c>
      <c r="C50" s="21">
        <v>23.538373393323432</v>
      </c>
      <c r="D50" s="21">
        <v>13.47871662061413</v>
      </c>
      <c r="E50" s="21">
        <v>18.281961320438462</v>
      </c>
      <c r="F50" s="21">
        <v>13.010078335037255</v>
      </c>
      <c r="G50" s="21">
        <v>15.650490909090912</v>
      </c>
      <c r="H50" s="21">
        <v>11.77179090909091</v>
      </c>
      <c r="I50" s="21">
        <v>5.429481818181817</v>
      </c>
      <c r="J50" s="21">
        <v>13.66273636363637</v>
      </c>
      <c r="K50" s="21">
        <v>23.838036363636363</v>
      </c>
      <c r="L50" s="21">
        <v>19.115572727272728</v>
      </c>
      <c r="M50" s="21">
        <v>20.11556363636364</v>
      </c>
      <c r="N50" s="21">
        <v>49.61984545454547</v>
      </c>
      <c r="O50" s="21">
        <v>14.533927272727272</v>
      </c>
      <c r="P50" s="21">
        <v>23.479936363636366</v>
      </c>
      <c r="Q50" s="21">
        <v>33.12890000000001</v>
      </c>
      <c r="R50" s="21">
        <v>9.844427272727273</v>
      </c>
      <c r="S50" s="21">
        <v>17.872080901818183</v>
      </c>
      <c r="T50" s="21">
        <v>37.46390095454545</v>
      </c>
      <c r="U50" s="21">
        <v>18.60104654545455</v>
      </c>
      <c r="V50" s="21">
        <v>21.260996201454546</v>
      </c>
      <c r="W50" s="21">
        <v>16.832101271818182</v>
      </c>
      <c r="X50" s="21">
        <v>9.90199434909091</v>
      </c>
      <c r="Y50" s="21">
        <v>13.78907112</v>
      </c>
      <c r="Z50" s="21">
        <v>21.26904847636364</v>
      </c>
      <c r="AA50" s="21">
        <v>14.563558527272725</v>
      </c>
      <c r="AB50" s="21">
        <v>26.68041704727273</v>
      </c>
      <c r="AC50" s="21">
        <v>16.274259290909093</v>
      </c>
      <c r="AD50" s="21">
        <v>8.896183836363637</v>
      </c>
      <c r="AE50" s="21">
        <v>11.044209018181819</v>
      </c>
      <c r="AF50" s="21">
        <v>22.842690909090912</v>
      </c>
    </row>
    <row r="51" spans="2:32" ht="13.5">
      <c r="B51" s="22" t="s">
        <v>137</v>
      </c>
      <c r="C51" s="21">
        <v>219.11860069822114</v>
      </c>
      <c r="D51" s="21">
        <v>213.7833717695027</v>
      </c>
      <c r="E51" s="21">
        <v>362.37450195050246</v>
      </c>
      <c r="F51" s="21">
        <v>355.3515401698558</v>
      </c>
      <c r="G51" s="21">
        <v>748.0744727272734</v>
      </c>
      <c r="H51" s="21">
        <v>742.9326818181825</v>
      </c>
      <c r="I51" s="21">
        <v>738.5467909090916</v>
      </c>
      <c r="J51" s="21">
        <v>742.8122636363644</v>
      </c>
      <c r="K51" s="21">
        <v>463.81513281739024</v>
      </c>
      <c r="L51" s="21">
        <v>555.6543761238438</v>
      </c>
      <c r="M51" s="21">
        <v>353.65185454545417</v>
      </c>
      <c r="N51" s="21">
        <v>436.7214909090895</v>
      </c>
      <c r="O51" s="21">
        <v>387.93764545454474</v>
      </c>
      <c r="P51" s="21">
        <v>467.93161218148003</v>
      </c>
      <c r="Q51" s="21">
        <v>488.211690909091</v>
      </c>
      <c r="R51" s="21">
        <v>419.1927370999963</v>
      </c>
      <c r="S51" s="21">
        <v>325.29480135250833</v>
      </c>
      <c r="T51" s="21">
        <v>404.7230249818166</v>
      </c>
      <c r="U51" s="21">
        <v>413.9328872818179</v>
      </c>
      <c r="V51" s="21">
        <v>450.8838583545455</v>
      </c>
      <c r="W51" s="21">
        <v>283.12358721090897</v>
      </c>
      <c r="X51" s="21">
        <v>263.2261904527271</v>
      </c>
      <c r="Y51" s="21">
        <v>238.45882109454556</v>
      </c>
      <c r="Z51" s="21">
        <v>220.57602260727282</v>
      </c>
      <c r="AA51" s="21">
        <v>178.004974050909</v>
      </c>
      <c r="AB51" s="21">
        <v>183.60290640181836</v>
      </c>
      <c r="AC51" s="21">
        <v>225.43281437181872</v>
      </c>
      <c r="AD51" s="21">
        <v>215.543186952728</v>
      </c>
      <c r="AE51" s="21">
        <v>269.0901013209091</v>
      </c>
      <c r="AF51" s="21">
        <v>302.1467181818182</v>
      </c>
    </row>
    <row r="52" spans="2:32" ht="13.5">
      <c r="B52" s="22" t="s">
        <v>138</v>
      </c>
      <c r="C52" s="21">
        <v>75.89138430350984</v>
      </c>
      <c r="D52" s="21">
        <v>108.08495339678961</v>
      </c>
      <c r="E52" s="21">
        <v>149.8769916174553</v>
      </c>
      <c r="F52" s="21">
        <v>102.24641003713819</v>
      </c>
      <c r="G52" s="21">
        <v>230.9288218273979</v>
      </c>
      <c r="H52" s="21">
        <v>441.1915920865377</v>
      </c>
      <c r="I52" s="21">
        <v>208.91051479484935</v>
      </c>
      <c r="J52" s="21">
        <v>230.76116109932522</v>
      </c>
      <c r="K52" s="21">
        <v>298.67672218964015</v>
      </c>
      <c r="L52" s="21">
        <v>436.2281376284302</v>
      </c>
      <c r="M52" s="21">
        <v>786.2114262783386</v>
      </c>
      <c r="N52" s="21">
        <v>596.4743036364023</v>
      </c>
      <c r="O52" s="21">
        <v>245.01455750089292</v>
      </c>
      <c r="P52" s="21">
        <v>357.2129352879957</v>
      </c>
      <c r="Q52" s="21">
        <v>339.8891144431463</v>
      </c>
      <c r="R52" s="21">
        <v>431.9423538232327</v>
      </c>
      <c r="S52" s="21">
        <v>374.9884733179555</v>
      </c>
      <c r="T52" s="21">
        <v>467.3496403406623</v>
      </c>
      <c r="U52" s="21">
        <v>664.1824506553588</v>
      </c>
      <c r="V52" s="21">
        <v>626.7709877464681</v>
      </c>
      <c r="W52" s="21">
        <f aca="true" t="shared" si="1" ref="W52:AF52">W30-SUM(W31+W39+W51)</f>
        <v>282.0227119916733</v>
      </c>
      <c r="X52" s="21">
        <f t="shared" si="1"/>
        <v>217.0896999587817</v>
      </c>
      <c r="Y52" s="21">
        <f t="shared" si="1"/>
        <v>230.37014365751907</v>
      </c>
      <c r="Z52" s="21">
        <f t="shared" si="1"/>
        <v>111.20507856795734</v>
      </c>
      <c r="AA52" s="21">
        <f t="shared" si="1"/>
        <v>434.7684485581814</v>
      </c>
      <c r="AB52" s="21">
        <f t="shared" si="1"/>
        <v>239.36209590218004</v>
      </c>
      <c r="AC52" s="21">
        <f t="shared" si="1"/>
        <v>280.305244785455</v>
      </c>
      <c r="AD52" s="21">
        <f t="shared" si="1"/>
        <v>374.13331800818264</v>
      </c>
      <c r="AE52" s="21">
        <f t="shared" si="1"/>
        <v>306.9352305572743</v>
      </c>
      <c r="AF52" s="21">
        <f t="shared" si="1"/>
        <v>305.00994166183204</v>
      </c>
    </row>
    <row r="53" spans="3:32" ht="13.5"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</row>
    <row r="54" spans="2:32" ht="13.5">
      <c r="B54" s="1" t="s">
        <v>139</v>
      </c>
      <c r="C54" s="21">
        <v>421.8271397805197</v>
      </c>
      <c r="D54" s="21">
        <v>503.0284885705593</v>
      </c>
      <c r="E54" s="21">
        <v>477.55179977250447</v>
      </c>
      <c r="F54" s="21">
        <v>449.90151347261184</v>
      </c>
      <c r="G54" s="21">
        <v>539.2362746150059</v>
      </c>
      <c r="H54" s="21">
        <v>629.0867450759857</v>
      </c>
      <c r="I54" s="21">
        <v>490.83185283840027</v>
      </c>
      <c r="J54" s="21">
        <v>394.6305515658431</v>
      </c>
      <c r="K54" s="21">
        <v>720.3328718136361</v>
      </c>
      <c r="L54" s="21">
        <v>461.4775882454545</v>
      </c>
      <c r="M54" s="21">
        <v>343.39872272727274</v>
      </c>
      <c r="N54" s="21">
        <v>408.6679782054546</v>
      </c>
      <c r="O54" s="21">
        <v>509.5669505663634</v>
      </c>
      <c r="P54" s="21">
        <v>575.556451399091</v>
      </c>
      <c r="Q54" s="21">
        <v>214.8491506228016</v>
      </c>
      <c r="R54" s="21">
        <v>186.82710774999998</v>
      </c>
      <c r="S54" s="21">
        <v>291.67883360818183</v>
      </c>
      <c r="T54" s="21">
        <v>204.03692809999998</v>
      </c>
      <c r="U54" s="21">
        <v>239.47061774272726</v>
      </c>
      <c r="V54" s="21">
        <v>181.76596046400002</v>
      </c>
      <c r="W54" s="21">
        <v>206.66996252099997</v>
      </c>
      <c r="X54" s="21">
        <v>192.523805527329</v>
      </c>
      <c r="Y54" s="21">
        <v>231.40946189000002</v>
      </c>
      <c r="Z54" s="21">
        <v>140.531315677347</v>
      </c>
      <c r="AA54" s="21">
        <v>169.96026030666664</v>
      </c>
      <c r="AB54" s="21">
        <v>194.92881346677257</v>
      </c>
      <c r="AC54" s="21">
        <v>156.28623948666666</v>
      </c>
      <c r="AD54" s="21">
        <v>211.42720944</v>
      </c>
      <c r="AE54" s="21">
        <v>160.25118413</v>
      </c>
      <c r="AF54" s="21">
        <v>218.50224707</v>
      </c>
    </row>
    <row r="55" spans="2:32" ht="13.5">
      <c r="B55" s="1" t="s">
        <v>140</v>
      </c>
      <c r="C55" s="21">
        <v>882.0011288897588</v>
      </c>
      <c r="D55" s="21">
        <v>627.8757124845067</v>
      </c>
      <c r="E55" s="21">
        <v>1143.9221692023493</v>
      </c>
      <c r="F55" s="21">
        <v>861.4761089974754</v>
      </c>
      <c r="G55" s="21">
        <v>1389.4398488051263</v>
      </c>
      <c r="H55" s="21">
        <v>1492.6338048105515</v>
      </c>
      <c r="I55" s="21">
        <v>1321.0945226425217</v>
      </c>
      <c r="J55" s="21">
        <v>1646.103007786537</v>
      </c>
      <c r="K55" s="21">
        <v>1129.3207819517897</v>
      </c>
      <c r="L55" s="21">
        <v>1694.832269936229</v>
      </c>
      <c r="M55" s="21">
        <v>1852.8854310647494</v>
      </c>
      <c r="N55" s="21">
        <v>1868.6119308854907</v>
      </c>
      <c r="O55" s="21">
        <v>1024.6937767063466</v>
      </c>
      <c r="P55" s="21">
        <v>1523.2683486009525</v>
      </c>
      <c r="Q55" s="21">
        <v>1995.7006650317626</v>
      </c>
      <c r="R55" s="21">
        <v>1921.1935481459564</v>
      </c>
      <c r="S55" s="21">
        <v>1341.0656709790887</v>
      </c>
      <c r="T55" s="21">
        <v>1698.5742510858158</v>
      </c>
      <c r="U55" s="21">
        <v>1886.5422081281272</v>
      </c>
      <c r="V55" s="21">
        <v>1733.430076440489</v>
      </c>
      <c r="W55" s="21">
        <v>1031.5510877430065</v>
      </c>
      <c r="X55" s="21">
        <v>1087.2482343317126</v>
      </c>
      <c r="Y55" s="21">
        <v>996.2956239747784</v>
      </c>
      <c r="Z55" s="21">
        <v>846.6672767826431</v>
      </c>
      <c r="AA55" s="21">
        <v>1191.2772430069695</v>
      </c>
      <c r="AB55" s="21">
        <v>995.8646438450114</v>
      </c>
      <c r="AC55" s="21">
        <v>1043.138094938789</v>
      </c>
      <c r="AD55" s="21">
        <v>1260.2063354345473</v>
      </c>
      <c r="AE55" s="21">
        <v>1282.8749511000015</v>
      </c>
      <c r="AF55" s="21">
        <v>1298.3490855039793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R15"/>
  <sheetViews>
    <sheetView showGridLines="0" zoomScalePageLayoutView="0" workbookViewId="0" topLeftCell="A1">
      <selection activeCell="A14" sqref="A14"/>
    </sheetView>
  </sheetViews>
  <sheetFormatPr defaultColWidth="9.140625" defaultRowHeight="15"/>
  <cols>
    <col min="1" max="1" width="8.8515625" style="1" customWidth="1"/>
    <col min="2" max="2" width="14.7109375" style="1" bestFit="1" customWidth="1"/>
    <col min="3" max="18" width="17.00390625" style="1" customWidth="1"/>
    <col min="19" max="16384" width="8.8515625" style="1" customWidth="1"/>
  </cols>
  <sheetData>
    <row r="1" ht="13.5">
      <c r="A1" s="1" t="s">
        <v>141</v>
      </c>
    </row>
    <row r="2" ht="13.5">
      <c r="A2" s="1" t="s">
        <v>74</v>
      </c>
    </row>
    <row r="3" spans="1:2" ht="13.5">
      <c r="A3" s="1" t="s">
        <v>11</v>
      </c>
      <c r="B3" s="31">
        <f>+'Goods trade | Annual'!B3</f>
        <v>43313</v>
      </c>
    </row>
    <row r="4" spans="1:2" ht="13.5">
      <c r="A4" s="1" t="s">
        <v>12</v>
      </c>
      <c r="B4" s="1" t="s">
        <v>75</v>
      </c>
    </row>
    <row r="6" spans="2:18" ht="13.5">
      <c r="B6" s="32" t="s">
        <v>35</v>
      </c>
      <c r="C6" s="34" t="s">
        <v>36</v>
      </c>
      <c r="D6" s="34"/>
      <c r="E6" s="34"/>
      <c r="F6" s="34" t="s">
        <v>37</v>
      </c>
      <c r="G6" s="34"/>
      <c r="H6" s="34"/>
      <c r="I6" s="34" t="s">
        <v>38</v>
      </c>
      <c r="J6" s="34"/>
      <c r="K6" s="34"/>
      <c r="L6" s="34"/>
      <c r="M6" s="34"/>
      <c r="N6" s="34"/>
      <c r="O6" s="34"/>
      <c r="P6" s="34"/>
      <c r="Q6" s="34"/>
      <c r="R6" s="32" t="s">
        <v>142</v>
      </c>
    </row>
    <row r="7" spans="2:18" ht="28.5" customHeight="1">
      <c r="B7" s="27" t="s">
        <v>39</v>
      </c>
      <c r="C7" s="33" t="s">
        <v>40</v>
      </c>
      <c r="D7" s="33" t="s">
        <v>41</v>
      </c>
      <c r="E7" s="33" t="s">
        <v>42</v>
      </c>
      <c r="F7" s="33" t="s">
        <v>43</v>
      </c>
      <c r="G7" s="33" t="s">
        <v>60</v>
      </c>
      <c r="H7" s="33" t="s">
        <v>46</v>
      </c>
      <c r="I7" s="33" t="s">
        <v>47</v>
      </c>
      <c r="J7" s="33" t="s">
        <v>49</v>
      </c>
      <c r="K7" s="33" t="s">
        <v>61</v>
      </c>
      <c r="L7" s="33" t="s">
        <v>51</v>
      </c>
      <c r="M7" s="33" t="s">
        <v>52</v>
      </c>
      <c r="N7" s="33" t="s">
        <v>53</v>
      </c>
      <c r="O7" s="33" t="s">
        <v>54</v>
      </c>
      <c r="P7" s="33" t="s">
        <v>55</v>
      </c>
      <c r="Q7" s="33" t="s">
        <v>56</v>
      </c>
      <c r="R7" s="33"/>
    </row>
    <row r="8" spans="2:18" ht="13.5">
      <c r="B8" s="1">
        <v>2010</v>
      </c>
      <c r="C8" s="11">
        <v>1.0487720588662484</v>
      </c>
      <c r="D8" s="11">
        <v>-3.0564583300000003</v>
      </c>
      <c r="E8" s="11">
        <v>938.3205500258304</v>
      </c>
      <c r="F8" s="11">
        <v>1.056952169532975</v>
      </c>
      <c r="G8" s="11">
        <v>0.3755508</v>
      </c>
      <c r="H8" s="11">
        <v>8.00328919</v>
      </c>
      <c r="I8" s="11">
        <v>0.037169329063118095</v>
      </c>
      <c r="J8" s="11">
        <v>4.30262233</v>
      </c>
      <c r="K8" s="11">
        <v>24.221167641033723</v>
      </c>
      <c r="L8" s="11">
        <v>34.91988698055205</v>
      </c>
      <c r="M8" s="11">
        <v>0.8253754938398119</v>
      </c>
      <c r="N8" s="11">
        <v>0</v>
      </c>
      <c r="O8" s="11">
        <v>0</v>
      </c>
      <c r="P8" s="11">
        <v>5.6319391</v>
      </c>
      <c r="Q8" s="11">
        <v>2.22885824</v>
      </c>
      <c r="R8" s="11">
        <f aca="true" t="shared" si="0" ref="R8:R15">+SUM(C8:Q8)</f>
        <v>1017.9156750287184</v>
      </c>
    </row>
    <row r="9" spans="2:18" ht="13.5">
      <c r="B9" s="1">
        <v>2011</v>
      </c>
      <c r="C9" s="11">
        <v>9.08231167</v>
      </c>
      <c r="D9" s="11">
        <v>-3.1332370199999997</v>
      </c>
      <c r="E9" s="11">
        <v>2126.22101088</v>
      </c>
      <c r="F9" s="11">
        <v>317.12188747999994</v>
      </c>
      <c r="G9" s="11">
        <v>8.594151479999999</v>
      </c>
      <c r="H9" s="11">
        <v>14.98715962</v>
      </c>
      <c r="I9" s="11">
        <v>5.48078533</v>
      </c>
      <c r="J9" s="11">
        <v>15.859663589999998</v>
      </c>
      <c r="K9" s="11">
        <v>87.4503685</v>
      </c>
      <c r="L9" s="11">
        <v>42.87452130999999</v>
      </c>
      <c r="M9" s="11">
        <v>14.26103908</v>
      </c>
      <c r="N9" s="11">
        <v>0</v>
      </c>
      <c r="O9" s="11">
        <v>0</v>
      </c>
      <c r="P9" s="11">
        <v>16.00599692</v>
      </c>
      <c r="Q9" s="11">
        <v>903.7379520755659</v>
      </c>
      <c r="R9" s="11">
        <f t="shared" si="0"/>
        <v>3558.543610915566</v>
      </c>
    </row>
    <row r="10" spans="2:18" ht="13.5">
      <c r="B10" s="1">
        <v>2012</v>
      </c>
      <c r="C10" s="11">
        <v>153.90751130999996</v>
      </c>
      <c r="D10" s="11">
        <v>15.94369235</v>
      </c>
      <c r="E10" s="11">
        <v>4374.24983957982</v>
      </c>
      <c r="F10" s="11">
        <v>391.62924663161994</v>
      </c>
      <c r="G10" s="11">
        <v>-31.644814439999998</v>
      </c>
      <c r="H10" s="11">
        <v>28.691790400000002</v>
      </c>
      <c r="I10" s="11">
        <v>70.95083117</v>
      </c>
      <c r="J10" s="11">
        <v>26.53449887</v>
      </c>
      <c r="K10" s="11">
        <v>98.66590704999999</v>
      </c>
      <c r="L10" s="11">
        <v>43.41985537</v>
      </c>
      <c r="M10" s="11">
        <v>40.58044421</v>
      </c>
      <c r="N10" s="11">
        <v>0</v>
      </c>
      <c r="O10" s="11">
        <v>-0.0382104</v>
      </c>
      <c r="P10" s="11">
        <v>3.9145207100000006</v>
      </c>
      <c r="Q10" s="11">
        <v>412.60459011159696</v>
      </c>
      <c r="R10" s="11">
        <f t="shared" si="0"/>
        <v>5629.409702923036</v>
      </c>
    </row>
    <row r="11" spans="2:18" ht="13.5">
      <c r="B11" s="1">
        <v>2013</v>
      </c>
      <c r="C11" s="11">
        <v>115.04182372999999</v>
      </c>
      <c r="D11" s="11">
        <v>0.9604634999999999</v>
      </c>
      <c r="E11" s="11">
        <v>5469.7577352201015</v>
      </c>
      <c r="F11" s="11">
        <v>-143.74513722999995</v>
      </c>
      <c r="G11" s="11">
        <v>71.98425419</v>
      </c>
      <c r="H11" s="11">
        <v>63.21537256</v>
      </c>
      <c r="I11" s="11">
        <v>48.14040953</v>
      </c>
      <c r="J11" s="11">
        <v>39.47665189</v>
      </c>
      <c r="K11" s="11">
        <v>271.6875131</v>
      </c>
      <c r="L11" s="11">
        <v>107.46928166</v>
      </c>
      <c r="M11" s="11">
        <v>137.43982092</v>
      </c>
      <c r="N11" s="11">
        <v>0</v>
      </c>
      <c r="O11" s="11">
        <v>-0.01311715</v>
      </c>
      <c r="P11" s="11">
        <v>1.46517598</v>
      </c>
      <c r="Q11" s="11">
        <v>-7.75560528</v>
      </c>
      <c r="R11" s="11">
        <f t="shared" si="0"/>
        <v>6175.1246426201005</v>
      </c>
    </row>
    <row r="12" spans="2:18" ht="13.5">
      <c r="B12" s="1">
        <v>2014</v>
      </c>
      <c r="C12" s="11">
        <v>118.61719543862131</v>
      </c>
      <c r="D12" s="11">
        <v>15.891536615863894</v>
      </c>
      <c r="E12" s="11">
        <v>3060.8300477000003</v>
      </c>
      <c r="F12" s="11">
        <v>48.244823637727734</v>
      </c>
      <c r="G12" s="11">
        <v>33.76290517</v>
      </c>
      <c r="H12" s="11">
        <v>121.49002521</v>
      </c>
      <c r="I12" s="11">
        <v>132.36091779999998</v>
      </c>
      <c r="J12" s="11">
        <v>127.38361733000002</v>
      </c>
      <c r="K12" s="11">
        <v>742.63575811</v>
      </c>
      <c r="L12" s="11">
        <v>35.87404427</v>
      </c>
      <c r="M12" s="11">
        <v>454.88817270000004</v>
      </c>
      <c r="N12" s="11">
        <v>0</v>
      </c>
      <c r="O12" s="11">
        <v>1.65</v>
      </c>
      <c r="P12" s="11">
        <v>3.3727611099999995</v>
      </c>
      <c r="Q12" s="11">
        <v>4.841672630000001</v>
      </c>
      <c r="R12" s="11">
        <f t="shared" si="0"/>
        <v>4901.843477722214</v>
      </c>
    </row>
    <row r="13" spans="2:18" ht="13.5">
      <c r="B13" s="1">
        <v>2015</v>
      </c>
      <c r="C13" s="11">
        <v>51.88577256</v>
      </c>
      <c r="D13" s="11">
        <v>-1.26178927</v>
      </c>
      <c r="E13" s="11">
        <v>2012.78422229</v>
      </c>
      <c r="F13" s="11">
        <v>149.21860287000132</v>
      </c>
      <c r="G13" s="11">
        <v>0.42672295000000005</v>
      </c>
      <c r="H13" s="11">
        <v>105.23887311</v>
      </c>
      <c r="I13" s="11">
        <v>53.64548852</v>
      </c>
      <c r="J13" s="11">
        <v>52.9973262</v>
      </c>
      <c r="K13" s="11">
        <v>899.2803976299999</v>
      </c>
      <c r="L13" s="11">
        <v>188.78908533</v>
      </c>
      <c r="M13" s="11">
        <v>373.4822862300001</v>
      </c>
      <c r="N13" s="11">
        <v>0</v>
      </c>
      <c r="O13" s="11">
        <v>0.55</v>
      </c>
      <c r="P13" s="11">
        <v>3.0410094000000005</v>
      </c>
      <c r="Q13" s="11">
        <v>-23.246010990000002</v>
      </c>
      <c r="R13" s="11">
        <f t="shared" si="0"/>
        <v>3866.831986830002</v>
      </c>
    </row>
    <row r="14" spans="2:18" ht="13.5">
      <c r="B14" s="1">
        <v>2016</v>
      </c>
      <c r="C14" s="11">
        <v>68.1170872</v>
      </c>
      <c r="D14" s="11">
        <v>3.05082756</v>
      </c>
      <c r="E14" s="11">
        <v>1748.49201149</v>
      </c>
      <c r="F14" s="11">
        <v>132.400531946</v>
      </c>
      <c r="G14" s="11">
        <v>117.92990182</v>
      </c>
      <c r="H14" s="11">
        <v>60.07149718</v>
      </c>
      <c r="I14" s="11">
        <v>143.90014295999998</v>
      </c>
      <c r="J14" s="11">
        <v>100.21199068000001</v>
      </c>
      <c r="K14" s="11">
        <v>537.12194974</v>
      </c>
      <c r="L14" s="11">
        <v>66.94756407999999</v>
      </c>
      <c r="M14" s="11">
        <v>97.14391641999998</v>
      </c>
      <c r="N14" s="11">
        <v>0</v>
      </c>
      <c r="O14" s="11">
        <v>0.01</v>
      </c>
      <c r="P14" s="11">
        <v>0.5123819700000001</v>
      </c>
      <c r="Q14" s="11">
        <v>17.51943002</v>
      </c>
      <c r="R14" s="11">
        <f t="shared" si="0"/>
        <v>3093.429233066</v>
      </c>
    </row>
    <row r="15" spans="2:18" ht="13.5">
      <c r="B15" s="1">
        <v>2017</v>
      </c>
      <c r="C15" s="11">
        <v>81.77199367000001</v>
      </c>
      <c r="D15" s="11">
        <v>0.7350138700000002</v>
      </c>
      <c r="E15" s="11">
        <v>1322.4858941900002</v>
      </c>
      <c r="F15" s="11">
        <v>83.21234159</v>
      </c>
      <c r="G15" s="11">
        <v>94.82593802</v>
      </c>
      <c r="H15" s="11">
        <v>105.43965556</v>
      </c>
      <c r="I15" s="11">
        <v>151.10199716999995</v>
      </c>
      <c r="J15" s="11">
        <v>47.72466321</v>
      </c>
      <c r="K15" s="11">
        <v>204.58734771</v>
      </c>
      <c r="L15" s="11">
        <v>37.3856504</v>
      </c>
      <c r="M15" s="11">
        <v>148.46754790000003</v>
      </c>
      <c r="N15" s="11">
        <v>0</v>
      </c>
      <c r="O15" s="11">
        <v>2.2445928200000003</v>
      </c>
      <c r="P15" s="11">
        <v>7.397527499999999</v>
      </c>
      <c r="Q15" s="11">
        <v>5.7082902968181815</v>
      </c>
      <c r="R15" s="11">
        <f t="shared" si="0"/>
        <v>2293.0884539068184</v>
      </c>
    </row>
  </sheetData>
  <sheetProtection/>
  <mergeCells count="3">
    <mergeCell ref="C6:E6"/>
    <mergeCell ref="F6:H6"/>
    <mergeCell ref="I6:Q6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R41"/>
  <sheetViews>
    <sheetView showGridLines="0" zoomScalePageLayoutView="0" workbookViewId="0" topLeftCell="F7">
      <selection activeCell="O40" sqref="O40:Q41"/>
    </sheetView>
  </sheetViews>
  <sheetFormatPr defaultColWidth="9.140625" defaultRowHeight="15"/>
  <cols>
    <col min="1" max="2" width="8.8515625" style="1" customWidth="1"/>
    <col min="3" max="18" width="19.28125" style="1" customWidth="1"/>
    <col min="19" max="16384" width="8.8515625" style="1" customWidth="1"/>
  </cols>
  <sheetData>
    <row r="1" ht="13.5">
      <c r="A1" s="1" t="s">
        <v>143</v>
      </c>
    </row>
    <row r="2" ht="13.5">
      <c r="A2" s="1" t="s">
        <v>74</v>
      </c>
    </row>
    <row r="3" spans="1:2" ht="13.5">
      <c r="A3" s="1" t="s">
        <v>11</v>
      </c>
      <c r="B3" s="31">
        <f>+'Goods trade | Annual'!B3</f>
        <v>43313</v>
      </c>
    </row>
    <row r="4" spans="1:2" ht="13.5">
      <c r="A4" s="1" t="s">
        <v>12</v>
      </c>
      <c r="B4" s="1" t="s">
        <v>75</v>
      </c>
    </row>
    <row r="6" spans="1:18" ht="13.5">
      <c r="A6" s="32"/>
      <c r="B6" s="32"/>
      <c r="C6" s="34" t="s">
        <v>36</v>
      </c>
      <c r="D6" s="34"/>
      <c r="E6" s="34"/>
      <c r="F6" s="34" t="s">
        <v>37</v>
      </c>
      <c r="G6" s="34"/>
      <c r="H6" s="34"/>
      <c r="I6" s="34" t="s">
        <v>38</v>
      </c>
      <c r="J6" s="34"/>
      <c r="K6" s="34"/>
      <c r="L6" s="34"/>
      <c r="M6" s="34"/>
      <c r="N6" s="34"/>
      <c r="O6" s="34"/>
      <c r="P6" s="34"/>
      <c r="Q6" s="34"/>
      <c r="R6" s="32" t="s">
        <v>142</v>
      </c>
    </row>
    <row r="7" spans="1:18" ht="41.25">
      <c r="A7" s="27" t="s">
        <v>14</v>
      </c>
      <c r="B7" s="27" t="s">
        <v>15</v>
      </c>
      <c r="C7" s="33" t="s">
        <v>40</v>
      </c>
      <c r="D7" s="33" t="s">
        <v>41</v>
      </c>
      <c r="E7" s="33" t="s">
        <v>42</v>
      </c>
      <c r="F7" s="33" t="s">
        <v>43</v>
      </c>
      <c r="G7" s="33" t="s">
        <v>60</v>
      </c>
      <c r="H7" s="33" t="s">
        <v>46</v>
      </c>
      <c r="I7" s="33" t="s">
        <v>47</v>
      </c>
      <c r="J7" s="33" t="s">
        <v>49</v>
      </c>
      <c r="K7" s="33" t="s">
        <v>61</v>
      </c>
      <c r="L7" s="33" t="s">
        <v>51</v>
      </c>
      <c r="M7" s="33" t="s">
        <v>52</v>
      </c>
      <c r="N7" s="33" t="s">
        <v>53</v>
      </c>
      <c r="O7" s="33" t="s">
        <v>54</v>
      </c>
      <c r="P7" s="33" t="s">
        <v>55</v>
      </c>
      <c r="Q7" s="33" t="s">
        <v>56</v>
      </c>
      <c r="R7" s="33"/>
    </row>
    <row r="8" spans="1:18" ht="13.5">
      <c r="A8" s="1">
        <v>2010</v>
      </c>
      <c r="B8" s="1" t="s">
        <v>18</v>
      </c>
      <c r="C8" s="11">
        <v>13.604759888866331</v>
      </c>
      <c r="D8" s="11">
        <v>0</v>
      </c>
      <c r="E8" s="11">
        <v>192.59059915999998</v>
      </c>
      <c r="F8" s="11">
        <v>37.4693341429918</v>
      </c>
      <c r="G8" s="11">
        <v>0</v>
      </c>
      <c r="H8" s="11">
        <v>0.209953</v>
      </c>
      <c r="I8" s="11">
        <v>-3.04153022</v>
      </c>
      <c r="J8" s="11">
        <v>0.42593826</v>
      </c>
      <c r="K8" s="11">
        <v>2.0681440532979996</v>
      </c>
      <c r="L8" s="11">
        <v>-39.06207984961131</v>
      </c>
      <c r="M8" s="11">
        <v>0.302</v>
      </c>
      <c r="N8" s="11">
        <v>0</v>
      </c>
      <c r="O8" s="11">
        <v>0</v>
      </c>
      <c r="P8" s="11">
        <v>3.80698617</v>
      </c>
      <c r="Q8" s="11">
        <v>0.028990000000000002</v>
      </c>
      <c r="R8" s="9">
        <f>+SUM(C8:Q8)</f>
        <v>208.40309460554482</v>
      </c>
    </row>
    <row r="9" spans="2:18" ht="13.5">
      <c r="B9" s="1" t="s">
        <v>19</v>
      </c>
      <c r="C9" s="11">
        <v>-130.29602031000002</v>
      </c>
      <c r="D9" s="11">
        <v>-0.57684274</v>
      </c>
      <c r="E9" s="11">
        <v>259.158483642232</v>
      </c>
      <c r="F9" s="11">
        <v>-13.097426460742042</v>
      </c>
      <c r="G9" s="11">
        <v>0</v>
      </c>
      <c r="H9" s="11">
        <v>0.26306918</v>
      </c>
      <c r="I9" s="11">
        <v>-8.162702810936882</v>
      </c>
      <c r="J9" s="11">
        <v>1.9207281699999998</v>
      </c>
      <c r="K9" s="11">
        <v>1.7621032989634897</v>
      </c>
      <c r="L9" s="11">
        <v>49.50853257740716</v>
      </c>
      <c r="M9" s="11">
        <v>0.07191124383981198</v>
      </c>
      <c r="N9" s="11">
        <v>0</v>
      </c>
      <c r="O9" s="11">
        <v>0</v>
      </c>
      <c r="P9" s="11">
        <v>0.243532</v>
      </c>
      <c r="Q9" s="11">
        <v>0.12492912</v>
      </c>
      <c r="R9" s="9">
        <f aca="true" t="shared" si="0" ref="R9:R41">+SUM(C9:Q9)</f>
        <v>160.92029691076354</v>
      </c>
    </row>
    <row r="10" spans="2:18" ht="13.5">
      <c r="B10" s="1" t="s">
        <v>20</v>
      </c>
      <c r="C10" s="11">
        <v>141.64604625999993</v>
      </c>
      <c r="D10" s="11">
        <v>0.23222428</v>
      </c>
      <c r="E10" s="11">
        <v>213.14841450359836</v>
      </c>
      <c r="F10" s="11">
        <v>-16.538006733683453</v>
      </c>
      <c r="G10" s="11">
        <v>0.3755508</v>
      </c>
      <c r="H10" s="11">
        <v>7.344768999999999</v>
      </c>
      <c r="I10" s="11">
        <v>13.90936503</v>
      </c>
      <c r="J10" s="11">
        <v>3.63000104</v>
      </c>
      <c r="K10" s="11">
        <v>9.654810878772235</v>
      </c>
      <c r="L10" s="11">
        <v>27.1733766827562</v>
      </c>
      <c r="M10" s="11">
        <v>0.5539642499999999</v>
      </c>
      <c r="N10" s="11">
        <v>0</v>
      </c>
      <c r="O10" s="11">
        <v>0</v>
      </c>
      <c r="P10" s="11">
        <v>1.47271836</v>
      </c>
      <c r="Q10" s="11">
        <v>0.6934305399999999</v>
      </c>
      <c r="R10" s="9">
        <f t="shared" si="0"/>
        <v>403.29666489144324</v>
      </c>
    </row>
    <row r="11" spans="2:18" ht="13.5">
      <c r="B11" s="1" t="s">
        <v>21</v>
      </c>
      <c r="C11" s="11">
        <v>-23.906013779999995</v>
      </c>
      <c r="D11" s="11">
        <v>-2.7118398700000004</v>
      </c>
      <c r="E11" s="11">
        <v>273.42305272</v>
      </c>
      <c r="F11" s="11">
        <v>-6.776948779033328</v>
      </c>
      <c r="G11" s="11">
        <v>0</v>
      </c>
      <c r="H11" s="11">
        <v>0.18549801</v>
      </c>
      <c r="I11" s="11">
        <v>-2.66796267</v>
      </c>
      <c r="J11" s="11">
        <v>-1.67404514</v>
      </c>
      <c r="K11" s="11">
        <v>10.736109410000001</v>
      </c>
      <c r="L11" s="11">
        <v>-2.69994243</v>
      </c>
      <c r="M11" s="11">
        <v>-0.1025</v>
      </c>
      <c r="N11" s="11">
        <v>0</v>
      </c>
      <c r="O11" s="11">
        <v>0</v>
      </c>
      <c r="P11" s="11">
        <v>0.10870257</v>
      </c>
      <c r="Q11" s="11">
        <v>1.38150858</v>
      </c>
      <c r="R11" s="9">
        <f t="shared" si="0"/>
        <v>245.29561862096668</v>
      </c>
    </row>
    <row r="12" spans="1:18" ht="13.5">
      <c r="A12" s="1">
        <v>2011</v>
      </c>
      <c r="B12" s="1" t="s">
        <v>18</v>
      </c>
      <c r="C12" s="11">
        <v>-45.91593288</v>
      </c>
      <c r="D12" s="11">
        <v>-2.1405249</v>
      </c>
      <c r="E12" s="11">
        <v>376.8387829999999</v>
      </c>
      <c r="F12" s="11">
        <v>84.43034197</v>
      </c>
      <c r="G12" s="11">
        <v>-1.284694</v>
      </c>
      <c r="H12" s="11">
        <v>0.074993</v>
      </c>
      <c r="I12" s="11">
        <v>-3.61265069</v>
      </c>
      <c r="J12" s="11">
        <v>1.73379488</v>
      </c>
      <c r="K12" s="11">
        <v>-0.2</v>
      </c>
      <c r="L12" s="11">
        <v>3.5745512</v>
      </c>
      <c r="M12" s="11">
        <v>0.093931</v>
      </c>
      <c r="N12" s="11">
        <v>0</v>
      </c>
      <c r="O12" s="11">
        <v>0</v>
      </c>
      <c r="P12" s="11">
        <v>0</v>
      </c>
      <c r="Q12" s="11">
        <v>223.93448801889147</v>
      </c>
      <c r="R12" s="9">
        <f t="shared" si="0"/>
        <v>637.5270805988914</v>
      </c>
    </row>
    <row r="13" spans="2:18" ht="13.5">
      <c r="B13" s="1" t="s">
        <v>19</v>
      </c>
      <c r="C13" s="11">
        <v>25.57422831</v>
      </c>
      <c r="D13" s="11">
        <v>-1.29023212</v>
      </c>
      <c r="E13" s="11">
        <v>436.10125992999997</v>
      </c>
      <c r="F13" s="11">
        <v>23.579071910000028</v>
      </c>
      <c r="G13" s="11">
        <v>0.7999409000000001</v>
      </c>
      <c r="H13" s="11">
        <v>3.8358540899999998</v>
      </c>
      <c r="I13" s="11">
        <v>5.22688735</v>
      </c>
      <c r="J13" s="11">
        <v>4.67895976</v>
      </c>
      <c r="K13" s="11">
        <v>29.51509739</v>
      </c>
      <c r="L13" s="11">
        <v>17.65182423</v>
      </c>
      <c r="M13" s="11">
        <v>0.6065870000000001</v>
      </c>
      <c r="N13" s="11">
        <v>0</v>
      </c>
      <c r="O13" s="11">
        <v>0</v>
      </c>
      <c r="P13" s="11">
        <v>7.03</v>
      </c>
      <c r="Q13" s="11">
        <v>231.93448801889147</v>
      </c>
      <c r="R13" s="9">
        <f t="shared" si="0"/>
        <v>785.2439667688915</v>
      </c>
    </row>
    <row r="14" spans="2:18" ht="13.5">
      <c r="B14" s="1" t="s">
        <v>20</v>
      </c>
      <c r="C14" s="11">
        <v>19.13075329</v>
      </c>
      <c r="D14" s="11">
        <v>-0.11</v>
      </c>
      <c r="E14" s="11">
        <v>673.98277983</v>
      </c>
      <c r="F14" s="11">
        <v>68.23971593999991</v>
      </c>
      <c r="G14" s="11">
        <v>0</v>
      </c>
      <c r="H14" s="11">
        <v>7.553414060000001</v>
      </c>
      <c r="I14" s="11">
        <v>-0.31165045</v>
      </c>
      <c r="J14" s="11">
        <v>9.50070923</v>
      </c>
      <c r="K14" s="11">
        <v>29.760552580000002</v>
      </c>
      <c r="L14" s="11">
        <v>1.9105</v>
      </c>
      <c r="M14" s="11">
        <v>10.69370345</v>
      </c>
      <c r="N14" s="11">
        <v>0</v>
      </c>
      <c r="O14" s="11">
        <v>0</v>
      </c>
      <c r="P14" s="11">
        <v>3.54649742</v>
      </c>
      <c r="Q14" s="11">
        <v>223.93448801889147</v>
      </c>
      <c r="R14" s="9">
        <f t="shared" si="0"/>
        <v>1047.8314633688915</v>
      </c>
    </row>
    <row r="15" spans="2:18" ht="13.5">
      <c r="B15" s="1" t="s">
        <v>21</v>
      </c>
      <c r="C15" s="11">
        <v>10.293262949999999</v>
      </c>
      <c r="D15" s="11">
        <v>0.40752</v>
      </c>
      <c r="E15" s="11">
        <v>639.2981881200003</v>
      </c>
      <c r="F15" s="11">
        <v>140.87275766</v>
      </c>
      <c r="G15" s="11">
        <v>9.07890458</v>
      </c>
      <c r="H15" s="11">
        <v>3.52289847</v>
      </c>
      <c r="I15" s="11">
        <v>4.17819912</v>
      </c>
      <c r="J15" s="11">
        <v>-0.053800280000000034</v>
      </c>
      <c r="K15" s="11">
        <v>28.374718530000003</v>
      </c>
      <c r="L15" s="11">
        <v>19.73764588</v>
      </c>
      <c r="M15" s="11">
        <v>2.86681763</v>
      </c>
      <c r="N15" s="11">
        <v>0</v>
      </c>
      <c r="O15" s="11">
        <v>0</v>
      </c>
      <c r="P15" s="11">
        <v>5.4294995</v>
      </c>
      <c r="Q15" s="11">
        <v>223.93448801889147</v>
      </c>
      <c r="R15" s="9">
        <f t="shared" si="0"/>
        <v>1087.9411001788917</v>
      </c>
    </row>
    <row r="16" spans="1:18" ht="13.5">
      <c r="A16" s="1">
        <v>2012</v>
      </c>
      <c r="B16" s="1" t="s">
        <v>18</v>
      </c>
      <c r="C16" s="11">
        <v>21.78186275</v>
      </c>
      <c r="D16" s="11">
        <v>0</v>
      </c>
      <c r="E16" s="11">
        <v>1073.8509232275003</v>
      </c>
      <c r="F16" s="11">
        <v>24.274914379999977</v>
      </c>
      <c r="G16" s="11">
        <v>0</v>
      </c>
      <c r="H16" s="11">
        <v>2.89732396</v>
      </c>
      <c r="I16" s="11">
        <v>10.72187314</v>
      </c>
      <c r="J16" s="11">
        <v>5.14298926</v>
      </c>
      <c r="K16" s="11">
        <v>20.213360429999998</v>
      </c>
      <c r="L16" s="11">
        <v>14.11582717</v>
      </c>
      <c r="M16" s="11">
        <v>23.4499982</v>
      </c>
      <c r="N16" s="11">
        <v>0</v>
      </c>
      <c r="O16" s="11">
        <v>0</v>
      </c>
      <c r="P16" s="11">
        <v>2.26757403</v>
      </c>
      <c r="Q16" s="11">
        <v>103.34247367289925</v>
      </c>
      <c r="R16" s="9">
        <f t="shared" si="0"/>
        <v>1302.0591202203996</v>
      </c>
    </row>
    <row r="17" spans="2:18" ht="13.5">
      <c r="B17" s="1" t="s">
        <v>19</v>
      </c>
      <c r="C17" s="11">
        <v>3.6097603299999994</v>
      </c>
      <c r="D17" s="11">
        <v>15.944118399999999</v>
      </c>
      <c r="E17" s="11">
        <v>1172.0454685755</v>
      </c>
      <c r="F17" s="11">
        <v>80.01940914899997</v>
      </c>
      <c r="G17" s="11">
        <v>1.5370265</v>
      </c>
      <c r="H17" s="11">
        <v>3.65124303</v>
      </c>
      <c r="I17" s="11">
        <v>7.20969844</v>
      </c>
      <c r="J17" s="11">
        <v>-0.09407747000000001</v>
      </c>
      <c r="K17" s="11">
        <v>14.94014272</v>
      </c>
      <c r="L17" s="11">
        <v>15.30661568</v>
      </c>
      <c r="M17" s="11">
        <v>8.040521</v>
      </c>
      <c r="N17" s="11">
        <v>0</v>
      </c>
      <c r="O17" s="11">
        <v>0</v>
      </c>
      <c r="P17" s="11">
        <v>0.99446781</v>
      </c>
      <c r="Q17" s="11">
        <v>106.39734887289917</v>
      </c>
      <c r="R17" s="9">
        <f t="shared" si="0"/>
        <v>1429.601743037399</v>
      </c>
    </row>
    <row r="18" spans="2:18" ht="13.5">
      <c r="B18" s="1" t="s">
        <v>20</v>
      </c>
      <c r="C18" s="11">
        <v>95.09063707999996</v>
      </c>
      <c r="D18" s="11">
        <v>-0.00042605</v>
      </c>
      <c r="E18" s="11">
        <v>1058.9471141458998</v>
      </c>
      <c r="F18" s="11">
        <v>92.51591767919999</v>
      </c>
      <c r="G18" s="11">
        <v>-41.78569894</v>
      </c>
      <c r="H18" s="11">
        <v>5.584251980000001</v>
      </c>
      <c r="I18" s="11">
        <v>2.67472911</v>
      </c>
      <c r="J18" s="11">
        <v>3.0297021500000003</v>
      </c>
      <c r="K18" s="11">
        <v>5.32063811</v>
      </c>
      <c r="L18" s="11">
        <v>3.5974125200000002</v>
      </c>
      <c r="M18" s="11">
        <v>6.29698366</v>
      </c>
      <c r="N18" s="11">
        <v>0</v>
      </c>
      <c r="O18" s="11">
        <v>-0.0382104</v>
      </c>
      <c r="P18" s="11">
        <v>1.2</v>
      </c>
      <c r="Q18" s="11">
        <v>114.04960054289926</v>
      </c>
      <c r="R18" s="9">
        <f t="shared" si="0"/>
        <v>1346.482651587999</v>
      </c>
    </row>
    <row r="19" spans="2:18" ht="13.5">
      <c r="B19" s="1" t="s">
        <v>21</v>
      </c>
      <c r="C19" s="11">
        <v>33.42525115</v>
      </c>
      <c r="D19" s="11">
        <v>0</v>
      </c>
      <c r="E19" s="11">
        <v>1069.40633363092</v>
      </c>
      <c r="F19" s="11">
        <v>194.81900542341998</v>
      </c>
      <c r="G19" s="11">
        <v>8.603858</v>
      </c>
      <c r="H19" s="11">
        <v>16.558971430000003</v>
      </c>
      <c r="I19" s="11">
        <v>50.34453048</v>
      </c>
      <c r="J19" s="11">
        <v>18.45588493</v>
      </c>
      <c r="K19" s="11">
        <v>58.19176579</v>
      </c>
      <c r="L19" s="11">
        <v>10.4</v>
      </c>
      <c r="M19" s="11">
        <v>2.79294135</v>
      </c>
      <c r="N19" s="11">
        <v>0</v>
      </c>
      <c r="O19" s="11">
        <v>0</v>
      </c>
      <c r="P19" s="11">
        <v>-0.54752113</v>
      </c>
      <c r="Q19" s="11">
        <v>88.81516702289926</v>
      </c>
      <c r="R19" s="9">
        <f t="shared" si="0"/>
        <v>1551.2661880772393</v>
      </c>
    </row>
    <row r="20" spans="1:18" ht="13.5">
      <c r="A20" s="1">
        <v>2013</v>
      </c>
      <c r="B20" s="1" t="s">
        <v>18</v>
      </c>
      <c r="C20" s="11">
        <v>26.87867258</v>
      </c>
      <c r="D20" s="11">
        <v>0.710533</v>
      </c>
      <c r="E20" s="11">
        <v>1612.98025461</v>
      </c>
      <c r="F20" s="11">
        <v>-45.45495420999997</v>
      </c>
      <c r="G20" s="11">
        <v>43.309049210000005</v>
      </c>
      <c r="H20" s="11">
        <v>13.531501430000002</v>
      </c>
      <c r="I20" s="11">
        <v>6.99951996</v>
      </c>
      <c r="J20" s="11">
        <v>7.63612972</v>
      </c>
      <c r="K20" s="11">
        <v>47.67144105999999</v>
      </c>
      <c r="L20" s="11">
        <v>11.963580519999999</v>
      </c>
      <c r="M20" s="11">
        <v>16.33292976</v>
      </c>
      <c r="N20" s="11">
        <v>0</v>
      </c>
      <c r="O20" s="11">
        <v>0</v>
      </c>
      <c r="P20" s="11">
        <v>0.8697488</v>
      </c>
      <c r="Q20" s="11">
        <v>0.6387417599999999</v>
      </c>
      <c r="R20" s="9">
        <f t="shared" si="0"/>
        <v>1744.0671482000002</v>
      </c>
    </row>
    <row r="21" spans="2:18" ht="13.5">
      <c r="B21" s="1" t="s">
        <v>19</v>
      </c>
      <c r="C21" s="11">
        <v>29.77189756</v>
      </c>
      <c r="D21" s="11">
        <v>0.2499305</v>
      </c>
      <c r="E21" s="11">
        <v>1564.53509760192</v>
      </c>
      <c r="F21" s="11">
        <v>-53.29152354999997</v>
      </c>
      <c r="G21" s="11">
        <v>0.001715</v>
      </c>
      <c r="H21" s="11">
        <v>11.864037539999998</v>
      </c>
      <c r="I21" s="11">
        <v>12.64254571</v>
      </c>
      <c r="J21" s="11">
        <v>8.69711284</v>
      </c>
      <c r="K21" s="11">
        <v>83.26242135</v>
      </c>
      <c r="L21" s="11">
        <v>44.51859756</v>
      </c>
      <c r="M21" s="11">
        <v>46.36489569</v>
      </c>
      <c r="N21" s="11">
        <v>0</v>
      </c>
      <c r="O21" s="11">
        <v>0</v>
      </c>
      <c r="P21" s="11">
        <v>0.31688972</v>
      </c>
      <c r="Q21" s="11">
        <v>-0.27730409</v>
      </c>
      <c r="R21" s="9">
        <f t="shared" si="0"/>
        <v>1748.6563134319201</v>
      </c>
    </row>
    <row r="22" spans="2:18" ht="13.5">
      <c r="B22" s="1" t="s">
        <v>20</v>
      </c>
      <c r="C22" s="11">
        <v>21.33666711</v>
      </c>
      <c r="D22" s="11">
        <v>0</v>
      </c>
      <c r="E22" s="11">
        <v>1187.4478119500004</v>
      </c>
      <c r="F22" s="11">
        <v>-24.45939306000001</v>
      </c>
      <c r="G22" s="11">
        <v>7.61996696</v>
      </c>
      <c r="H22" s="11">
        <v>21.33788974</v>
      </c>
      <c r="I22" s="11">
        <v>15.725553119999997</v>
      </c>
      <c r="J22" s="11">
        <v>6.998773460000001</v>
      </c>
      <c r="K22" s="11">
        <v>82.81449586</v>
      </c>
      <c r="L22" s="11">
        <v>46.54932239</v>
      </c>
      <c r="M22" s="11">
        <v>26.380689840000002</v>
      </c>
      <c r="N22" s="11">
        <v>0</v>
      </c>
      <c r="O22" s="11">
        <v>0</v>
      </c>
      <c r="P22" s="11">
        <v>0.046758140000000004</v>
      </c>
      <c r="Q22" s="11">
        <v>0.48913755999999997</v>
      </c>
      <c r="R22" s="9">
        <f t="shared" si="0"/>
        <v>1392.287673070001</v>
      </c>
    </row>
    <row r="23" spans="2:18" ht="13.5">
      <c r="B23" s="1" t="s">
        <v>21</v>
      </c>
      <c r="C23" s="11">
        <v>37.05458648</v>
      </c>
      <c r="D23" s="11">
        <v>0</v>
      </c>
      <c r="E23" s="11">
        <v>1104.7945710581819</v>
      </c>
      <c r="F23" s="11">
        <v>-20.539266409999996</v>
      </c>
      <c r="G23" s="11">
        <v>21.05352302</v>
      </c>
      <c r="H23" s="11">
        <v>16.48194385</v>
      </c>
      <c r="I23" s="11">
        <v>12.772790740000001</v>
      </c>
      <c r="J23" s="11">
        <v>16.144635869999995</v>
      </c>
      <c r="K23" s="11">
        <v>57.93915482999999</v>
      </c>
      <c r="L23" s="11">
        <v>4.43778119</v>
      </c>
      <c r="M23" s="11">
        <v>48.361305630000004</v>
      </c>
      <c r="N23" s="11">
        <v>0</v>
      </c>
      <c r="O23" s="11">
        <v>-0.01311715</v>
      </c>
      <c r="P23" s="11">
        <v>0.23177932</v>
      </c>
      <c r="Q23" s="11">
        <v>-8.60618051</v>
      </c>
      <c r="R23" s="9">
        <f t="shared" si="0"/>
        <v>1290.1135079181818</v>
      </c>
    </row>
    <row r="24" spans="1:18" ht="13.5">
      <c r="A24" s="1">
        <v>2014</v>
      </c>
      <c r="B24" s="1" t="s">
        <v>18</v>
      </c>
      <c r="C24" s="11">
        <v>22.3860649086213</v>
      </c>
      <c r="D24" s="11">
        <v>15.891436615863894</v>
      </c>
      <c r="E24" s="11">
        <v>889.2573073600003</v>
      </c>
      <c r="F24" s="11">
        <v>26.87323731772774</v>
      </c>
      <c r="G24" s="11">
        <v>3.50147355</v>
      </c>
      <c r="H24" s="11">
        <v>5.908747100000003</v>
      </c>
      <c r="I24" s="11">
        <v>7.772276</v>
      </c>
      <c r="J24" s="11">
        <v>2.29388286</v>
      </c>
      <c r="K24" s="11">
        <v>235.78311018</v>
      </c>
      <c r="L24" s="11">
        <v>0.5</v>
      </c>
      <c r="M24" s="11">
        <v>62.767236950000004</v>
      </c>
      <c r="N24" s="11">
        <v>0</v>
      </c>
      <c r="O24" s="11">
        <v>0</v>
      </c>
      <c r="P24" s="11">
        <v>0.35774421999999995</v>
      </c>
      <c r="Q24" s="11">
        <v>0.71117319</v>
      </c>
      <c r="R24" s="9">
        <f t="shared" si="0"/>
        <v>1274.0036902522136</v>
      </c>
    </row>
    <row r="25" spans="2:18" ht="13.5">
      <c r="B25" s="1" t="s">
        <v>19</v>
      </c>
      <c r="C25" s="11">
        <v>34.105459440000004</v>
      </c>
      <c r="D25" s="11">
        <v>0</v>
      </c>
      <c r="E25" s="11">
        <v>560.8428738699998</v>
      </c>
      <c r="F25" s="11">
        <v>28.36129831999998</v>
      </c>
      <c r="G25" s="11">
        <v>0.166035</v>
      </c>
      <c r="H25" s="11">
        <v>18.32645518</v>
      </c>
      <c r="I25" s="11">
        <v>62.77617882999999</v>
      </c>
      <c r="J25" s="11">
        <v>79.67328618000002</v>
      </c>
      <c r="K25" s="11">
        <v>177.278061</v>
      </c>
      <c r="L25" s="11">
        <v>19.78885763</v>
      </c>
      <c r="M25" s="11">
        <v>74.91998301000001</v>
      </c>
      <c r="N25" s="11">
        <v>0</v>
      </c>
      <c r="O25" s="11">
        <v>1.65</v>
      </c>
      <c r="P25" s="11">
        <v>2.19981</v>
      </c>
      <c r="Q25" s="11">
        <v>3.1505550500000004</v>
      </c>
      <c r="R25" s="9">
        <f t="shared" si="0"/>
        <v>1063.23885351</v>
      </c>
    </row>
    <row r="26" spans="2:18" ht="13.5">
      <c r="B26" s="1" t="s">
        <v>20</v>
      </c>
      <c r="C26" s="11">
        <v>50.74069714</v>
      </c>
      <c r="D26" s="11">
        <v>0.0001</v>
      </c>
      <c r="E26" s="11">
        <v>415.54468154999995</v>
      </c>
      <c r="F26" s="11">
        <v>12.646772190000014</v>
      </c>
      <c r="G26" s="11">
        <v>18.5168</v>
      </c>
      <c r="H26" s="11">
        <v>75.20475236</v>
      </c>
      <c r="I26" s="11">
        <v>39.17594828</v>
      </c>
      <c r="J26" s="11">
        <v>22.361635920000012</v>
      </c>
      <c r="K26" s="11">
        <v>286.43163559</v>
      </c>
      <c r="L26" s="11">
        <v>10.25494502</v>
      </c>
      <c r="M26" s="11">
        <v>132.89236560999998</v>
      </c>
      <c r="N26" s="11">
        <v>0</v>
      </c>
      <c r="O26" s="11">
        <v>0</v>
      </c>
      <c r="P26" s="11">
        <v>0.7185780900000001</v>
      </c>
      <c r="Q26" s="11">
        <v>0.9799443899999999</v>
      </c>
      <c r="R26" s="9">
        <f t="shared" si="0"/>
        <v>1065.4688561399998</v>
      </c>
    </row>
    <row r="27" spans="2:18" ht="13.5">
      <c r="B27" s="1" t="s">
        <v>21</v>
      </c>
      <c r="C27" s="11">
        <v>11.38497395</v>
      </c>
      <c r="D27" s="11">
        <v>0</v>
      </c>
      <c r="E27" s="11">
        <v>1195.18518492</v>
      </c>
      <c r="F27" s="11">
        <v>-19.636484190000004</v>
      </c>
      <c r="G27" s="11">
        <v>11.57859662</v>
      </c>
      <c r="H27" s="11">
        <v>22.050070570000003</v>
      </c>
      <c r="I27" s="11">
        <v>22.63651469</v>
      </c>
      <c r="J27" s="11">
        <v>23.054812369999997</v>
      </c>
      <c r="K27" s="11">
        <v>43.14295134</v>
      </c>
      <c r="L27" s="11">
        <v>5.330241620000001</v>
      </c>
      <c r="M27" s="11">
        <v>184.30858713000003</v>
      </c>
      <c r="N27" s="11">
        <v>0</v>
      </c>
      <c r="O27" s="11">
        <v>0</v>
      </c>
      <c r="P27" s="11">
        <v>0.0966288</v>
      </c>
      <c r="Q27" s="11">
        <v>0</v>
      </c>
      <c r="R27" s="9">
        <f t="shared" si="0"/>
        <v>1499.1320778200002</v>
      </c>
    </row>
    <row r="28" spans="1:18" ht="13.5">
      <c r="A28" s="1">
        <v>2015</v>
      </c>
      <c r="B28" s="1" t="s">
        <v>18</v>
      </c>
      <c r="C28" s="11">
        <v>12.195648209999998</v>
      </c>
      <c r="D28" s="11">
        <v>-1.68982927</v>
      </c>
      <c r="E28" s="11">
        <v>526.67179025</v>
      </c>
      <c r="F28" s="11">
        <v>20.780372139999997</v>
      </c>
      <c r="G28" s="11">
        <v>0.022649799999999998</v>
      </c>
      <c r="H28" s="11">
        <v>33.130532169999995</v>
      </c>
      <c r="I28" s="11">
        <v>23.58788516</v>
      </c>
      <c r="J28" s="11">
        <v>37.65471334</v>
      </c>
      <c r="K28" s="11">
        <v>212.51777019999997</v>
      </c>
      <c r="L28" s="11">
        <v>92.48632513</v>
      </c>
      <c r="M28" s="11">
        <v>49.56812151000007</v>
      </c>
      <c r="N28" s="11">
        <v>0</v>
      </c>
      <c r="O28" s="11">
        <v>0</v>
      </c>
      <c r="P28" s="11">
        <v>1.839498</v>
      </c>
      <c r="Q28" s="11">
        <v>0</v>
      </c>
      <c r="R28" s="9">
        <f t="shared" si="0"/>
        <v>1008.7654766400001</v>
      </c>
    </row>
    <row r="29" spans="2:18" ht="13.5">
      <c r="B29" s="1" t="s">
        <v>19</v>
      </c>
      <c r="C29" s="11">
        <v>12.28079313</v>
      </c>
      <c r="D29" s="11">
        <v>0.02497</v>
      </c>
      <c r="E29" s="11">
        <v>834.5250125199999</v>
      </c>
      <c r="F29" s="11">
        <v>13.008288730000023</v>
      </c>
      <c r="G29" s="11">
        <v>0.04558871</v>
      </c>
      <c r="H29" s="11">
        <v>29.548011840000004</v>
      </c>
      <c r="I29" s="11">
        <v>6.08657501</v>
      </c>
      <c r="J29" s="11">
        <v>4.296621749999999</v>
      </c>
      <c r="K29" s="11">
        <v>4.3932901200000005</v>
      </c>
      <c r="L29" s="11">
        <v>8.8521698</v>
      </c>
      <c r="M29" s="11">
        <v>47.138947319999986</v>
      </c>
      <c r="N29" s="11">
        <v>0</v>
      </c>
      <c r="O29" s="11">
        <v>0</v>
      </c>
      <c r="P29" s="11">
        <v>0</v>
      </c>
      <c r="Q29" s="11">
        <v>-24.368854510000002</v>
      </c>
      <c r="R29" s="9">
        <f t="shared" si="0"/>
        <v>935.8314144199996</v>
      </c>
    </row>
    <row r="30" spans="2:18" ht="13.5">
      <c r="B30" s="1" t="s">
        <v>20</v>
      </c>
      <c r="C30" s="11">
        <v>16.106257090000003</v>
      </c>
      <c r="D30" s="11">
        <v>0.322935</v>
      </c>
      <c r="E30" s="11">
        <v>240.52415954999998</v>
      </c>
      <c r="F30" s="11">
        <v>34.26624276000002</v>
      </c>
      <c r="G30" s="11">
        <v>0</v>
      </c>
      <c r="H30" s="11">
        <v>17.85283589</v>
      </c>
      <c r="I30" s="11">
        <v>6.73992805</v>
      </c>
      <c r="J30" s="11">
        <v>4.36859742</v>
      </c>
      <c r="K30" s="11">
        <v>374.97514039</v>
      </c>
      <c r="L30" s="11">
        <v>10.93829805</v>
      </c>
      <c r="M30" s="11">
        <v>234.79117755000007</v>
      </c>
      <c r="N30" s="11">
        <v>0</v>
      </c>
      <c r="O30" s="11">
        <v>0.25</v>
      </c>
      <c r="P30" s="11">
        <v>1.01754099</v>
      </c>
      <c r="Q30" s="11">
        <v>-0.40993183</v>
      </c>
      <c r="R30" s="9">
        <f t="shared" si="0"/>
        <v>941.74318091</v>
      </c>
    </row>
    <row r="31" spans="2:18" ht="13.5">
      <c r="B31" s="1" t="s">
        <v>21</v>
      </c>
      <c r="C31" s="11">
        <v>11.30307413</v>
      </c>
      <c r="D31" s="11">
        <v>0.080135</v>
      </c>
      <c r="E31" s="11">
        <v>411.0632599699999</v>
      </c>
      <c r="F31" s="11">
        <v>81.16369924000128</v>
      </c>
      <c r="G31" s="11">
        <v>0.35848444</v>
      </c>
      <c r="H31" s="11">
        <v>24.70749321000001</v>
      </c>
      <c r="I31" s="11">
        <v>17.231100299999998</v>
      </c>
      <c r="J31" s="11">
        <v>6.677393689999999</v>
      </c>
      <c r="K31" s="11">
        <v>307.39419692</v>
      </c>
      <c r="L31" s="11">
        <v>76.51229235000001</v>
      </c>
      <c r="M31" s="11">
        <v>41.98403985</v>
      </c>
      <c r="N31" s="11">
        <v>0</v>
      </c>
      <c r="O31" s="11">
        <v>0.3</v>
      </c>
      <c r="P31" s="11">
        <v>0.18397041</v>
      </c>
      <c r="Q31" s="11">
        <v>1.5327753499999999</v>
      </c>
      <c r="R31" s="9">
        <f t="shared" si="0"/>
        <v>980.4919148600012</v>
      </c>
    </row>
    <row r="32" spans="1:18" ht="13.5">
      <c r="A32" s="1">
        <v>2016</v>
      </c>
      <c r="B32" s="1" t="s">
        <v>18</v>
      </c>
      <c r="C32" s="11">
        <v>21.1072645</v>
      </c>
      <c r="D32" s="11">
        <v>1.06897456</v>
      </c>
      <c r="E32" s="11">
        <v>157.88237206999992</v>
      </c>
      <c r="F32" s="11">
        <v>37.55525661000006</v>
      </c>
      <c r="G32" s="11">
        <v>8.22301887</v>
      </c>
      <c r="H32" s="11">
        <v>12.541339530000002</v>
      </c>
      <c r="I32" s="11">
        <v>14.965466499999998</v>
      </c>
      <c r="J32" s="11">
        <v>6.182680470000001</v>
      </c>
      <c r="K32" s="11">
        <v>308.68279835</v>
      </c>
      <c r="L32" s="11">
        <v>17.03117111</v>
      </c>
      <c r="M32" s="11">
        <v>29.18022363</v>
      </c>
      <c r="N32" s="11">
        <v>0</v>
      </c>
      <c r="O32" s="11">
        <v>0.01</v>
      </c>
      <c r="P32" s="11">
        <v>0.020073160000000034</v>
      </c>
      <c r="Q32" s="11">
        <v>3.46355237</v>
      </c>
      <c r="R32" s="9">
        <f t="shared" si="0"/>
        <v>617.9141917299999</v>
      </c>
    </row>
    <row r="33" spans="2:18" ht="13.5">
      <c r="B33" s="1" t="s">
        <v>19</v>
      </c>
      <c r="C33" s="11">
        <v>18.076948559999998</v>
      </c>
      <c r="D33" s="11">
        <v>0.275</v>
      </c>
      <c r="E33" s="11">
        <v>909.5669122300001</v>
      </c>
      <c r="F33" s="11">
        <v>-21.20732619400003</v>
      </c>
      <c r="G33" s="11">
        <v>9.22149063</v>
      </c>
      <c r="H33" s="11">
        <v>12.023092469999998</v>
      </c>
      <c r="I33" s="11">
        <v>31.87859692</v>
      </c>
      <c r="J33" s="11">
        <v>45.33258679000001</v>
      </c>
      <c r="K33" s="11">
        <v>9.64502611</v>
      </c>
      <c r="L33" s="11">
        <v>6.640327</v>
      </c>
      <c r="M33" s="11">
        <v>17.65344146</v>
      </c>
      <c r="N33" s="11">
        <v>0</v>
      </c>
      <c r="O33" s="11">
        <v>0</v>
      </c>
      <c r="P33" s="11">
        <v>0.16432808000000002</v>
      </c>
      <c r="Q33" s="11">
        <v>0.92712453</v>
      </c>
      <c r="R33" s="9">
        <f t="shared" si="0"/>
        <v>1040.1975485859998</v>
      </c>
    </row>
    <row r="34" spans="2:18" ht="13.5">
      <c r="B34" s="1" t="s">
        <v>20</v>
      </c>
      <c r="C34" s="11">
        <v>14.693555550000001</v>
      </c>
      <c r="D34" s="11">
        <v>1.586853</v>
      </c>
      <c r="E34" s="11">
        <v>454.64550382</v>
      </c>
      <c r="F34" s="11">
        <v>79.29040241999998</v>
      </c>
      <c r="G34" s="11">
        <v>89.38402972</v>
      </c>
      <c r="H34" s="11">
        <v>12.41733717</v>
      </c>
      <c r="I34" s="11">
        <v>54.10092554</v>
      </c>
      <c r="J34" s="11">
        <v>30.704203860000003</v>
      </c>
      <c r="K34" s="11">
        <v>89.99310032</v>
      </c>
      <c r="L34" s="11">
        <v>19.40952995</v>
      </c>
      <c r="M34" s="11">
        <v>17.373423459999998</v>
      </c>
      <c r="N34" s="11">
        <v>0</v>
      </c>
      <c r="O34" s="11">
        <v>0</v>
      </c>
      <c r="P34" s="11">
        <v>0.18366642</v>
      </c>
      <c r="Q34" s="11">
        <v>8.31036996</v>
      </c>
      <c r="R34" s="9">
        <f t="shared" si="0"/>
        <v>872.09290119</v>
      </c>
    </row>
    <row r="35" spans="2:18" ht="13.5">
      <c r="B35" s="1" t="s">
        <v>21</v>
      </c>
      <c r="C35" s="11">
        <v>14.23931859</v>
      </c>
      <c r="D35" s="11">
        <v>0.12</v>
      </c>
      <c r="E35" s="11">
        <v>226.39722337000006</v>
      </c>
      <c r="F35" s="11">
        <v>36.76219910999998</v>
      </c>
      <c r="G35" s="11">
        <v>11.101362600000002</v>
      </c>
      <c r="H35" s="11">
        <v>23.08972801</v>
      </c>
      <c r="I35" s="11">
        <v>42.95515400000001</v>
      </c>
      <c r="J35" s="11">
        <v>17.992519559999998</v>
      </c>
      <c r="K35" s="11">
        <v>128.80102496</v>
      </c>
      <c r="L35" s="11">
        <v>23.86653602</v>
      </c>
      <c r="M35" s="11">
        <v>32.93682786999999</v>
      </c>
      <c r="N35" s="11">
        <v>0</v>
      </c>
      <c r="O35" s="11">
        <v>0</v>
      </c>
      <c r="P35" s="11">
        <v>0.14431431</v>
      </c>
      <c r="Q35" s="11">
        <v>4.81838316</v>
      </c>
      <c r="R35" s="9">
        <f t="shared" si="0"/>
        <v>563.2245915600001</v>
      </c>
    </row>
    <row r="36" spans="1:18" ht="13.5">
      <c r="A36" s="1">
        <v>2017</v>
      </c>
      <c r="B36" s="1" t="s">
        <v>18</v>
      </c>
      <c r="C36" s="11">
        <v>27.664326889999998</v>
      </c>
      <c r="D36" s="11">
        <v>0</v>
      </c>
      <c r="E36" s="11">
        <v>182.90954861</v>
      </c>
      <c r="F36" s="11">
        <v>15.456456990000007</v>
      </c>
      <c r="G36" s="11">
        <v>55.1322014</v>
      </c>
      <c r="H36" s="11">
        <v>40.631925249999995</v>
      </c>
      <c r="I36" s="11">
        <v>30.992321949999997</v>
      </c>
      <c r="J36" s="11">
        <v>13.578490380000002</v>
      </c>
      <c r="K36" s="11">
        <v>116.67979121</v>
      </c>
      <c r="L36" s="11">
        <v>7.85095297</v>
      </c>
      <c r="M36" s="11">
        <v>48.75654655</v>
      </c>
      <c r="N36" s="11">
        <v>0</v>
      </c>
      <c r="O36" s="11">
        <v>0.49990578</v>
      </c>
      <c r="P36" s="11">
        <v>0.0699</v>
      </c>
      <c r="Q36" s="11">
        <v>0.9277703</v>
      </c>
      <c r="R36" s="9">
        <f t="shared" si="0"/>
        <v>541.15013828</v>
      </c>
    </row>
    <row r="37" spans="2:18" ht="13.5">
      <c r="B37" s="1" t="s">
        <v>19</v>
      </c>
      <c r="C37" s="11">
        <v>30.246126860000004</v>
      </c>
      <c r="D37" s="11">
        <v>0</v>
      </c>
      <c r="E37" s="11">
        <v>272.32994252000003</v>
      </c>
      <c r="F37" s="11">
        <v>3.6099287400000026</v>
      </c>
      <c r="G37" s="11">
        <v>1.037511</v>
      </c>
      <c r="H37" s="11">
        <v>15.846638020000002</v>
      </c>
      <c r="I37" s="11">
        <v>30.90354777</v>
      </c>
      <c r="J37" s="11">
        <v>16.06722439</v>
      </c>
      <c r="K37" s="11">
        <v>19.96317135</v>
      </c>
      <c r="L37" s="11">
        <v>2.799985</v>
      </c>
      <c r="M37" s="11">
        <v>43.57185827</v>
      </c>
      <c r="N37" s="11">
        <v>0</v>
      </c>
      <c r="O37" s="11">
        <v>0.99980953</v>
      </c>
      <c r="P37" s="11">
        <v>7.1048629299999995</v>
      </c>
      <c r="Q37" s="11">
        <v>1.1637379068181821</v>
      </c>
      <c r="R37" s="9">
        <f t="shared" si="0"/>
        <v>445.6443442868182</v>
      </c>
    </row>
    <row r="38" spans="2:18" ht="13.5">
      <c r="B38" s="1" t="s">
        <v>20</v>
      </c>
      <c r="C38" s="11">
        <v>11.83646044</v>
      </c>
      <c r="D38" s="11">
        <v>0.6999282100000002</v>
      </c>
      <c r="E38" s="11">
        <v>92.16553483000001</v>
      </c>
      <c r="F38" s="11">
        <v>15.312417250000001</v>
      </c>
      <c r="G38" s="11">
        <v>4.12626818</v>
      </c>
      <c r="H38" s="11">
        <v>18.318555950000004</v>
      </c>
      <c r="I38" s="11">
        <v>50.395002199999965</v>
      </c>
      <c r="J38" s="11">
        <v>11.6944208</v>
      </c>
      <c r="K38" s="11">
        <v>11.26538515</v>
      </c>
      <c r="L38" s="11">
        <v>21.50496103</v>
      </c>
      <c r="M38" s="11">
        <v>20.31300435</v>
      </c>
      <c r="N38" s="11">
        <v>0</v>
      </c>
      <c r="O38" s="11">
        <v>0</v>
      </c>
      <c r="P38" s="11">
        <v>0.22276457</v>
      </c>
      <c r="Q38" s="11">
        <v>3.1187156399999996</v>
      </c>
      <c r="R38" s="9">
        <f t="shared" si="0"/>
        <v>260.97341859999995</v>
      </c>
    </row>
    <row r="39" spans="2:18" ht="13.5">
      <c r="B39" s="1" t="s">
        <v>21</v>
      </c>
      <c r="C39" s="11">
        <v>12.02507948</v>
      </c>
      <c r="D39" s="11">
        <v>0.03508566</v>
      </c>
      <c r="E39" s="11">
        <v>775.0808682300001</v>
      </c>
      <c r="F39" s="11">
        <v>48.83353860999999</v>
      </c>
      <c r="G39" s="11">
        <v>34.52995744</v>
      </c>
      <c r="H39" s="11">
        <v>30.64253634</v>
      </c>
      <c r="I39" s="11">
        <v>38.81112525</v>
      </c>
      <c r="J39" s="11">
        <v>6.384527640000002</v>
      </c>
      <c r="K39" s="11">
        <v>56.679</v>
      </c>
      <c r="L39" s="11">
        <v>5.2297514</v>
      </c>
      <c r="M39" s="11">
        <v>35.82613873</v>
      </c>
      <c r="N39" s="11">
        <v>0</v>
      </c>
      <c r="O39" s="11">
        <v>0.74487751</v>
      </c>
      <c r="P39" s="11">
        <v>0</v>
      </c>
      <c r="Q39" s="11">
        <v>0.49806645000000005</v>
      </c>
      <c r="R39" s="9">
        <f t="shared" si="0"/>
        <v>1045.3205527399998</v>
      </c>
    </row>
    <row r="40" spans="1:18" ht="13.5">
      <c r="A40" s="1">
        <v>2018</v>
      </c>
      <c r="B40" s="1" t="s">
        <v>18</v>
      </c>
      <c r="C40" s="11">
        <v>12.14128392</v>
      </c>
      <c r="D40" s="11">
        <v>0.179955</v>
      </c>
      <c r="E40" s="11">
        <v>71.18936583</v>
      </c>
      <c r="F40" s="11">
        <v>81.62237299000004</v>
      </c>
      <c r="G40" s="11">
        <v>14.595380030000001</v>
      </c>
      <c r="H40" s="11">
        <v>49.38274349</v>
      </c>
      <c r="I40" s="11">
        <v>8.17663177</v>
      </c>
      <c r="J40" s="11">
        <v>6.47870992</v>
      </c>
      <c r="K40" s="11">
        <v>35.04385217</v>
      </c>
      <c r="L40" s="11">
        <v>34.98488688</v>
      </c>
      <c r="M40" s="11">
        <v>21.474907549999998</v>
      </c>
      <c r="N40" s="11">
        <v>0</v>
      </c>
      <c r="O40" s="11">
        <v>0.53385045</v>
      </c>
      <c r="P40" s="11">
        <v>0</v>
      </c>
      <c r="Q40" s="11">
        <v>0.07195031</v>
      </c>
      <c r="R40" s="9">
        <f t="shared" si="0"/>
        <v>335.87589031</v>
      </c>
    </row>
    <row r="41" spans="2:18" ht="13.5">
      <c r="B41" s="1" t="s">
        <v>19</v>
      </c>
      <c r="C41" s="11">
        <v>13.76041354</v>
      </c>
      <c r="D41" s="11">
        <v>0.5</v>
      </c>
      <c r="E41" s="11">
        <v>106.11710034000001</v>
      </c>
      <c r="F41" s="11">
        <v>18.415731450000024</v>
      </c>
      <c r="G41" s="11">
        <v>5.86785843</v>
      </c>
      <c r="H41" s="11">
        <v>13.03695168</v>
      </c>
      <c r="I41" s="11">
        <v>-36.744586059999996</v>
      </c>
      <c r="J41" s="11">
        <v>10.804947939999998</v>
      </c>
      <c r="K41" s="11">
        <v>24.032708860000003</v>
      </c>
      <c r="L41" s="11">
        <v>16.07759209</v>
      </c>
      <c r="M41" s="11">
        <v>25.74203944</v>
      </c>
      <c r="N41" s="11">
        <v>0</v>
      </c>
      <c r="O41" s="11">
        <v>1.4967352999999999</v>
      </c>
      <c r="P41" s="11">
        <v>0.15020228</v>
      </c>
      <c r="Q41" s="11">
        <v>1.79762027</v>
      </c>
      <c r="R41" s="9">
        <f t="shared" si="0"/>
        <v>201.0553155600001</v>
      </c>
    </row>
  </sheetData>
  <sheetProtection/>
  <mergeCells count="3">
    <mergeCell ref="C6:E6"/>
    <mergeCell ref="F6:H6"/>
    <mergeCell ref="I6:Q6"/>
  </mergeCells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101"/>
  <sheetViews>
    <sheetView showGridLines="0" zoomScalePageLayoutView="0" workbookViewId="0" topLeftCell="A1">
      <selection activeCell="K25" sqref="K25"/>
    </sheetView>
  </sheetViews>
  <sheetFormatPr defaultColWidth="9.140625" defaultRowHeight="15"/>
  <cols>
    <col min="1" max="2" width="8.8515625" style="1" customWidth="1"/>
    <col min="3" max="6" width="20.7109375" style="1" customWidth="1"/>
    <col min="7" max="7" width="32.28125" style="1" bestFit="1" customWidth="1"/>
    <col min="8" max="8" width="17.140625" style="1" bestFit="1" customWidth="1"/>
    <col min="9" max="16384" width="8.8515625" style="1" customWidth="1"/>
  </cols>
  <sheetData>
    <row r="1" ht="13.5">
      <c r="A1" s="1" t="s">
        <v>144</v>
      </c>
    </row>
    <row r="2" ht="13.5">
      <c r="A2" s="1" t="s">
        <v>145</v>
      </c>
    </row>
    <row r="3" spans="1:2" ht="13.5">
      <c r="A3" s="1" t="s">
        <v>11</v>
      </c>
      <c r="B3" s="6">
        <f>+'Goods trade | Annual'!B3</f>
        <v>43313</v>
      </c>
    </row>
    <row r="4" spans="1:2" ht="13.5">
      <c r="A4" s="1" t="s">
        <v>12</v>
      </c>
      <c r="B4" s="1" t="s">
        <v>75</v>
      </c>
    </row>
    <row r="6" spans="1:8" ht="13.5">
      <c r="A6" s="27" t="s">
        <v>14</v>
      </c>
      <c r="B6" s="27" t="s">
        <v>146</v>
      </c>
      <c r="C6" s="27" t="s">
        <v>147</v>
      </c>
      <c r="D6" s="27" t="s">
        <v>148</v>
      </c>
      <c r="E6" s="27" t="s">
        <v>149</v>
      </c>
      <c r="F6" s="27" t="s">
        <v>150</v>
      </c>
      <c r="G6" s="27" t="s">
        <v>283</v>
      </c>
      <c r="H6" s="27" t="s">
        <v>282</v>
      </c>
    </row>
    <row r="7" spans="1:8" ht="13.5">
      <c r="A7" s="1">
        <v>2011</v>
      </c>
      <c r="B7" s="6">
        <v>40544</v>
      </c>
      <c r="C7" s="21">
        <v>1966.6001228312846</v>
      </c>
      <c r="D7" s="21"/>
      <c r="E7" s="1" t="s">
        <v>172</v>
      </c>
      <c r="G7" s="35">
        <v>5.445005426363455</v>
      </c>
      <c r="H7" s="35">
        <v>3.285948702103089</v>
      </c>
    </row>
    <row r="8" spans="2:8" ht="13.5">
      <c r="B8" s="6">
        <v>40575</v>
      </c>
      <c r="C8" s="21">
        <v>1917.3247028231406</v>
      </c>
      <c r="D8" s="21">
        <f>+C8-C7</f>
        <v>-49.27542000814401</v>
      </c>
      <c r="E8" s="3">
        <f>_xlfn.IFERROR(C8/C7-1,"")</f>
        <v>-0.02505614610518936</v>
      </c>
      <c r="G8" s="35">
        <v>5.489026538835627</v>
      </c>
      <c r="H8" s="35">
        <v>3.312514537408358</v>
      </c>
    </row>
    <row r="9" spans="2:8" ht="13.5">
      <c r="B9" s="6">
        <v>40603</v>
      </c>
      <c r="C9" s="21">
        <v>1861</v>
      </c>
      <c r="D9" s="21">
        <f>+C9-C8</f>
        <v>-56.32470282314057</v>
      </c>
      <c r="E9" s="3">
        <f>_xlfn.IFERROR(C9/C8-1,"")</f>
        <v>-0.029376715764526495</v>
      </c>
      <c r="G9" s="35">
        <v>5.444479393300817</v>
      </c>
      <c r="H9" s="35">
        <v>3.2856312519769473</v>
      </c>
    </row>
    <row r="10" spans="2:8" ht="13.5">
      <c r="B10" s="6">
        <v>40634</v>
      </c>
      <c r="C10" s="21">
        <v>1927</v>
      </c>
      <c r="D10" s="21">
        <f aca="true" t="shared" si="0" ref="D10:D73">+C10-C9</f>
        <v>66</v>
      </c>
      <c r="E10" s="3">
        <f>_xlfn.IFERROR(C10/C9-1,"")</f>
        <v>0.03546480386888762</v>
      </c>
      <c r="G10" s="35">
        <v>5.660899831965557</v>
      </c>
      <c r="H10" s="35">
        <v>3.41623653220234</v>
      </c>
    </row>
    <row r="11" spans="2:8" ht="13.5">
      <c r="B11" s="6">
        <v>40664</v>
      </c>
      <c r="C11" s="21">
        <v>2045</v>
      </c>
      <c r="D11" s="21">
        <f t="shared" si="0"/>
        <v>118</v>
      </c>
      <c r="E11" s="3">
        <f>_xlfn.IFERROR(C11/C10-1,"")</f>
        <v>0.06123508043591075</v>
      </c>
      <c r="G11" s="35">
        <v>5.831802217452985</v>
      </c>
      <c r="H11" s="35">
        <v>3.519372604217937</v>
      </c>
    </row>
    <row r="12" spans="2:8" ht="13.5">
      <c r="B12" s="6">
        <v>40695</v>
      </c>
      <c r="C12" s="21">
        <v>2095</v>
      </c>
      <c r="D12" s="21">
        <f t="shared" si="0"/>
        <v>50</v>
      </c>
      <c r="E12" s="3">
        <f>_xlfn.IFERROR(C12/C11-1,"")</f>
        <v>0.02444987775061125</v>
      </c>
      <c r="G12" s="35">
        <v>6.053114512351566</v>
      </c>
      <c r="H12" s="35">
        <v>3.652930018993029</v>
      </c>
    </row>
    <row r="13" spans="2:8" ht="13.5">
      <c r="B13" s="6">
        <v>40725</v>
      </c>
      <c r="C13" s="21">
        <v>2240</v>
      </c>
      <c r="D13" s="21">
        <f t="shared" si="0"/>
        <v>145</v>
      </c>
      <c r="E13" s="3">
        <f aca="true" t="shared" si="1" ref="E13:E76">_xlfn.IFERROR(C13/C12-1,"")</f>
        <v>0.06921241050119331</v>
      </c>
      <c r="G13" s="35">
        <v>6.3437440515244</v>
      </c>
      <c r="H13" s="35">
        <v>3.82831896395421</v>
      </c>
    </row>
    <row r="14" spans="2:8" ht="13.5">
      <c r="B14" s="6">
        <v>40756</v>
      </c>
      <c r="C14" s="21">
        <v>2251.4</v>
      </c>
      <c r="D14" s="21">
        <f t="shared" si="0"/>
        <v>11.400000000000091</v>
      </c>
      <c r="E14" s="3">
        <f t="shared" si="1"/>
        <v>0.005089285714285685</v>
      </c>
      <c r="G14" s="35">
        <v>6.519008790426067</v>
      </c>
      <c r="H14" s="35">
        <v>3.9340876264664533</v>
      </c>
    </row>
    <row r="15" spans="2:8" ht="13.5">
      <c r="B15" s="6">
        <v>40787</v>
      </c>
      <c r="C15" s="21">
        <v>2132.8</v>
      </c>
      <c r="D15" s="21">
        <f t="shared" si="0"/>
        <v>-118.59999999999991</v>
      </c>
      <c r="E15" s="3">
        <f t="shared" si="1"/>
        <v>-0.05267833348138928</v>
      </c>
      <c r="G15" s="35">
        <v>6.1364834000532475</v>
      </c>
      <c r="H15" s="35">
        <v>3.703241426767341</v>
      </c>
    </row>
    <row r="16" spans="2:8" ht="13.5">
      <c r="B16" s="6">
        <v>40817</v>
      </c>
      <c r="C16" s="21">
        <v>2138</v>
      </c>
      <c r="D16" s="21">
        <f t="shared" si="0"/>
        <v>5.199999999999818</v>
      </c>
      <c r="E16" s="3">
        <f t="shared" si="1"/>
        <v>0.002438109527381771</v>
      </c>
      <c r="G16" s="35">
        <v>6.1695088840668015</v>
      </c>
      <c r="H16" s="35">
        <v>3.72317162661714</v>
      </c>
    </row>
    <row r="17" spans="2:8" ht="13.5">
      <c r="B17" s="6">
        <v>40848</v>
      </c>
      <c r="C17" s="21">
        <v>2149</v>
      </c>
      <c r="D17" s="21">
        <f t="shared" si="0"/>
        <v>11</v>
      </c>
      <c r="E17" s="3">
        <f t="shared" si="1"/>
        <v>0.005144995322731605</v>
      </c>
      <c r="G17" s="35">
        <v>6.124867722222741</v>
      </c>
      <c r="H17" s="35">
        <v>3.6962316042782035</v>
      </c>
    </row>
    <row r="18" spans="2:8" ht="13.5">
      <c r="B18" s="6">
        <v>40878</v>
      </c>
      <c r="C18" s="21">
        <v>2228</v>
      </c>
      <c r="D18" s="21">
        <f t="shared" si="0"/>
        <v>79</v>
      </c>
      <c r="E18" s="3">
        <f t="shared" si="1"/>
        <v>0.036761284318287624</v>
      </c>
      <c r="G18" s="35">
        <v>6.397039438731699</v>
      </c>
      <c r="H18" s="35">
        <v>3.860481633172864</v>
      </c>
    </row>
    <row r="19" spans="1:8" ht="13.5">
      <c r="A19" s="1">
        <v>2012</v>
      </c>
      <c r="B19" s="6">
        <v>40909</v>
      </c>
      <c r="C19" s="21">
        <v>2101.5</v>
      </c>
      <c r="D19" s="21">
        <f t="shared" si="0"/>
        <v>-126.5</v>
      </c>
      <c r="E19" s="3">
        <f t="shared" si="1"/>
        <v>-0.056777378815080826</v>
      </c>
      <c r="F19" s="3">
        <f>_xlfn.IFERROR(C19/C7-1,"")</f>
        <v>0.06859547886862849</v>
      </c>
      <c r="G19" s="35">
        <v>4.014491170022391</v>
      </c>
      <c r="H19" s="35">
        <v>2.282237628657628</v>
      </c>
    </row>
    <row r="20" spans="2:8" ht="13.5">
      <c r="B20" s="6">
        <v>40940</v>
      </c>
      <c r="C20" s="21">
        <v>2139.9</v>
      </c>
      <c r="D20" s="21">
        <f t="shared" si="0"/>
        <v>38.40000000000009</v>
      </c>
      <c r="E20" s="3">
        <f t="shared" si="1"/>
        <v>0.018272662384011484</v>
      </c>
      <c r="F20" s="3">
        <f aca="true" t="shared" si="2" ref="F20:F83">_xlfn.IFERROR(C20/C8-1,"")</f>
        <v>0.11608638685410533</v>
      </c>
      <c r="G20" s="35">
        <v>4.049669305524732</v>
      </c>
      <c r="H20" s="35">
        <v>2.3022363934198906</v>
      </c>
    </row>
    <row r="21" spans="2:8" ht="13.5">
      <c r="B21" s="6">
        <v>40969</v>
      </c>
      <c r="C21" s="21">
        <v>2111.3</v>
      </c>
      <c r="D21" s="21">
        <f t="shared" si="0"/>
        <v>-28.59999999999991</v>
      </c>
      <c r="E21" s="3">
        <f t="shared" si="1"/>
        <v>-0.013365110519183099</v>
      </c>
      <c r="F21" s="3">
        <f t="shared" si="2"/>
        <v>0.1344975819451908</v>
      </c>
      <c r="G21" s="35">
        <v>4.155489632456194</v>
      </c>
      <c r="H21" s="35">
        <v>2.3623952334251332</v>
      </c>
    </row>
    <row r="22" spans="2:8" ht="13.5">
      <c r="B22" s="6">
        <v>41000</v>
      </c>
      <c r="C22" s="21">
        <v>2133.6</v>
      </c>
      <c r="D22" s="21">
        <f t="shared" si="0"/>
        <v>22.299999999999727</v>
      </c>
      <c r="E22" s="3">
        <f t="shared" si="1"/>
        <v>0.010562212854639208</v>
      </c>
      <c r="F22" s="3">
        <f t="shared" si="2"/>
        <v>0.10721328489880633</v>
      </c>
      <c r="G22" s="35">
        <v>4.1013519734856265</v>
      </c>
      <c r="H22" s="35">
        <v>2.331617982411931</v>
      </c>
    </row>
    <row r="23" spans="2:8" ht="13.5">
      <c r="B23" s="6">
        <v>41030</v>
      </c>
      <c r="C23" s="21">
        <v>2259.3</v>
      </c>
      <c r="D23" s="21">
        <f t="shared" si="0"/>
        <v>125.70000000000027</v>
      </c>
      <c r="E23" s="3">
        <f t="shared" si="1"/>
        <v>0.05891451068616438</v>
      </c>
      <c r="F23" s="3">
        <f t="shared" si="2"/>
        <v>0.10479217603911994</v>
      </c>
      <c r="G23" s="35">
        <v>4.222631377107602</v>
      </c>
      <c r="H23" s="35">
        <v>2.4005653051994624</v>
      </c>
    </row>
    <row r="24" spans="2:8" ht="13.5">
      <c r="B24" s="6">
        <v>41061</v>
      </c>
      <c r="C24" s="21">
        <v>2280.2</v>
      </c>
      <c r="D24" s="21">
        <f t="shared" si="0"/>
        <v>20.899999999999636</v>
      </c>
      <c r="E24" s="3">
        <f t="shared" si="1"/>
        <v>0.009250652857079489</v>
      </c>
      <c r="F24" s="3">
        <f t="shared" si="2"/>
        <v>0.08840095465393794</v>
      </c>
      <c r="G24" s="35">
        <v>4.321942496015847</v>
      </c>
      <c r="H24" s="35">
        <v>2.4570236614187944</v>
      </c>
    </row>
    <row r="25" spans="2:8" ht="13.5">
      <c r="B25" s="6">
        <v>41091</v>
      </c>
      <c r="C25" s="21">
        <v>2293.1</v>
      </c>
      <c r="D25" s="21">
        <f t="shared" si="0"/>
        <v>12.900000000000091</v>
      </c>
      <c r="E25" s="3">
        <f t="shared" si="1"/>
        <v>0.005657398473818187</v>
      </c>
      <c r="F25" s="3">
        <f t="shared" si="2"/>
        <v>0.023705357142857153</v>
      </c>
      <c r="G25" s="35">
        <v>4.56662054849893</v>
      </c>
      <c r="H25" s="35">
        <v>2.596123097594773</v>
      </c>
    </row>
    <row r="26" spans="2:8" ht="13.5">
      <c r="B26" s="6">
        <v>41122</v>
      </c>
      <c r="C26" s="21">
        <v>2409.4</v>
      </c>
      <c r="D26" s="21">
        <f t="shared" si="0"/>
        <v>116.30000000000018</v>
      </c>
      <c r="E26" s="3">
        <f t="shared" si="1"/>
        <v>0.050717369499803766</v>
      </c>
      <c r="F26" s="3">
        <f t="shared" si="2"/>
        <v>0.07017855556542596</v>
      </c>
      <c r="G26" s="35">
        <v>4.545928553037444</v>
      </c>
      <c r="H26" s="35">
        <v>2.5843597012752455</v>
      </c>
    </row>
    <row r="27" spans="2:8" ht="13.5">
      <c r="B27" s="6">
        <v>41153</v>
      </c>
      <c r="C27" s="21">
        <v>2664.1</v>
      </c>
      <c r="D27" s="21">
        <f t="shared" si="0"/>
        <v>254.69999999999982</v>
      </c>
      <c r="E27" s="3">
        <f t="shared" si="1"/>
        <v>0.10571096538557301</v>
      </c>
      <c r="F27" s="3">
        <f t="shared" si="2"/>
        <v>0.24910915228807196</v>
      </c>
      <c r="G27" s="35">
        <v>5.038418779298723</v>
      </c>
      <c r="H27" s="35">
        <v>2.864340321113882</v>
      </c>
    </row>
    <row r="28" spans="2:8" ht="13.5">
      <c r="B28" s="6">
        <v>41183</v>
      </c>
      <c r="C28" s="21">
        <v>2662.3</v>
      </c>
      <c r="D28" s="21">
        <f t="shared" si="0"/>
        <v>-1.7999999999997272</v>
      </c>
      <c r="E28" s="3">
        <f t="shared" si="1"/>
        <v>-0.0006756503134265346</v>
      </c>
      <c r="F28" s="3">
        <f t="shared" si="2"/>
        <v>0.24522918615528533</v>
      </c>
      <c r="G28" s="35">
        <v>4.92028457876231</v>
      </c>
      <c r="H28" s="35">
        <v>2.7971810458092397</v>
      </c>
    </row>
    <row r="29" spans="2:8" ht="13.5">
      <c r="B29" s="6">
        <v>41214</v>
      </c>
      <c r="C29" s="21">
        <v>2608.5</v>
      </c>
      <c r="D29" s="21">
        <f t="shared" si="0"/>
        <v>-53.80000000000018</v>
      </c>
      <c r="E29" s="3">
        <f t="shared" si="1"/>
        <v>-0.02020809074860086</v>
      </c>
      <c r="F29" s="3">
        <f t="shared" si="2"/>
        <v>0.21382038157282457</v>
      </c>
      <c r="G29" s="35">
        <v>4.799427287663334</v>
      </c>
      <c r="H29" s="35">
        <v>2.7284736939277874</v>
      </c>
    </row>
    <row r="30" spans="2:8" ht="13.5">
      <c r="B30" s="6">
        <v>41244</v>
      </c>
      <c r="C30" s="21">
        <v>2656.2</v>
      </c>
      <c r="D30" s="21">
        <f t="shared" si="0"/>
        <v>47.69999999999982</v>
      </c>
      <c r="E30" s="3">
        <f t="shared" si="1"/>
        <v>0.01828637147786072</v>
      </c>
      <c r="F30" s="3">
        <f t="shared" si="2"/>
        <v>0.19219030520646307</v>
      </c>
      <c r="G30" s="35">
        <v>4.878461756042333</v>
      </c>
      <c r="H30" s="35">
        <v>2.7734047773593393</v>
      </c>
    </row>
    <row r="31" spans="1:8" ht="13.5">
      <c r="A31" s="1">
        <v>2013</v>
      </c>
      <c r="B31" s="6">
        <v>41275</v>
      </c>
      <c r="C31" s="21">
        <v>2417.6</v>
      </c>
      <c r="D31" s="21">
        <f t="shared" si="0"/>
        <v>-238.5999999999999</v>
      </c>
      <c r="E31" s="3">
        <f t="shared" si="1"/>
        <v>-0.08982757322490775</v>
      </c>
      <c r="F31" s="3">
        <f t="shared" si="2"/>
        <v>0.1504163692600522</v>
      </c>
      <c r="G31" s="35">
        <v>3.992641784523661</v>
      </c>
      <c r="H31" s="35">
        <v>2.592726152939602</v>
      </c>
    </row>
    <row r="32" spans="2:8" ht="13.5">
      <c r="B32" s="6">
        <v>41306</v>
      </c>
      <c r="C32" s="21">
        <v>2356.3</v>
      </c>
      <c r="D32" s="21">
        <f t="shared" si="0"/>
        <v>-61.29999999999973</v>
      </c>
      <c r="E32" s="3">
        <f t="shared" si="1"/>
        <v>-0.025355724685638514</v>
      </c>
      <c r="F32" s="3">
        <f t="shared" si="2"/>
        <v>0.10112622085144163</v>
      </c>
      <c r="G32" s="35">
        <v>3.8482958656794457</v>
      </c>
      <c r="H32" s="35">
        <v>2.4989913630297824</v>
      </c>
    </row>
    <row r="33" spans="2:8" ht="13.5">
      <c r="B33" s="6">
        <v>41334</v>
      </c>
      <c r="C33" s="21">
        <v>2278</v>
      </c>
      <c r="D33" s="21">
        <f t="shared" si="0"/>
        <v>-78.30000000000018</v>
      </c>
      <c r="E33" s="3">
        <f t="shared" si="1"/>
        <v>-0.033230064083520805</v>
      </c>
      <c r="F33" s="3">
        <f t="shared" si="2"/>
        <v>0.07895609340216914</v>
      </c>
      <c r="G33" s="35">
        <v>3.6702508583404816</v>
      </c>
      <c r="H33" s="35">
        <v>2.3833731904410462</v>
      </c>
    </row>
    <row r="34" spans="2:8" ht="13.5">
      <c r="B34" s="6">
        <v>41365</v>
      </c>
      <c r="C34" s="21">
        <v>2202.9</v>
      </c>
      <c r="D34" s="21">
        <f t="shared" si="0"/>
        <v>-75.09999999999991</v>
      </c>
      <c r="E34" s="3">
        <f t="shared" si="1"/>
        <v>-0.032967515364354605</v>
      </c>
      <c r="F34" s="3">
        <f t="shared" si="2"/>
        <v>0.032480314960630086</v>
      </c>
      <c r="G34" s="35">
        <v>3.5793735639912496</v>
      </c>
      <c r="H34" s="35">
        <v>2.3243596474077193</v>
      </c>
    </row>
    <row r="35" spans="2:8" ht="13.5">
      <c r="B35" s="6">
        <v>41395</v>
      </c>
      <c r="C35" s="21">
        <v>2198.8</v>
      </c>
      <c r="D35" s="21">
        <f t="shared" si="0"/>
        <v>-4.099999999999909</v>
      </c>
      <c r="E35" s="3">
        <f t="shared" si="1"/>
        <v>-0.0018611829860637474</v>
      </c>
      <c r="F35" s="3">
        <f t="shared" si="2"/>
        <v>-0.026778205638914754</v>
      </c>
      <c r="G35" s="35">
        <v>3.5773623451818812</v>
      </c>
      <c r="H35" s="35">
        <v>2.3230536099799326</v>
      </c>
    </row>
    <row r="36" spans="2:8" ht="13.5">
      <c r="B36" s="6">
        <v>41426</v>
      </c>
      <c r="C36" s="21">
        <v>2301</v>
      </c>
      <c r="D36" s="21">
        <f t="shared" si="0"/>
        <v>102.19999999999982</v>
      </c>
      <c r="E36" s="3">
        <f t="shared" si="1"/>
        <v>0.04647989812625064</v>
      </c>
      <c r="F36" s="3">
        <f t="shared" si="2"/>
        <v>0.009122006841505215</v>
      </c>
      <c r="G36" s="35">
        <v>3.729041158733517</v>
      </c>
      <c r="H36" s="35">
        <v>2.4215502064606245</v>
      </c>
    </row>
    <row r="37" spans="2:8" ht="13.5">
      <c r="B37" s="6">
        <v>41456</v>
      </c>
      <c r="C37" s="21">
        <v>2401.2</v>
      </c>
      <c r="D37" s="21">
        <f t="shared" si="0"/>
        <v>100.19999999999982</v>
      </c>
      <c r="E37" s="3">
        <f t="shared" si="1"/>
        <v>0.04354628422425022</v>
      </c>
      <c r="F37" s="3">
        <f t="shared" si="2"/>
        <v>0.04714142427281831</v>
      </c>
      <c r="G37" s="35">
        <v>3.898192819384459</v>
      </c>
      <c r="H37" s="35">
        <v>2.531393252256225</v>
      </c>
    </row>
    <row r="38" spans="2:8" ht="13.5">
      <c r="B38" s="6">
        <v>41487</v>
      </c>
      <c r="C38" s="21">
        <v>2825.1</v>
      </c>
      <c r="D38" s="21">
        <f t="shared" si="0"/>
        <v>423.9000000000001</v>
      </c>
      <c r="E38" s="3">
        <f t="shared" si="1"/>
        <v>0.17653673163418304</v>
      </c>
      <c r="F38" s="3">
        <f t="shared" si="2"/>
        <v>0.17253258072549182</v>
      </c>
      <c r="G38" s="35">
        <v>4.5680738327595805</v>
      </c>
      <c r="H38" s="35">
        <v>2.9663979725563636</v>
      </c>
    </row>
    <row r="39" spans="2:8" ht="13.5">
      <c r="B39" s="6">
        <v>41518</v>
      </c>
      <c r="C39" s="21">
        <v>2877.5</v>
      </c>
      <c r="D39" s="21">
        <f t="shared" si="0"/>
        <v>52.40000000000009</v>
      </c>
      <c r="E39" s="3">
        <f t="shared" si="1"/>
        <v>0.018548015999433787</v>
      </c>
      <c r="F39" s="3">
        <f t="shared" si="2"/>
        <v>0.08010209826958459</v>
      </c>
      <c r="G39" s="35">
        <v>4.564543026405357</v>
      </c>
      <c r="H39" s="35">
        <v>2.9641051512942496</v>
      </c>
    </row>
    <row r="40" spans="2:8" ht="13.5">
      <c r="B40" s="6">
        <v>41548</v>
      </c>
      <c r="C40" s="21">
        <v>2919</v>
      </c>
      <c r="D40" s="21">
        <f t="shared" si="0"/>
        <v>41.5</v>
      </c>
      <c r="E40" s="3">
        <f t="shared" si="1"/>
        <v>0.014422241529105095</v>
      </c>
      <c r="F40" s="3">
        <f t="shared" si="2"/>
        <v>0.09642038838598199</v>
      </c>
      <c r="G40" s="35">
        <v>4.734991628951975</v>
      </c>
      <c r="H40" s="35">
        <v>3.0747904001607083</v>
      </c>
    </row>
    <row r="41" spans="2:8" ht="13.5">
      <c r="B41" s="6">
        <v>41579</v>
      </c>
      <c r="C41" s="21">
        <v>2931.1</v>
      </c>
      <c r="D41" s="21">
        <f t="shared" si="0"/>
        <v>12.099999999999909</v>
      </c>
      <c r="E41" s="3">
        <f t="shared" si="1"/>
        <v>0.004145255224391908</v>
      </c>
      <c r="F41" s="3">
        <f t="shared" si="2"/>
        <v>0.12367260877899167</v>
      </c>
      <c r="G41" s="35">
        <v>4.68000380319304</v>
      </c>
      <c r="H41" s="35">
        <v>3.0390826202914747</v>
      </c>
    </row>
    <row r="42" spans="2:8" ht="13.5">
      <c r="B42" s="6">
        <v>41609</v>
      </c>
      <c r="C42" s="21">
        <v>3009.3</v>
      </c>
      <c r="D42" s="21">
        <f t="shared" si="0"/>
        <v>78.20000000000027</v>
      </c>
      <c r="E42" s="3">
        <f t="shared" si="1"/>
        <v>0.026679403636860055</v>
      </c>
      <c r="F42" s="3">
        <f t="shared" si="2"/>
        <v>0.13293426699796718</v>
      </c>
      <c r="G42" s="35">
        <v>4.755683302880874</v>
      </c>
      <c r="H42" s="35">
        <v>3.088227078690574</v>
      </c>
    </row>
    <row r="43" spans="1:8" ht="13.5">
      <c r="A43" s="1">
        <v>2014</v>
      </c>
      <c r="B43" s="6">
        <v>41640</v>
      </c>
      <c r="C43" s="21">
        <v>2905.1</v>
      </c>
      <c r="D43" s="21">
        <f t="shared" si="0"/>
        <v>-104.20000000000027</v>
      </c>
      <c r="E43" s="3">
        <f t="shared" si="1"/>
        <v>-0.03462599275579048</v>
      </c>
      <c r="F43" s="3">
        <f t="shared" si="2"/>
        <v>0.20164626075446734</v>
      </c>
      <c r="G43" s="35">
        <v>4.166330567751121</v>
      </c>
      <c r="H43" s="35">
        <v>2.8746860309081974</v>
      </c>
    </row>
    <row r="44" spans="2:8" ht="13.5">
      <c r="B44" s="6">
        <v>41671</v>
      </c>
      <c r="C44" s="21">
        <v>2792</v>
      </c>
      <c r="D44" s="21">
        <f t="shared" si="0"/>
        <v>-113.09999999999991</v>
      </c>
      <c r="E44" s="3">
        <f t="shared" si="1"/>
        <v>-0.0389315341984785</v>
      </c>
      <c r="F44" s="3">
        <f t="shared" si="2"/>
        <v>0.1849085430547892</v>
      </c>
      <c r="G44" s="35">
        <v>3.9875613473751037</v>
      </c>
      <c r="H44" s="35">
        <v>2.7513387899213453</v>
      </c>
    </row>
    <row r="45" spans="2:8" ht="13.5">
      <c r="B45" s="6">
        <v>41699</v>
      </c>
      <c r="C45" s="21">
        <v>3161.3</v>
      </c>
      <c r="D45" s="21">
        <f t="shared" si="0"/>
        <v>369.3000000000002</v>
      </c>
      <c r="E45" s="3">
        <f t="shared" si="1"/>
        <v>0.13227077363896855</v>
      </c>
      <c r="F45" s="3">
        <f t="shared" si="2"/>
        <v>0.3877524143985953</v>
      </c>
      <c r="G45" s="35">
        <v>4.54977606379432</v>
      </c>
      <c r="H45" s="35">
        <v>3.139255870762512</v>
      </c>
    </row>
    <row r="46" spans="2:8" ht="13.5">
      <c r="B46" s="6">
        <v>41730</v>
      </c>
      <c r="C46" s="21">
        <v>3185.4</v>
      </c>
      <c r="D46" s="21">
        <f t="shared" si="0"/>
        <v>24.09999999999991</v>
      </c>
      <c r="E46" s="3">
        <f t="shared" si="1"/>
        <v>0.00762344605067522</v>
      </c>
      <c r="F46" s="3">
        <f t="shared" si="2"/>
        <v>0.4460029960506604</v>
      </c>
      <c r="G46" s="35">
        <v>4.569491603204721</v>
      </c>
      <c r="H46" s="35">
        <v>3.15285920463467</v>
      </c>
    </row>
    <row r="47" spans="2:8" ht="13.5">
      <c r="B47" s="6">
        <v>41760</v>
      </c>
      <c r="C47" s="21">
        <v>3177.2</v>
      </c>
      <c r="D47" s="21">
        <f t="shared" si="0"/>
        <v>-8.200000000000273</v>
      </c>
      <c r="E47" s="3">
        <f t="shared" si="1"/>
        <v>-0.002574244992779695</v>
      </c>
      <c r="F47" s="3">
        <f t="shared" si="2"/>
        <v>0.444969983627433</v>
      </c>
      <c r="G47" s="35">
        <v>4.49782097856037</v>
      </c>
      <c r="H47" s="35">
        <v>3.1034078852683367</v>
      </c>
    </row>
    <row r="48" spans="2:8" ht="13.5">
      <c r="B48" s="6">
        <v>41791</v>
      </c>
      <c r="C48" s="21">
        <v>3150</v>
      </c>
      <c r="D48" s="21">
        <f t="shared" si="0"/>
        <v>-27.199999999999818</v>
      </c>
      <c r="E48" s="3">
        <f t="shared" si="1"/>
        <v>-0.008560997104368528</v>
      </c>
      <c r="F48" s="3">
        <f t="shared" si="2"/>
        <v>0.36897001303780974</v>
      </c>
      <c r="G48" s="35">
        <v>4.340580677369509</v>
      </c>
      <c r="H48" s="35">
        <v>3.1329112352434736</v>
      </c>
    </row>
    <row r="49" spans="2:8" ht="13.5">
      <c r="B49" s="6">
        <v>41821</v>
      </c>
      <c r="C49" s="21">
        <v>3233.3</v>
      </c>
      <c r="D49" s="21">
        <f t="shared" si="0"/>
        <v>83.30000000000018</v>
      </c>
      <c r="E49" s="3">
        <f t="shared" si="1"/>
        <v>0.026444444444444493</v>
      </c>
      <c r="F49" s="3">
        <f t="shared" si="2"/>
        <v>0.34653506580043336</v>
      </c>
      <c r="G49" s="35">
        <v>4.614415453938365</v>
      </c>
      <c r="H49" s="35">
        <v>3.183855776812168</v>
      </c>
    </row>
    <row r="50" spans="2:8" ht="13.5">
      <c r="B50" s="6">
        <v>41852</v>
      </c>
      <c r="C50" s="21">
        <v>3243.8</v>
      </c>
      <c r="D50" s="21">
        <f t="shared" si="0"/>
        <v>10.5</v>
      </c>
      <c r="E50" s="3">
        <f t="shared" si="1"/>
        <v>0.003247456159341855</v>
      </c>
      <c r="F50" s="3">
        <f t="shared" si="2"/>
        <v>0.1482071431099785</v>
      </c>
      <c r="G50" s="35">
        <v>4.640290208917747</v>
      </c>
      <c r="H50" s="35">
        <v>3.2017088481138423</v>
      </c>
    </row>
    <row r="51" spans="2:8" ht="13.5">
      <c r="B51" s="6">
        <v>41883</v>
      </c>
      <c r="C51" s="21">
        <v>3092.5</v>
      </c>
      <c r="D51" s="21">
        <f t="shared" si="0"/>
        <v>-151.30000000000018</v>
      </c>
      <c r="E51" s="3">
        <f t="shared" si="1"/>
        <v>-0.04664282631481598</v>
      </c>
      <c r="F51" s="3">
        <f t="shared" si="2"/>
        <v>0.07471763683753263</v>
      </c>
      <c r="G51" s="35">
        <v>4.423372022633968</v>
      </c>
      <c r="H51" s="35">
        <v>3.052039572039929</v>
      </c>
    </row>
    <row r="52" spans="2:8" ht="13.5">
      <c r="B52" s="6">
        <v>41913</v>
      </c>
      <c r="C52" s="21">
        <v>2939.6</v>
      </c>
      <c r="D52" s="21">
        <f t="shared" si="0"/>
        <v>-152.9000000000001</v>
      </c>
      <c r="E52" s="3">
        <f t="shared" si="1"/>
        <v>-0.04944219886822965</v>
      </c>
      <c r="F52" s="3">
        <f t="shared" si="2"/>
        <v>0.007057211373758143</v>
      </c>
      <c r="G52" s="35">
        <v>4.220152757401189</v>
      </c>
      <c r="H52" s="35">
        <v>2.9118222816746493</v>
      </c>
    </row>
    <row r="53" spans="2:8" ht="13.5">
      <c r="B53" s="6">
        <v>41944</v>
      </c>
      <c r="C53" s="21">
        <v>2852.4</v>
      </c>
      <c r="D53" s="21">
        <f t="shared" si="0"/>
        <v>-87.19999999999982</v>
      </c>
      <c r="E53" s="3">
        <f t="shared" si="1"/>
        <v>-0.029663899850319697</v>
      </c>
      <c r="F53" s="3">
        <f t="shared" si="2"/>
        <v>-0.026849988059090335</v>
      </c>
      <c r="G53" s="35">
        <v>4.10130521048224</v>
      </c>
      <c r="H53" s="35">
        <v>2.8298198151444858</v>
      </c>
    </row>
    <row r="54" spans="2:8" ht="13.5">
      <c r="B54" s="6">
        <v>41974</v>
      </c>
      <c r="C54" s="21">
        <v>2861.5</v>
      </c>
      <c r="D54" s="21">
        <f t="shared" si="0"/>
        <v>9.099999999999909</v>
      </c>
      <c r="E54" s="3">
        <f t="shared" si="1"/>
        <v>0.003190295891179362</v>
      </c>
      <c r="F54" s="3">
        <f t="shared" si="2"/>
        <v>-0.049114411989499285</v>
      </c>
      <c r="G54" s="35">
        <v>4.124882930644589</v>
      </c>
      <c r="H54" s="35">
        <v>2.846087977665242</v>
      </c>
    </row>
    <row r="55" spans="1:8" ht="13.5">
      <c r="A55" s="1">
        <v>2015</v>
      </c>
      <c r="B55" s="6">
        <v>42005</v>
      </c>
      <c r="C55" s="21">
        <v>2724.7814645731505</v>
      </c>
      <c r="D55" s="21">
        <f t="shared" si="0"/>
        <v>-136.71853542684948</v>
      </c>
      <c r="E55" s="3">
        <f t="shared" si="1"/>
        <v>-0.04777862499627794</v>
      </c>
      <c r="F55" s="3">
        <f t="shared" si="2"/>
        <v>-0.06206964835181217</v>
      </c>
      <c r="G55" s="35">
        <v>4.347754646937824</v>
      </c>
      <c r="H55" s="35">
        <v>3.199682845240354</v>
      </c>
    </row>
    <row r="56" spans="2:8" ht="13.5">
      <c r="B56" s="6">
        <v>42036</v>
      </c>
      <c r="C56" s="21">
        <v>2511.018959961003</v>
      </c>
      <c r="D56" s="21">
        <f t="shared" si="0"/>
        <v>-213.7625046121475</v>
      </c>
      <c r="E56" s="3">
        <f t="shared" si="1"/>
        <v>-0.0784512473354021</v>
      </c>
      <c r="F56" s="3">
        <f t="shared" si="2"/>
        <v>-0.10063790832342301</v>
      </c>
      <c r="G56" s="35">
        <v>4.02359781057322</v>
      </c>
      <c r="H56" s="35">
        <v>2.961123139665956</v>
      </c>
    </row>
    <row r="57" spans="2:8" ht="13.5">
      <c r="B57" s="6">
        <v>42064</v>
      </c>
      <c r="C57" s="21">
        <v>2485.3666139695883</v>
      </c>
      <c r="D57" s="21">
        <f t="shared" si="0"/>
        <v>-25.652345991414677</v>
      </c>
      <c r="E57" s="3">
        <f t="shared" si="1"/>
        <v>-0.010215910911247406</v>
      </c>
      <c r="F57" s="3">
        <f t="shared" si="2"/>
        <v>-0.21381500839224743</v>
      </c>
      <c r="G57" s="35">
        <v>3.996426153273589</v>
      </c>
      <c r="H57" s="35">
        <v>2.9411264533764907</v>
      </c>
    </row>
    <row r="58" spans="2:8" ht="13.5">
      <c r="B58" s="6">
        <v>42095</v>
      </c>
      <c r="C58" s="21">
        <v>2487.798251556616</v>
      </c>
      <c r="D58" s="21">
        <f t="shared" si="0"/>
        <v>2.4316375870275806</v>
      </c>
      <c r="E58" s="3">
        <f t="shared" si="1"/>
        <v>0.0009783818505326725</v>
      </c>
      <c r="F58" s="3">
        <f t="shared" si="2"/>
        <v>-0.2189997326688592</v>
      </c>
      <c r="G58" s="35">
        <v>3.981941820921425</v>
      </c>
      <c r="H58" s="35">
        <v>2.930466866183681</v>
      </c>
    </row>
    <row r="59" spans="2:8" ht="13.5">
      <c r="B59" s="6">
        <v>42125</v>
      </c>
      <c r="C59" s="21">
        <v>2386.3666878918743</v>
      </c>
      <c r="D59" s="21">
        <f t="shared" si="0"/>
        <v>-101.43156366474159</v>
      </c>
      <c r="E59" s="3">
        <f t="shared" si="1"/>
        <v>-0.04077161948372454</v>
      </c>
      <c r="F59" s="3">
        <f t="shared" si="2"/>
        <v>-0.24890888584543802</v>
      </c>
      <c r="G59" s="35">
        <v>3.83378123920256</v>
      </c>
      <c r="H59" s="35">
        <v>2.821429694088292</v>
      </c>
    </row>
    <row r="60" spans="2:8" ht="13.5">
      <c r="B60" s="6">
        <v>42156</v>
      </c>
      <c r="C60" s="21">
        <v>2470.263191648792</v>
      </c>
      <c r="D60" s="21">
        <f t="shared" si="0"/>
        <v>83.89650375691781</v>
      </c>
      <c r="E60" s="3">
        <f t="shared" si="1"/>
        <v>0.03515658518977749</v>
      </c>
      <c r="F60" s="3">
        <f t="shared" si="2"/>
        <v>-0.21578946296863744</v>
      </c>
      <c r="G60" s="35">
        <v>4.1504315839084684</v>
      </c>
      <c r="H60" s="35">
        <v>3.0544650785961407</v>
      </c>
    </row>
    <row r="61" spans="2:8" ht="13.5">
      <c r="B61" s="6">
        <v>42186</v>
      </c>
      <c r="C61" s="21">
        <v>2483.0698304298535</v>
      </c>
      <c r="D61" s="21">
        <f t="shared" si="0"/>
        <v>12.806638781061338</v>
      </c>
      <c r="E61" s="3">
        <f t="shared" si="1"/>
        <v>0.00518432158336668</v>
      </c>
      <c r="F61" s="3">
        <f t="shared" si="2"/>
        <v>-0.232032341437586</v>
      </c>
      <c r="G61" s="35">
        <v>4.17383398114695</v>
      </c>
      <c r="H61" s="35">
        <v>3.0716878188522423</v>
      </c>
    </row>
    <row r="62" spans="2:8" ht="13.5">
      <c r="B62" s="6">
        <v>42217</v>
      </c>
      <c r="C62" s="21">
        <v>2369.7698304298547</v>
      </c>
      <c r="D62" s="21">
        <f t="shared" si="0"/>
        <v>-113.29999999999882</v>
      </c>
      <c r="E62" s="3">
        <f t="shared" si="1"/>
        <v>-0.045629002701218835</v>
      </c>
      <c r="F62" s="3">
        <f t="shared" si="2"/>
        <v>-0.269446380655449</v>
      </c>
      <c r="G62" s="35">
        <v>4.064350483170816</v>
      </c>
      <c r="H62" s="35">
        <v>2.991114626766099</v>
      </c>
    </row>
    <row r="63" spans="2:8" ht="13.5">
      <c r="B63" s="6">
        <v>42248</v>
      </c>
      <c r="C63" s="21">
        <v>2174.5698304298535</v>
      </c>
      <c r="D63" s="21">
        <f t="shared" si="0"/>
        <v>-195.20000000000118</v>
      </c>
      <c r="E63" s="3">
        <f t="shared" si="1"/>
        <v>-0.08237086888923462</v>
      </c>
      <c r="F63" s="3">
        <f t="shared" si="2"/>
        <v>-0.29682463041880247</v>
      </c>
      <c r="G63" s="35">
        <v>3.718198264435506</v>
      </c>
      <c r="H63" s="35">
        <v>2.7363676582568854</v>
      </c>
    </row>
    <row r="64" spans="2:8" ht="13.5">
      <c r="B64" s="6">
        <v>42278</v>
      </c>
      <c r="C64" s="21">
        <v>2087.124233116433</v>
      </c>
      <c r="D64" s="21">
        <f t="shared" si="0"/>
        <v>-87.44559731342042</v>
      </c>
      <c r="E64" s="3">
        <f t="shared" si="1"/>
        <v>-0.04021282558497319</v>
      </c>
      <c r="F64" s="3">
        <f t="shared" si="2"/>
        <v>-0.289997199239205</v>
      </c>
      <c r="G64" s="35">
        <v>3.5118273872885224</v>
      </c>
      <c r="H64" s="35">
        <v>2.5844912510107956</v>
      </c>
    </row>
    <row r="65" spans="2:8" ht="13.5">
      <c r="B65" s="6">
        <v>42309</v>
      </c>
      <c r="C65" s="21">
        <v>1959.0927013578048</v>
      </c>
      <c r="D65" s="21">
        <f t="shared" si="0"/>
        <v>-128.03153175862826</v>
      </c>
      <c r="E65" s="3">
        <f t="shared" si="1"/>
        <v>-0.0613435126319507</v>
      </c>
      <c r="F65" s="3">
        <f t="shared" si="2"/>
        <v>-0.31317742905700297</v>
      </c>
      <c r="G65" s="35">
        <v>3.199678767648157</v>
      </c>
      <c r="H65" s="35">
        <v>2.3547688622066842</v>
      </c>
    </row>
    <row r="66" spans="2:8" ht="13.5">
      <c r="B66" s="6">
        <v>42339</v>
      </c>
      <c r="C66" s="21">
        <v>1993.607244836269</v>
      </c>
      <c r="D66" s="21">
        <f t="shared" si="0"/>
        <v>34.51454347846425</v>
      </c>
      <c r="E66" s="3">
        <f t="shared" si="1"/>
        <v>0.01761761628459091</v>
      </c>
      <c r="F66" s="3">
        <f t="shared" si="2"/>
        <v>-0.30329993191114135</v>
      </c>
      <c r="G66" s="35">
        <v>3.6914302044780953</v>
      </c>
      <c r="H66" s="35">
        <v>2.7166679950510932</v>
      </c>
    </row>
    <row r="67" spans="1:8" ht="13.5">
      <c r="A67" s="1">
        <v>2016</v>
      </c>
      <c r="B67" s="6">
        <v>42370</v>
      </c>
      <c r="C67" s="21">
        <v>1862.4929248362687</v>
      </c>
      <c r="D67" s="21">
        <f t="shared" si="0"/>
        <v>-131.11432000000036</v>
      </c>
      <c r="E67" s="3">
        <f t="shared" si="1"/>
        <v>-0.06576737737064575</v>
      </c>
      <c r="F67" s="3">
        <f t="shared" si="2"/>
        <v>-0.3164615404751233</v>
      </c>
      <c r="G67" s="35">
        <v>5.430587037582841</v>
      </c>
      <c r="H67" s="35">
        <v>3.497167127045312</v>
      </c>
    </row>
    <row r="68" spans="2:8" ht="13.5">
      <c r="B68" s="6">
        <v>42401</v>
      </c>
      <c r="C68" s="21">
        <v>1816.8999999999999</v>
      </c>
      <c r="D68" s="21">
        <f t="shared" si="0"/>
        <v>-45.59292483626882</v>
      </c>
      <c r="E68" s="3">
        <f t="shared" si="1"/>
        <v>-0.024479515722335865</v>
      </c>
      <c r="F68" s="3">
        <f t="shared" si="2"/>
        <v>-0.27642919907374297</v>
      </c>
      <c r="G68" s="35">
        <v>5.183526368827657</v>
      </c>
      <c r="H68" s="35">
        <v>3.3380660127132913</v>
      </c>
    </row>
    <row r="69" spans="2:8" ht="13.5">
      <c r="B69" s="6">
        <v>42430</v>
      </c>
      <c r="C69" s="21">
        <v>1850.6381142062091</v>
      </c>
      <c r="D69" s="21">
        <f t="shared" si="0"/>
        <v>33.738114206209275</v>
      </c>
      <c r="E69" s="3">
        <f t="shared" si="1"/>
        <v>0.018569053996482676</v>
      </c>
      <c r="F69" s="3">
        <f t="shared" si="2"/>
        <v>-0.2553862662336165</v>
      </c>
      <c r="G69" s="35">
        <v>4.870528020371179</v>
      </c>
      <c r="H69" s="35">
        <v>3.136502622334655</v>
      </c>
    </row>
    <row r="70" spans="2:8" ht="13.5">
      <c r="B70" s="6">
        <v>42461</v>
      </c>
      <c r="C70" s="21">
        <v>1794.1</v>
      </c>
      <c r="D70" s="21">
        <f t="shared" si="0"/>
        <v>-56.53811420620923</v>
      </c>
      <c r="E70" s="3">
        <f t="shared" si="1"/>
        <v>-0.03055060509788543</v>
      </c>
      <c r="F70" s="3">
        <f t="shared" si="2"/>
        <v>-0.27884023598881813</v>
      </c>
      <c r="G70" s="35">
        <v>4.797693062238644</v>
      </c>
      <c r="H70" s="35">
        <v>3.08959866526371</v>
      </c>
    </row>
    <row r="71" spans="2:8" ht="13.5">
      <c r="B71" s="6">
        <v>42491</v>
      </c>
      <c r="C71" s="21">
        <v>1713.8</v>
      </c>
      <c r="D71" s="21">
        <f t="shared" si="0"/>
        <v>-80.29999999999995</v>
      </c>
      <c r="E71" s="3">
        <f t="shared" si="1"/>
        <v>-0.04475781729000616</v>
      </c>
      <c r="F71" s="3">
        <f t="shared" si="2"/>
        <v>-0.2818371088166767</v>
      </c>
      <c r="G71" s="35">
        <v>4.606305434262452</v>
      </c>
      <c r="H71" s="35">
        <v>2.9663496469808845</v>
      </c>
    </row>
    <row r="72" spans="2:8" ht="13.5">
      <c r="B72" s="6">
        <v>42522</v>
      </c>
      <c r="C72" s="21">
        <v>1920.9</v>
      </c>
      <c r="D72" s="21">
        <f t="shared" si="0"/>
        <v>207.10000000000014</v>
      </c>
      <c r="E72" s="3">
        <f t="shared" si="1"/>
        <v>0.12084257206208426</v>
      </c>
      <c r="F72" s="3">
        <f t="shared" si="2"/>
        <v>-0.2223905507340359</v>
      </c>
      <c r="G72" s="35">
        <v>4.9874979461004125</v>
      </c>
      <c r="H72" s="35">
        <v>3.2118284344949704</v>
      </c>
    </row>
    <row r="73" spans="2:8" ht="13.5">
      <c r="B73" s="6">
        <v>42552</v>
      </c>
      <c r="C73" s="21">
        <v>1840.5</v>
      </c>
      <c r="D73" s="21">
        <f t="shared" si="0"/>
        <v>-80.40000000000009</v>
      </c>
      <c r="E73" s="3">
        <f t="shared" si="1"/>
        <v>-0.04185538029048885</v>
      </c>
      <c r="F73" s="3">
        <f t="shared" si="2"/>
        <v>-0.25878041066554125</v>
      </c>
      <c r="G73" s="35">
        <v>4.875072561320936</v>
      </c>
      <c r="H73" s="35">
        <v>3.139429197142685</v>
      </c>
    </row>
    <row r="74" spans="2:8" ht="13.5">
      <c r="B74" s="6">
        <v>42583</v>
      </c>
      <c r="C74" s="21">
        <v>1769</v>
      </c>
      <c r="D74" s="21">
        <f aca="true" t="shared" si="3" ref="D74:D83">+C74-C73</f>
        <v>-71.5</v>
      </c>
      <c r="E74" s="3">
        <f t="shared" si="1"/>
        <v>-0.038848139092637846</v>
      </c>
      <c r="F74" s="3">
        <f t="shared" si="2"/>
        <v>-0.25351400069131624</v>
      </c>
      <c r="G74" s="35">
        <v>4.758311386240963</v>
      </c>
      <c r="H74" s="35">
        <v>3.0642378153677576</v>
      </c>
    </row>
    <row r="75" spans="2:8" ht="13.5">
      <c r="B75" s="6">
        <v>42614</v>
      </c>
      <c r="C75" s="21">
        <v>1692.8</v>
      </c>
      <c r="D75" s="21">
        <f t="shared" si="3"/>
        <v>-76.20000000000005</v>
      </c>
      <c r="E75" s="3">
        <f t="shared" si="1"/>
        <v>-0.043075183719615606</v>
      </c>
      <c r="F75" s="3">
        <f t="shared" si="2"/>
        <v>-0.221547187718787</v>
      </c>
      <c r="G75" s="35">
        <v>4.5863386044208685</v>
      </c>
      <c r="H75" s="35">
        <v>2.953491489940026</v>
      </c>
    </row>
    <row r="76" spans="2:8" ht="13.5">
      <c r="B76" s="6">
        <v>42644</v>
      </c>
      <c r="C76" s="21">
        <v>1670.5</v>
      </c>
      <c r="D76" s="21">
        <f t="shared" si="3"/>
        <v>-22.299999999999955</v>
      </c>
      <c r="E76" s="3">
        <f t="shared" si="1"/>
        <v>-0.01317344045368618</v>
      </c>
      <c r="F76" s="3">
        <f t="shared" si="2"/>
        <v>-0.19961640352109844</v>
      </c>
      <c r="G76" s="35">
        <v>4.431946122020216</v>
      </c>
      <c r="H76" s="35">
        <v>2.8540664534977767</v>
      </c>
    </row>
    <row r="77" spans="2:8" ht="13.5">
      <c r="B77" s="6">
        <v>42675</v>
      </c>
      <c r="C77" s="21">
        <v>1690.6</v>
      </c>
      <c r="D77" s="21">
        <f t="shared" si="3"/>
        <v>20.09999999999991</v>
      </c>
      <c r="E77" s="3">
        <f aca="true" t="shared" si="4" ref="E77:E98">_xlfn.IFERROR(C77/C76-1,"")</f>
        <v>0.012032325651002651</v>
      </c>
      <c r="F77" s="3">
        <f t="shared" si="2"/>
        <v>-0.13704951336489513</v>
      </c>
      <c r="G77" s="35">
        <v>4.431946122020216</v>
      </c>
      <c r="H77" s="35">
        <v>2.8540664534977767</v>
      </c>
    </row>
    <row r="78" spans="2:8" ht="13.5">
      <c r="B78" s="6">
        <v>42705</v>
      </c>
      <c r="C78" s="21">
        <v>1787.4</v>
      </c>
      <c r="D78" s="21">
        <f t="shared" si="3"/>
        <v>96.80000000000018</v>
      </c>
      <c r="E78" s="3">
        <f t="shared" si="4"/>
        <v>0.05725777830356105</v>
      </c>
      <c r="F78" s="3">
        <f t="shared" si="2"/>
        <v>-0.10343423729542289</v>
      </c>
      <c r="G78" s="35">
        <v>4.695678266724278</v>
      </c>
      <c r="H78" s="35">
        <v>3.0239035964109164</v>
      </c>
    </row>
    <row r="79" spans="1:8" ht="13.5">
      <c r="A79" s="1">
        <v>2017</v>
      </c>
      <c r="B79" s="6">
        <v>42736</v>
      </c>
      <c r="C79" s="21">
        <v>1739.8659153700332</v>
      </c>
      <c r="D79" s="21">
        <f t="shared" si="3"/>
        <v>-47.534084629966856</v>
      </c>
      <c r="E79" s="3">
        <f t="shared" si="4"/>
        <v>-0.02659398267313795</v>
      </c>
      <c r="F79" s="3">
        <f t="shared" si="2"/>
        <v>-0.06584025519292402</v>
      </c>
      <c r="G79" s="35">
        <v>4.362285475589314</v>
      </c>
      <c r="H79" s="35">
        <v>3.4241728499163004</v>
      </c>
    </row>
    <row r="80" spans="2:8" ht="13.5">
      <c r="B80" s="6">
        <v>42767</v>
      </c>
      <c r="C80" s="21">
        <v>2068</v>
      </c>
      <c r="D80" s="21">
        <f t="shared" si="3"/>
        <v>328.13408462996676</v>
      </c>
      <c r="E80" s="3">
        <f t="shared" si="4"/>
        <v>0.18859734059459377</v>
      </c>
      <c r="F80" s="3">
        <f t="shared" si="2"/>
        <v>0.13820243271506416</v>
      </c>
      <c r="G80" s="35">
        <v>4.411223692108543</v>
      </c>
      <c r="H80" s="35">
        <v>3.4625868678126945</v>
      </c>
    </row>
    <row r="81" spans="2:8" ht="13.5">
      <c r="B81" s="6">
        <v>42795</v>
      </c>
      <c r="C81" s="21">
        <v>2269.2</v>
      </c>
      <c r="D81" s="21">
        <f t="shared" si="3"/>
        <v>201.19999999999982</v>
      </c>
      <c r="E81" s="3">
        <f t="shared" si="4"/>
        <v>0.09729206963249504</v>
      </c>
      <c r="F81" s="3">
        <f t="shared" si="2"/>
        <v>0.22617165537700146</v>
      </c>
      <c r="G81" s="35">
        <v>4.5374839119379295</v>
      </c>
      <c r="H81" s="35">
        <v>3.561694736654279</v>
      </c>
    </row>
    <row r="82" spans="2:8" ht="13.5">
      <c r="B82" s="6">
        <v>42826</v>
      </c>
      <c r="C82" s="21">
        <v>2290</v>
      </c>
      <c r="D82" s="21">
        <f t="shared" si="3"/>
        <v>20.800000000000182</v>
      </c>
      <c r="E82" s="3">
        <f t="shared" si="4"/>
        <v>0.009166225982725207</v>
      </c>
      <c r="F82" s="3">
        <f t="shared" si="2"/>
        <v>0.27640599743604044</v>
      </c>
      <c r="G82" s="35">
        <v>5.051939892143603</v>
      </c>
      <c r="H82" s="35">
        <v>3.9655165886983306</v>
      </c>
    </row>
    <row r="83" spans="2:8" ht="13.5">
      <c r="B83" s="6">
        <v>42856</v>
      </c>
      <c r="C83" s="21">
        <v>2324</v>
      </c>
      <c r="D83" s="21">
        <f t="shared" si="3"/>
        <v>34</v>
      </c>
      <c r="E83" s="3">
        <f t="shared" si="4"/>
        <v>0.014847161572052459</v>
      </c>
      <c r="F83" s="3">
        <f t="shared" si="2"/>
        <v>0.35605088108297345</v>
      </c>
      <c r="G83" s="35">
        <v>5.137359742274168</v>
      </c>
      <c r="H83" s="35">
        <v>4.032566838687182</v>
      </c>
    </row>
    <row r="84" spans="2:8" ht="13.5">
      <c r="B84" s="6">
        <v>42887</v>
      </c>
      <c r="C84" s="21">
        <v>2359.4</v>
      </c>
      <c r="D84" s="21">
        <f>+C84-C83</f>
        <v>35.40000000000009</v>
      </c>
      <c r="E84" s="3">
        <f t="shared" si="4"/>
        <v>0.015232358003442359</v>
      </c>
      <c r="F84" s="3">
        <f aca="true" t="shared" si="5" ref="F84:F98">_xlfn.IFERROR(C84/C72-1,"")</f>
        <v>0.22827841116143466</v>
      </c>
      <c r="G84" s="35">
        <v>5.362585243896345</v>
      </c>
      <c r="H84" s="35">
        <v>4.209357434368968</v>
      </c>
    </row>
    <row r="85" spans="2:8" ht="13.5">
      <c r="B85" s="6">
        <v>42917</v>
      </c>
      <c r="C85" s="21">
        <v>2409.4</v>
      </c>
      <c r="D85" s="21">
        <f>+C85-C84</f>
        <v>50</v>
      </c>
      <c r="E85" s="3">
        <f t="shared" si="4"/>
        <v>0.021191828430957127</v>
      </c>
      <c r="F85" s="3">
        <f t="shared" si="5"/>
        <v>0.3091007878293943</v>
      </c>
      <c r="G85" s="35">
        <v>5.316670126132491</v>
      </c>
      <c r="H85" s="35">
        <v>4.173316395668616</v>
      </c>
    </row>
    <row r="86" spans="2:8" ht="13.5">
      <c r="B86" s="6">
        <v>42948</v>
      </c>
      <c r="C86" s="21">
        <v>2459.4</v>
      </c>
      <c r="D86" s="21">
        <f>+C86-C85</f>
        <v>50</v>
      </c>
      <c r="E86" s="3">
        <f t="shared" si="4"/>
        <v>0.02075205445339079</v>
      </c>
      <c r="F86" s="3">
        <f t="shared" si="5"/>
        <v>0.3902769926512155</v>
      </c>
      <c r="G86" s="35">
        <v>5.521954617248546</v>
      </c>
      <c r="H86" s="35">
        <v>4.334454309480531</v>
      </c>
    </row>
    <row r="87" spans="2:8" ht="13.5">
      <c r="B87" s="6">
        <v>42979</v>
      </c>
      <c r="C87" s="21">
        <v>2519</v>
      </c>
      <c r="D87" s="21">
        <f aca="true" t="shared" si="6" ref="D87:D98">+C87-C86</f>
        <v>59.59999999999991</v>
      </c>
      <c r="E87" s="3">
        <f t="shared" si="4"/>
        <v>0.024233552899081134</v>
      </c>
      <c r="F87" s="3">
        <f t="shared" si="5"/>
        <v>0.4880671077504726</v>
      </c>
      <c r="G87" s="35">
        <v>5.312428753613472</v>
      </c>
      <c r="H87" s="35">
        <v>4.169987133357088</v>
      </c>
    </row>
    <row r="88" spans="2:8" ht="13.5">
      <c r="B88" s="6">
        <v>43009</v>
      </c>
      <c r="C88" s="21">
        <f>+(C87+C89)/2</f>
        <v>2603</v>
      </c>
      <c r="D88" s="21">
        <f t="shared" si="6"/>
        <v>84</v>
      </c>
      <c r="E88" s="3">
        <f t="shared" si="4"/>
        <v>0.03334656609765774</v>
      </c>
      <c r="F88" s="3">
        <f t="shared" si="5"/>
        <v>0.5582161029631847</v>
      </c>
      <c r="G88" s="35">
        <v>5.7644229029035845</v>
      </c>
      <c r="H88" s="35">
        <v>4.524779616100582</v>
      </c>
    </row>
    <row r="89" spans="2:8" ht="13.5">
      <c r="B89" s="6">
        <v>43040</v>
      </c>
      <c r="C89" s="21">
        <v>2687</v>
      </c>
      <c r="D89" s="21">
        <f t="shared" si="6"/>
        <v>84</v>
      </c>
      <c r="E89" s="3">
        <f t="shared" si="4"/>
        <v>0.03227045716480981</v>
      </c>
      <c r="F89" s="3">
        <f t="shared" si="5"/>
        <v>0.5893765527031825</v>
      </c>
      <c r="G89" s="35">
        <v>5.991742472968296</v>
      </c>
      <c r="H89" s="35">
        <v>4.703213949301822</v>
      </c>
    </row>
    <row r="90" spans="2:8" ht="13.5">
      <c r="B90" s="6">
        <v>43070</v>
      </c>
      <c r="C90" s="21">
        <v>3299</v>
      </c>
      <c r="D90" s="21">
        <f t="shared" si="6"/>
        <v>612</v>
      </c>
      <c r="E90" s="3">
        <f t="shared" si="4"/>
        <v>0.22776330480089313</v>
      </c>
      <c r="F90" s="3">
        <f t="shared" si="5"/>
        <v>0.845697661407631</v>
      </c>
      <c r="G90" s="35">
        <v>7.344004375315707</v>
      </c>
      <c r="H90" s="35">
        <v>5.764670957997164</v>
      </c>
    </row>
    <row r="91" spans="1:8" ht="13.5">
      <c r="A91" s="1">
        <v>2018</v>
      </c>
      <c r="B91" s="6">
        <v>43101</v>
      </c>
      <c r="C91" s="21">
        <v>3253</v>
      </c>
      <c r="D91" s="21">
        <f t="shared" si="6"/>
        <v>-46</v>
      </c>
      <c r="E91" s="3">
        <f t="shared" si="4"/>
        <v>-0.013943619278569241</v>
      </c>
      <c r="F91" s="3">
        <f t="shared" si="5"/>
        <v>0.8696843080049388</v>
      </c>
      <c r="G91" s="35">
        <v>7.167088025657286</v>
      </c>
      <c r="H91" s="35">
        <v>4.699781626021988</v>
      </c>
    </row>
    <row r="92" spans="2:8" ht="13.5">
      <c r="B92" s="6">
        <v>43132</v>
      </c>
      <c r="C92" s="21">
        <v>3124</v>
      </c>
      <c r="D92" s="21">
        <f t="shared" si="6"/>
        <v>-129</v>
      </c>
      <c r="E92" s="3">
        <f t="shared" si="4"/>
        <v>-0.03965570242852756</v>
      </c>
      <c r="F92" s="3">
        <f t="shared" si="5"/>
        <v>0.5106382978723405</v>
      </c>
      <c r="G92" s="35">
        <v>6.882779209074922</v>
      </c>
      <c r="H92" s="35">
        <v>4.513347561377261</v>
      </c>
    </row>
    <row r="93" spans="2:8" ht="13.5">
      <c r="B93" s="6">
        <v>43160</v>
      </c>
      <c r="C93" s="21">
        <v>3226</v>
      </c>
      <c r="D93" s="21">
        <f t="shared" si="6"/>
        <v>102</v>
      </c>
      <c r="E93" s="3">
        <f t="shared" si="4"/>
        <v>0.032650448143405786</v>
      </c>
      <c r="F93" s="3">
        <f t="shared" si="5"/>
        <v>0.42164639520535885</v>
      </c>
      <c r="G93" s="35">
        <v>7.106643700580268</v>
      </c>
      <c r="H93" s="35">
        <v>4.660145566386985</v>
      </c>
    </row>
    <row r="94" spans="2:8" ht="13.5">
      <c r="B94" s="6">
        <v>43191</v>
      </c>
      <c r="C94" s="21">
        <v>3216</v>
      </c>
      <c r="D94" s="21">
        <f t="shared" si="6"/>
        <v>-10</v>
      </c>
      <c r="E94" s="3">
        <f t="shared" si="4"/>
        <v>-0.0030998140111593298</v>
      </c>
      <c r="F94" s="3">
        <f t="shared" si="5"/>
        <v>0.40436681222707427</v>
      </c>
      <c r="G94" s="35">
        <v>7.085507477748065</v>
      </c>
      <c r="H94" s="35">
        <v>4.646285595453926</v>
      </c>
    </row>
    <row r="95" spans="2:8" ht="13.5">
      <c r="B95" s="6">
        <v>43221</v>
      </c>
      <c r="C95" s="21">
        <v>3187</v>
      </c>
      <c r="D95" s="21">
        <f t="shared" si="6"/>
        <v>-29</v>
      </c>
      <c r="E95" s="3">
        <f t="shared" si="4"/>
        <v>-0.009017412935323432</v>
      </c>
      <c r="F95" s="3">
        <f t="shared" si="5"/>
        <v>0.37134251290877796</v>
      </c>
      <c r="G95" s="35">
        <v>7.021568111195003</v>
      </c>
      <c r="H95" s="35">
        <v>4.604357680095581</v>
      </c>
    </row>
    <row r="96" spans="2:8" ht="13.5">
      <c r="B96" s="6">
        <v>43252</v>
      </c>
      <c r="C96" s="21">
        <v>3188</v>
      </c>
      <c r="D96" s="21">
        <f t="shared" si="6"/>
        <v>1</v>
      </c>
      <c r="E96" s="3">
        <f t="shared" si="4"/>
        <v>0.0003137747097583521</v>
      </c>
      <c r="F96" s="3">
        <f t="shared" si="5"/>
        <v>0.35119098075781974</v>
      </c>
      <c r="G96" s="35">
        <v>7.02398061645609</v>
      </c>
      <c r="H96" s="35">
        <v>4.605939668185883</v>
      </c>
    </row>
    <row r="97" spans="2:8" ht="13.5">
      <c r="B97" s="6">
        <v>43282</v>
      </c>
      <c r="C97" s="21">
        <v>3177</v>
      </c>
      <c r="D97" s="21">
        <f t="shared" si="6"/>
        <v>-11</v>
      </c>
      <c r="E97" s="3">
        <f t="shared" si="4"/>
        <v>-0.0034504391468005435</v>
      </c>
      <c r="F97" s="3">
        <f t="shared" si="5"/>
        <v>0.31858553996845673</v>
      </c>
      <c r="G97" s="35">
        <v>7.000289737091915</v>
      </c>
      <c r="H97" s="35">
        <v>4.590404494187537</v>
      </c>
    </row>
    <row r="98" spans="2:6" ht="13.5">
      <c r="B98" s="6">
        <v>43313</v>
      </c>
      <c r="C98" s="21">
        <v>3125</v>
      </c>
      <c r="D98" s="21">
        <f t="shared" si="6"/>
        <v>-52</v>
      </c>
      <c r="E98" s="3">
        <f t="shared" si="4"/>
        <v>-0.016367642429965357</v>
      </c>
      <c r="F98" s="3">
        <f t="shared" si="5"/>
        <v>0.27063511425550946</v>
      </c>
    </row>
    <row r="101" spans="3:10" ht="13.5">
      <c r="C101" s="36">
        <v>3253</v>
      </c>
      <c r="D101" s="36">
        <v>3124</v>
      </c>
      <c r="E101" s="36">
        <v>3226</v>
      </c>
      <c r="F101" s="36">
        <v>3216</v>
      </c>
      <c r="G101" s="36">
        <v>3187</v>
      </c>
      <c r="H101" s="36">
        <v>3188</v>
      </c>
      <c r="I101" s="36">
        <v>3177</v>
      </c>
      <c r="J101" s="36">
        <v>3125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/>
  </sheetPr>
  <dimension ref="A1:B7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6384" width="8.8515625" style="13" customWidth="1"/>
  </cols>
  <sheetData>
    <row r="1" s="75" customFormat="1" ht="15">
      <c r="A1" s="75" t="s">
        <v>318</v>
      </c>
    </row>
    <row r="3" ht="15">
      <c r="B3" s="76" t="s">
        <v>151</v>
      </c>
    </row>
    <row r="5" s="82" customFormat="1" ht="15">
      <c r="B5" s="83" t="s">
        <v>1</v>
      </c>
    </row>
    <row r="6" s="84" customFormat="1" ht="15">
      <c r="B6" s="85" t="s">
        <v>152</v>
      </c>
    </row>
    <row r="7" s="84" customFormat="1" ht="15">
      <c r="B7" s="85" t="s">
        <v>153</v>
      </c>
    </row>
  </sheetData>
  <sheetProtection/>
  <hyperlinks>
    <hyperlink ref="B6" location="'BoM rates'!A1" display="Central Bank reference rates (reserve requirements and interest rates)"/>
    <hyperlink ref="B7" location="'Monetary survey'!A1" display="Monetary survery - Overall, Central Bank and Commercial Banks"/>
  </hyperlink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N150"/>
  <sheetViews>
    <sheetView showGridLines="0" zoomScalePageLayoutView="0" workbookViewId="0" topLeftCell="A1">
      <selection activeCell="B4" sqref="B4"/>
    </sheetView>
  </sheetViews>
  <sheetFormatPr defaultColWidth="9.140625" defaultRowHeight="15"/>
  <cols>
    <col min="1" max="1" width="9.00390625" style="1" bestFit="1" customWidth="1"/>
    <col min="2" max="2" width="11.00390625" style="2" bestFit="1" customWidth="1"/>
    <col min="3" max="4" width="9.00390625" style="3" bestFit="1" customWidth="1"/>
    <col min="5" max="5" width="8.8515625" style="3" customWidth="1"/>
    <col min="6" max="6" width="18.57421875" style="4" bestFit="1" customWidth="1"/>
    <col min="7" max="7" width="18.28125" style="4" bestFit="1" customWidth="1"/>
    <col min="8" max="8" width="10.7109375" style="4" customWidth="1"/>
    <col min="9" max="9" width="11.57421875" style="4" customWidth="1"/>
    <col min="10" max="10" width="8.8515625" style="4" customWidth="1"/>
    <col min="11" max="11" width="5.7109375" style="4" bestFit="1" customWidth="1"/>
    <col min="12" max="12" width="8.8515625" style="4" bestFit="1" customWidth="1"/>
    <col min="13" max="13" width="9.7109375" style="4" bestFit="1" customWidth="1"/>
    <col min="14" max="14" width="9.28125" style="4" bestFit="1" customWidth="1"/>
    <col min="15" max="16384" width="8.8515625" style="1" customWidth="1"/>
  </cols>
  <sheetData>
    <row r="1" ht="13.5">
      <c r="A1" s="1" t="s">
        <v>154</v>
      </c>
    </row>
    <row r="2" ht="13.5">
      <c r="A2" s="1" t="s">
        <v>155</v>
      </c>
    </row>
    <row r="3" spans="1:2" ht="13.5">
      <c r="A3" s="1" t="s">
        <v>11</v>
      </c>
      <c r="B3" s="2">
        <v>43344</v>
      </c>
    </row>
    <row r="5" spans="1:14" ht="13.5">
      <c r="A5" s="26"/>
      <c r="B5" s="44"/>
      <c r="C5" s="41" t="s">
        <v>156</v>
      </c>
      <c r="D5" s="41"/>
      <c r="E5" s="41"/>
      <c r="F5" s="42" t="s">
        <v>157</v>
      </c>
      <c r="G5" s="42"/>
      <c r="H5" s="42"/>
      <c r="I5" s="42"/>
      <c r="J5" s="43"/>
      <c r="K5" s="42" t="s">
        <v>158</v>
      </c>
      <c r="L5" s="42"/>
      <c r="M5" s="42"/>
      <c r="N5" s="42"/>
    </row>
    <row r="6" spans="1:14" ht="13.5">
      <c r="A6" s="37" t="s">
        <v>14</v>
      </c>
      <c r="B6" s="38" t="s">
        <v>159</v>
      </c>
      <c r="C6" s="39" t="s">
        <v>160</v>
      </c>
      <c r="D6" s="39" t="s">
        <v>161</v>
      </c>
      <c r="E6" s="39"/>
      <c r="F6" s="40" t="s">
        <v>162</v>
      </c>
      <c r="G6" s="40" t="s">
        <v>163</v>
      </c>
      <c r="H6" s="40" t="s">
        <v>164</v>
      </c>
      <c r="I6" s="40" t="s">
        <v>280</v>
      </c>
      <c r="J6" s="40"/>
      <c r="K6" s="40" t="s">
        <v>165</v>
      </c>
      <c r="L6" s="40" t="s">
        <v>166</v>
      </c>
      <c r="M6" s="40" t="s">
        <v>167</v>
      </c>
      <c r="N6" s="40" t="s">
        <v>168</v>
      </c>
    </row>
    <row r="7" spans="1:14" ht="13.5">
      <c r="A7" s="1">
        <v>2007</v>
      </c>
      <c r="B7" s="2">
        <v>39083</v>
      </c>
      <c r="K7" s="4">
        <v>0.2350898672254496</v>
      </c>
      <c r="L7" s="4">
        <v>0.20076</v>
      </c>
      <c r="M7" s="4">
        <v>0.25</v>
      </c>
      <c r="N7" s="4">
        <v>0.20643086398586533</v>
      </c>
    </row>
    <row r="8" spans="2:14" ht="13.5">
      <c r="B8" s="2">
        <v>39114</v>
      </c>
      <c r="K8" s="4">
        <v>0.23524634092117347</v>
      </c>
      <c r="L8" s="4">
        <v>0.20112000000000002</v>
      </c>
      <c r="M8" s="4">
        <v>0.25</v>
      </c>
      <c r="N8" s="4">
        <v>0.2104</v>
      </c>
    </row>
    <row r="9" spans="2:14" ht="13.5">
      <c r="B9" s="2">
        <v>39142</v>
      </c>
      <c r="K9" s="4">
        <v>0.23895186029999882</v>
      </c>
      <c r="L9" s="4">
        <v>0.20112000000000002</v>
      </c>
      <c r="M9" s="4">
        <v>0.25</v>
      </c>
      <c r="N9" s="4">
        <v>0.2156311741155914</v>
      </c>
    </row>
    <row r="10" spans="2:14" ht="13.5">
      <c r="B10" s="2">
        <v>39173</v>
      </c>
      <c r="K10" s="4">
        <v>0.23761048853967007</v>
      </c>
      <c r="L10" s="4">
        <v>0.20079999999999998</v>
      </c>
      <c r="M10" s="4">
        <v>0.25</v>
      </c>
      <c r="N10" s="4">
        <v>0.20898211836573607</v>
      </c>
    </row>
    <row r="11" spans="2:14" ht="13.5">
      <c r="B11" s="2">
        <v>39203</v>
      </c>
      <c r="K11" s="4">
        <v>0.2358830631753447</v>
      </c>
      <c r="L11" s="4">
        <v>0.20079999999999998</v>
      </c>
      <c r="M11" s="4">
        <v>0.25</v>
      </c>
      <c r="N11" s="4">
        <v>0.2058094332150189</v>
      </c>
    </row>
    <row r="12" spans="2:14" ht="13.5">
      <c r="B12" s="2">
        <v>39234</v>
      </c>
      <c r="K12" s="4">
        <v>0.2387607834444477</v>
      </c>
      <c r="L12" s="4">
        <v>0.19326000000000002</v>
      </c>
      <c r="M12" s="4">
        <v>0.25</v>
      </c>
      <c r="N12" s="4">
        <v>0.21531135900084156</v>
      </c>
    </row>
    <row r="13" spans="2:14" ht="13.5">
      <c r="B13" s="2">
        <v>39264</v>
      </c>
      <c r="K13" s="4">
        <v>0.22820822834418183</v>
      </c>
      <c r="L13" s="4">
        <v>0.19326000000000002</v>
      </c>
      <c r="M13" s="4">
        <v>0.25</v>
      </c>
      <c r="N13" s="4">
        <v>0.18</v>
      </c>
    </row>
    <row r="14" spans="2:14" ht="13.5">
      <c r="B14" s="2">
        <v>39295</v>
      </c>
      <c r="K14" s="4">
        <v>0.2344954799527142</v>
      </c>
      <c r="L14" s="4">
        <v>0.19326000000000002</v>
      </c>
      <c r="M14" s="4">
        <v>0.25</v>
      </c>
      <c r="N14" s="4">
        <v>0.18</v>
      </c>
    </row>
    <row r="15" spans="2:14" ht="13.5">
      <c r="B15" s="2">
        <v>39326</v>
      </c>
      <c r="K15" s="4">
        <v>0.23203903842375748</v>
      </c>
      <c r="L15" s="4">
        <v>0.19226</v>
      </c>
      <c r="M15" s="4">
        <v>0.25</v>
      </c>
      <c r="N15" s="4">
        <v>0.18</v>
      </c>
    </row>
    <row r="16" spans="2:14" ht="13.5">
      <c r="B16" s="2">
        <v>39356</v>
      </c>
      <c r="K16" s="4">
        <v>0.22663333333333335</v>
      </c>
      <c r="L16" s="4">
        <v>0.18847999999999998</v>
      </c>
      <c r="M16" s="4">
        <v>0.2373</v>
      </c>
      <c r="N16" s="4">
        <v>0.18</v>
      </c>
    </row>
    <row r="17" spans="2:14" ht="13.5">
      <c r="B17" s="2">
        <v>39387</v>
      </c>
      <c r="K17" s="4">
        <v>0.22545555555555555</v>
      </c>
      <c r="L17" s="4">
        <v>0.18847999999999998</v>
      </c>
      <c r="M17" s="4">
        <v>0.2373</v>
      </c>
      <c r="N17" s="4">
        <v>0.18</v>
      </c>
    </row>
    <row r="18" spans="2:14" ht="13.5">
      <c r="B18" s="2">
        <v>39417</v>
      </c>
      <c r="K18" s="4">
        <v>0.2215692102889919</v>
      </c>
      <c r="L18" s="4">
        <v>0.18847999999999998</v>
      </c>
      <c r="M18" s="4">
        <v>0.2375</v>
      </c>
      <c r="N18" s="4">
        <v>0.1336228926009273</v>
      </c>
    </row>
    <row r="19" spans="1:14" ht="13.5">
      <c r="A19" s="1">
        <v>2008</v>
      </c>
      <c r="B19" s="2">
        <v>39448</v>
      </c>
      <c r="C19" s="3">
        <v>0.09</v>
      </c>
      <c r="D19" s="3">
        <v>0.09</v>
      </c>
      <c r="K19" s="4">
        <v>0.2198</v>
      </c>
      <c r="L19" s="4">
        <v>0.18648</v>
      </c>
      <c r="M19" s="4">
        <v>0.2375</v>
      </c>
      <c r="N19" s="4">
        <v>0.1405</v>
      </c>
    </row>
    <row r="20" spans="2:14" ht="13.5">
      <c r="B20" s="2">
        <v>39479</v>
      </c>
      <c r="C20" s="3">
        <v>0.09</v>
      </c>
      <c r="D20" s="3">
        <v>0.09</v>
      </c>
      <c r="K20" s="4">
        <v>0.21802222222222226</v>
      </c>
      <c r="L20" s="4">
        <v>0.18388</v>
      </c>
      <c r="M20" s="4">
        <v>0.2375</v>
      </c>
      <c r="N20" s="4">
        <v>0.1421</v>
      </c>
    </row>
    <row r="21" spans="2:14" ht="13.5">
      <c r="B21" s="2">
        <v>39508</v>
      </c>
      <c r="C21" s="3">
        <v>0.09</v>
      </c>
      <c r="D21" s="3">
        <v>0.09</v>
      </c>
      <c r="K21" s="4">
        <v>0.21871111111111108</v>
      </c>
      <c r="L21" s="4">
        <v>0.18388</v>
      </c>
      <c r="M21" s="4">
        <v>0.2375</v>
      </c>
      <c r="N21" s="4">
        <v>0.1374</v>
      </c>
    </row>
    <row r="22" spans="2:14" ht="13.5">
      <c r="B22" s="2">
        <v>39539</v>
      </c>
      <c r="C22" s="3">
        <v>0.09</v>
      </c>
      <c r="D22" s="3">
        <v>0.09</v>
      </c>
      <c r="K22" s="4">
        <v>0.2129888888888889</v>
      </c>
      <c r="L22" s="4">
        <v>0.18388</v>
      </c>
      <c r="M22" s="4">
        <v>0.2375</v>
      </c>
      <c r="N22" s="4">
        <v>0.1475</v>
      </c>
    </row>
    <row r="23" spans="2:14" ht="13.5">
      <c r="B23" s="2">
        <v>39569</v>
      </c>
      <c r="C23" s="3">
        <v>0.09</v>
      </c>
      <c r="D23" s="3">
        <v>0.09</v>
      </c>
      <c r="K23" s="4">
        <v>0.21480876214968742</v>
      </c>
      <c r="L23" s="4">
        <v>0.18388</v>
      </c>
      <c r="M23" s="4">
        <v>0.2375</v>
      </c>
      <c r="N23" s="4">
        <v>0.14877885934718657</v>
      </c>
    </row>
    <row r="24" spans="2:14" ht="13.5">
      <c r="B24" s="2">
        <v>39600</v>
      </c>
      <c r="C24" s="3">
        <v>0.09</v>
      </c>
      <c r="D24" s="3">
        <v>0.09</v>
      </c>
      <c r="K24" s="4">
        <v>0.21965204811578062</v>
      </c>
      <c r="L24" s="4">
        <v>0.18388</v>
      </c>
      <c r="M24" s="4">
        <v>0.2375</v>
      </c>
      <c r="N24" s="4">
        <v>0.175</v>
      </c>
    </row>
    <row r="25" spans="2:14" ht="13.5">
      <c r="B25" s="2">
        <v>39630</v>
      </c>
      <c r="C25" s="3">
        <v>0.09</v>
      </c>
      <c r="D25" s="3">
        <v>0.09</v>
      </c>
      <c r="K25" s="4">
        <v>0.22018888888888888</v>
      </c>
      <c r="L25" s="4">
        <v>0.18388</v>
      </c>
      <c r="M25" s="4">
        <v>0.2375</v>
      </c>
      <c r="N25" s="4">
        <v>0.175</v>
      </c>
    </row>
    <row r="26" spans="2:14" ht="13.5">
      <c r="B26" s="2">
        <v>39661</v>
      </c>
      <c r="C26" s="3">
        <v>0.09</v>
      </c>
      <c r="D26" s="3">
        <v>0.09</v>
      </c>
      <c r="K26" s="4">
        <v>0.21289153992138682</v>
      </c>
      <c r="L26" s="4">
        <v>0.18388</v>
      </c>
      <c r="M26" s="4">
        <v>0.2375</v>
      </c>
      <c r="N26" s="4">
        <v>0.175</v>
      </c>
    </row>
    <row r="27" spans="2:14" ht="13.5">
      <c r="B27" s="2">
        <v>39692</v>
      </c>
      <c r="C27" s="3">
        <v>0.09</v>
      </c>
      <c r="D27" s="3">
        <v>0.09</v>
      </c>
      <c r="K27" s="4">
        <v>0.2149311013589438</v>
      </c>
      <c r="L27" s="4">
        <v>0.17987999999999998</v>
      </c>
      <c r="M27" s="4">
        <v>0.2375</v>
      </c>
      <c r="N27" s="4">
        <v>0.174779912230494</v>
      </c>
    </row>
    <row r="28" spans="2:14" ht="13.5">
      <c r="B28" s="2">
        <v>39722</v>
      </c>
      <c r="C28" s="3">
        <v>0.09</v>
      </c>
      <c r="D28" s="3">
        <v>0.09</v>
      </c>
      <c r="K28" s="4">
        <v>0.21515994466062272</v>
      </c>
      <c r="L28" s="4">
        <v>0.17987999999999998</v>
      </c>
      <c r="M28" s="4">
        <v>0.2375</v>
      </c>
      <c r="N28" s="4">
        <v>0.17413950194560435</v>
      </c>
    </row>
    <row r="29" spans="2:14" ht="13.5">
      <c r="B29" s="2">
        <v>39753</v>
      </c>
      <c r="C29" s="3">
        <v>0.09</v>
      </c>
      <c r="D29" s="3">
        <v>0.09</v>
      </c>
      <c r="K29" s="4">
        <v>0.21882928371025356</v>
      </c>
      <c r="L29" s="4">
        <v>0.17987999999999998</v>
      </c>
      <c r="M29" s="4">
        <v>0.2375</v>
      </c>
      <c r="N29" s="4">
        <v>0.17526355339228186</v>
      </c>
    </row>
    <row r="30" spans="2:14" ht="13.5">
      <c r="B30" s="2">
        <v>39783</v>
      </c>
      <c r="C30" s="3">
        <v>0.09</v>
      </c>
      <c r="D30" s="3">
        <v>0.09</v>
      </c>
      <c r="K30" s="4">
        <v>0.21845555555555551</v>
      </c>
      <c r="L30" s="4">
        <v>0.17987999999999998</v>
      </c>
      <c r="M30" s="4">
        <v>0.2375</v>
      </c>
      <c r="N30" s="4">
        <v>0.175</v>
      </c>
    </row>
    <row r="31" spans="1:14" ht="13.5">
      <c r="A31" s="1">
        <v>2009</v>
      </c>
      <c r="B31" s="2">
        <v>39814</v>
      </c>
      <c r="C31" s="3">
        <v>0.08</v>
      </c>
      <c r="D31" s="3">
        <v>0.08</v>
      </c>
      <c r="K31" s="4">
        <v>0.21875959915269885</v>
      </c>
      <c r="L31" s="4">
        <v>0.17259999999999998</v>
      </c>
      <c r="M31" s="4">
        <v>0.285</v>
      </c>
      <c r="N31" s="4">
        <v>0.175</v>
      </c>
    </row>
    <row r="32" spans="2:14" ht="13.5">
      <c r="B32" s="2">
        <v>39845</v>
      </c>
      <c r="C32" s="3">
        <v>0.08</v>
      </c>
      <c r="D32" s="3">
        <v>0.08</v>
      </c>
      <c r="K32" s="4">
        <v>0.20442653200163252</v>
      </c>
      <c r="L32" s="4">
        <v>0.16326000000000002</v>
      </c>
      <c r="M32" s="4">
        <v>0.285</v>
      </c>
      <c r="N32" s="4">
        <v>0.16711225601306023</v>
      </c>
    </row>
    <row r="33" spans="2:14" ht="13.5">
      <c r="B33" s="2">
        <v>39873</v>
      </c>
      <c r="C33" s="3">
        <v>0.08</v>
      </c>
      <c r="D33" s="3">
        <v>0.08</v>
      </c>
      <c r="K33" s="4">
        <v>0.1997774718148069</v>
      </c>
      <c r="L33" s="4">
        <v>0.16326000000000002</v>
      </c>
      <c r="M33" s="4">
        <v>0.285</v>
      </c>
      <c r="N33" s="4">
        <v>0.1660897745184553</v>
      </c>
    </row>
    <row r="34" spans="2:14" ht="13.5">
      <c r="B34" s="2">
        <v>39904</v>
      </c>
      <c r="C34" s="3">
        <v>0.08</v>
      </c>
      <c r="D34" s="3">
        <v>0.08</v>
      </c>
      <c r="K34" s="4">
        <v>0.1965423003712565</v>
      </c>
      <c r="L34" s="4">
        <v>0.15872</v>
      </c>
      <c r="M34" s="4">
        <v>0.285</v>
      </c>
      <c r="N34" s="4">
        <v>0.13849999999999998</v>
      </c>
    </row>
    <row r="35" spans="2:14" ht="13.5">
      <c r="B35" s="2">
        <v>39934</v>
      </c>
      <c r="C35" s="3">
        <v>0.08</v>
      </c>
      <c r="D35" s="3">
        <v>0.08</v>
      </c>
      <c r="K35" s="4">
        <v>0.1923986346430632</v>
      </c>
      <c r="L35" s="4">
        <v>0.15869999999999998</v>
      </c>
      <c r="M35" s="4">
        <v>0.285</v>
      </c>
      <c r="N35" s="4">
        <v>0.1271890771445056</v>
      </c>
    </row>
    <row r="36" spans="2:14" ht="13.5">
      <c r="B36" s="2">
        <v>39965</v>
      </c>
      <c r="C36" s="3">
        <v>0.08</v>
      </c>
      <c r="D36" s="3">
        <v>0.08</v>
      </c>
      <c r="K36" s="4">
        <v>0.2009298191708159</v>
      </c>
      <c r="L36" s="4">
        <v>0.15868000000000002</v>
      </c>
      <c r="M36" s="4">
        <v>0.285</v>
      </c>
      <c r="N36" s="4">
        <v>0.12933855336652733</v>
      </c>
    </row>
    <row r="37" spans="2:14" ht="13.5">
      <c r="B37" s="2">
        <v>39995</v>
      </c>
      <c r="C37" s="3">
        <v>0.08</v>
      </c>
      <c r="D37" s="3">
        <v>0.08</v>
      </c>
      <c r="K37" s="4">
        <v>0.19773729610392363</v>
      </c>
      <c r="L37" s="4">
        <v>0.15066</v>
      </c>
      <c r="M37" s="4">
        <v>0.2298</v>
      </c>
      <c r="N37" s="4">
        <v>0.16439836883138909</v>
      </c>
    </row>
    <row r="38" spans="2:14" ht="13.5">
      <c r="B38" s="2">
        <v>40026</v>
      </c>
      <c r="C38" s="3">
        <v>0.08</v>
      </c>
      <c r="D38" s="3">
        <v>0.08</v>
      </c>
      <c r="K38" s="4">
        <v>0.19937577326768058</v>
      </c>
      <c r="L38" s="4">
        <v>0.14824</v>
      </c>
      <c r="M38" s="4">
        <v>0.2298</v>
      </c>
      <c r="N38" s="4">
        <v>0.1601304128737641</v>
      </c>
    </row>
    <row r="39" spans="2:14" ht="13.5">
      <c r="B39" s="2">
        <v>40057</v>
      </c>
      <c r="C39" s="3">
        <v>0.08</v>
      </c>
      <c r="D39" s="3">
        <v>0.08</v>
      </c>
      <c r="K39" s="4">
        <v>0.19563695984493443</v>
      </c>
      <c r="L39" s="4">
        <v>0.15024</v>
      </c>
      <c r="M39" s="4">
        <v>0.2298</v>
      </c>
      <c r="N39" s="4">
        <v>0.15539661721420267</v>
      </c>
    </row>
    <row r="40" spans="2:14" ht="13.5">
      <c r="B40" s="2">
        <v>40087</v>
      </c>
      <c r="C40" s="3">
        <v>0.08</v>
      </c>
      <c r="D40" s="3">
        <v>0.08</v>
      </c>
      <c r="K40" s="4">
        <v>0.19557601920213863</v>
      </c>
      <c r="L40" s="4">
        <v>0.15224000000000001</v>
      </c>
      <c r="M40" s="4">
        <v>0.2298</v>
      </c>
      <c r="N40" s="4">
        <v>0.1553246916767156</v>
      </c>
    </row>
    <row r="41" spans="2:14" ht="13.5">
      <c r="B41" s="2">
        <v>40118</v>
      </c>
      <c r="C41" s="3">
        <v>0.08</v>
      </c>
      <c r="D41" s="3">
        <v>0.08</v>
      </c>
      <c r="K41" s="4">
        <v>0.19225783505563918</v>
      </c>
      <c r="L41" s="4">
        <v>0.15224000000000001</v>
      </c>
      <c r="M41" s="4">
        <v>0.2298</v>
      </c>
      <c r="N41" s="4">
        <v>0.15550484538947404</v>
      </c>
    </row>
    <row r="42" spans="2:14" ht="13.5">
      <c r="B42" s="2">
        <v>40148</v>
      </c>
      <c r="C42" s="3">
        <v>0.08</v>
      </c>
      <c r="D42" s="3">
        <v>0.08</v>
      </c>
      <c r="K42" s="4">
        <v>0.19205714285714287</v>
      </c>
      <c r="L42" s="4">
        <v>0.15224000000000001</v>
      </c>
      <c r="M42" s="4">
        <v>0.2298</v>
      </c>
      <c r="N42" s="4">
        <v>0.1585</v>
      </c>
    </row>
    <row r="43" spans="1:14" ht="13.5">
      <c r="A43" s="1">
        <v>2010</v>
      </c>
      <c r="B43" s="2">
        <v>40179</v>
      </c>
      <c r="C43" s="3">
        <v>0.0875</v>
      </c>
      <c r="D43" s="3">
        <v>0.0875</v>
      </c>
      <c r="K43" s="4">
        <v>0.19099324892341127</v>
      </c>
      <c r="L43" s="4">
        <v>0.14357999999999999</v>
      </c>
      <c r="M43" s="4">
        <v>0.2379</v>
      </c>
      <c r="N43" s="4">
        <v>0.1394</v>
      </c>
    </row>
    <row r="44" spans="2:14" ht="13.5">
      <c r="B44" s="2">
        <v>40210</v>
      </c>
      <c r="C44" s="3">
        <v>0.0875</v>
      </c>
      <c r="D44" s="3">
        <v>0.0875</v>
      </c>
      <c r="K44" s="4">
        <v>0.19096060138429966</v>
      </c>
      <c r="L44" s="4">
        <v>0.14357999999999999</v>
      </c>
      <c r="M44" s="4">
        <v>0.2379</v>
      </c>
      <c r="N44" s="4">
        <v>0.1394</v>
      </c>
    </row>
    <row r="45" spans="2:14" ht="13.5">
      <c r="B45" s="2">
        <v>40238</v>
      </c>
      <c r="C45" s="3">
        <v>0.0875</v>
      </c>
      <c r="D45" s="3">
        <v>0.0875</v>
      </c>
      <c r="K45" s="4">
        <v>0.191365447271029</v>
      </c>
      <c r="L45" s="4">
        <v>0.14553999999999997</v>
      </c>
      <c r="M45" s="4">
        <v>0.2379</v>
      </c>
      <c r="N45" s="4">
        <v>0.1348</v>
      </c>
    </row>
    <row r="46" spans="2:14" ht="13.5">
      <c r="B46" s="2">
        <v>40269</v>
      </c>
      <c r="C46" s="3">
        <v>0.0875</v>
      </c>
      <c r="D46" s="3">
        <v>0.0875</v>
      </c>
      <c r="K46" s="4">
        <v>0.1856861657797523</v>
      </c>
      <c r="L46" s="4">
        <v>0.14556000000000002</v>
      </c>
      <c r="M46" s="4">
        <v>0.2379</v>
      </c>
      <c r="N46" s="4">
        <v>0.12705</v>
      </c>
    </row>
    <row r="47" spans="2:14" ht="13.5">
      <c r="B47" s="2">
        <v>40299</v>
      </c>
      <c r="C47" s="3">
        <v>0.0875</v>
      </c>
      <c r="D47" s="3">
        <v>0.0875</v>
      </c>
      <c r="K47" s="4">
        <v>0.18788448019299708</v>
      </c>
      <c r="L47" s="4">
        <v>0.15078</v>
      </c>
      <c r="M47" s="4">
        <v>0.23800000000000002</v>
      </c>
      <c r="N47" s="4">
        <v>0.14496032173697343</v>
      </c>
    </row>
    <row r="48" spans="2:14" ht="13.5">
      <c r="B48" s="2">
        <v>40330</v>
      </c>
      <c r="C48" s="3">
        <v>0.0875</v>
      </c>
      <c r="D48" s="3">
        <v>0.0875</v>
      </c>
      <c r="K48" s="4">
        <v>0.1922716943826257</v>
      </c>
      <c r="L48" s="4">
        <v>0.16330000000000003</v>
      </c>
      <c r="M48" s="4">
        <v>0.24</v>
      </c>
      <c r="N48" s="4">
        <v>0.1497</v>
      </c>
    </row>
    <row r="49" spans="2:14" ht="13.5">
      <c r="B49" s="2">
        <v>40360</v>
      </c>
      <c r="C49" s="3">
        <v>0.0875</v>
      </c>
      <c r="D49" s="3">
        <v>0.0875</v>
      </c>
      <c r="K49" s="4">
        <v>0.19989937056023227</v>
      </c>
      <c r="L49" s="4">
        <v>0.16378</v>
      </c>
      <c r="M49" s="4">
        <v>0.242</v>
      </c>
      <c r="N49" s="4">
        <v>0.15424690035279448</v>
      </c>
    </row>
    <row r="50" spans="2:14" ht="13.5">
      <c r="B50" s="2">
        <v>40391</v>
      </c>
      <c r="C50" s="3">
        <v>0.0875</v>
      </c>
      <c r="D50" s="3">
        <v>0.0875</v>
      </c>
      <c r="K50" s="4">
        <v>0.20385008910957603</v>
      </c>
      <c r="L50" s="4">
        <v>0.16893999999999998</v>
      </c>
      <c r="M50" s="4">
        <v>0.2433</v>
      </c>
      <c r="N50" s="4">
        <v>0.15931003382187148</v>
      </c>
    </row>
    <row r="51" spans="2:14" ht="13.5">
      <c r="B51" s="2">
        <v>40422</v>
      </c>
      <c r="C51" s="3">
        <v>0.0875</v>
      </c>
      <c r="D51" s="3">
        <v>0.0875</v>
      </c>
      <c r="K51" s="4">
        <v>0.20781868679314827</v>
      </c>
      <c r="L51" s="4">
        <v>0.17446</v>
      </c>
      <c r="M51" s="4">
        <v>0.2433</v>
      </c>
      <c r="N51" s="4">
        <v>0.1634</v>
      </c>
    </row>
    <row r="52" spans="2:14" ht="13.5">
      <c r="B52" s="2">
        <v>40452</v>
      </c>
      <c r="C52" s="3">
        <v>0.0875</v>
      </c>
      <c r="D52" s="3">
        <v>0.0875</v>
      </c>
      <c r="K52" s="4">
        <v>0.2118305650597398</v>
      </c>
      <c r="L52" s="4">
        <v>0.179</v>
      </c>
      <c r="M52" s="4">
        <v>0.2433</v>
      </c>
      <c r="N52" s="4">
        <v>0.15689999999999998</v>
      </c>
    </row>
    <row r="53" spans="2:14" ht="13.5">
      <c r="B53" s="2">
        <v>40483</v>
      </c>
      <c r="C53" s="3">
        <v>0.0875</v>
      </c>
      <c r="D53" s="3">
        <v>0.0875</v>
      </c>
      <c r="K53" s="4">
        <v>0.2124507269076141</v>
      </c>
      <c r="L53" s="4">
        <v>0.183</v>
      </c>
      <c r="M53" s="4">
        <v>0.25329999999999997</v>
      </c>
      <c r="N53" s="4">
        <v>0.1734</v>
      </c>
    </row>
    <row r="54" spans="2:14" ht="13.5">
      <c r="B54" s="2">
        <v>40513</v>
      </c>
      <c r="C54" s="3">
        <v>0.0875</v>
      </c>
      <c r="D54" s="3">
        <v>0.0875</v>
      </c>
      <c r="K54" s="4">
        <v>0.21667777777777775</v>
      </c>
      <c r="L54" s="4">
        <v>0.19</v>
      </c>
      <c r="M54" s="4">
        <v>0.25329999999999997</v>
      </c>
      <c r="N54" s="4">
        <v>0.17170000000000002</v>
      </c>
    </row>
    <row r="55" spans="1:14" ht="13.5">
      <c r="A55" s="1">
        <v>2011</v>
      </c>
      <c r="B55" s="2">
        <v>40544</v>
      </c>
      <c r="C55" s="3">
        <v>0.09</v>
      </c>
      <c r="D55" s="3">
        <v>0.09</v>
      </c>
      <c r="F55" s="4">
        <v>0.165</v>
      </c>
      <c r="G55" s="4">
        <v>0.05</v>
      </c>
      <c r="K55" s="4">
        <v>0.23128000000000004</v>
      </c>
      <c r="L55" s="4">
        <v>0.19166666666666668</v>
      </c>
      <c r="M55" s="4">
        <v>0.305</v>
      </c>
      <c r="N55" s="4">
        <v>0.175</v>
      </c>
    </row>
    <row r="56" spans="2:14" ht="13.5">
      <c r="B56" s="2">
        <v>40575</v>
      </c>
      <c r="C56" s="3">
        <v>0.09</v>
      </c>
      <c r="D56" s="3">
        <v>0.09</v>
      </c>
      <c r="F56" s="4">
        <v>0.165</v>
      </c>
      <c r="G56" s="4">
        <v>0.05</v>
      </c>
      <c r="K56" s="4">
        <v>0.23587</v>
      </c>
      <c r="L56" s="4">
        <v>0.19166666666666668</v>
      </c>
      <c r="M56" s="4">
        <v>0.305</v>
      </c>
      <c r="N56" s="4">
        <v>0.175</v>
      </c>
    </row>
    <row r="57" spans="2:14" ht="13.5">
      <c r="B57" s="2">
        <v>40603</v>
      </c>
      <c r="C57" s="3">
        <v>0.09</v>
      </c>
      <c r="D57" s="3">
        <v>0.09</v>
      </c>
      <c r="F57" s="4">
        <v>0.165</v>
      </c>
      <c r="G57" s="4">
        <v>0.05</v>
      </c>
      <c r="K57" s="4">
        <v>0.23379000000000003</v>
      </c>
      <c r="L57" s="4">
        <v>0.19166666666666668</v>
      </c>
      <c r="M57" s="4">
        <v>0.305</v>
      </c>
      <c r="N57" s="4">
        <v>0.175</v>
      </c>
    </row>
    <row r="58" spans="2:14" ht="13.5">
      <c r="B58" s="2">
        <v>40634</v>
      </c>
      <c r="C58" s="3">
        <v>0.09</v>
      </c>
      <c r="D58" s="3">
        <v>0.09</v>
      </c>
      <c r="F58" s="4">
        <v>0.165</v>
      </c>
      <c r="G58" s="4">
        <v>0.05</v>
      </c>
      <c r="K58" s="4">
        <v>0.23456</v>
      </c>
      <c r="L58" s="4">
        <v>0.19166666666666668</v>
      </c>
      <c r="M58" s="4">
        <v>0.305</v>
      </c>
      <c r="N58" s="4">
        <v>0.175</v>
      </c>
    </row>
    <row r="59" spans="2:14" ht="13.5">
      <c r="B59" s="2">
        <v>40664</v>
      </c>
      <c r="C59" s="3">
        <v>0.09</v>
      </c>
      <c r="D59" s="3">
        <v>0.09</v>
      </c>
      <c r="F59" s="4">
        <v>0.165</v>
      </c>
      <c r="G59" s="4">
        <v>0.05</v>
      </c>
      <c r="K59" s="4">
        <v>0.2346</v>
      </c>
      <c r="L59" s="4">
        <v>0.19166666666666668</v>
      </c>
      <c r="M59" s="4">
        <v>0.305</v>
      </c>
      <c r="N59" s="4">
        <v>0.175</v>
      </c>
    </row>
    <row r="60" spans="2:14" ht="13.5">
      <c r="B60" s="2">
        <v>40695</v>
      </c>
      <c r="C60" s="3">
        <v>0.09</v>
      </c>
      <c r="D60" s="3">
        <v>0.09</v>
      </c>
      <c r="F60" s="4">
        <v>0.165</v>
      </c>
      <c r="G60" s="4">
        <v>0.05</v>
      </c>
      <c r="K60" s="4">
        <v>0.23485999999999996</v>
      </c>
      <c r="L60" s="4">
        <v>0.19166666666666668</v>
      </c>
      <c r="M60" s="4">
        <v>0.305</v>
      </c>
      <c r="N60" s="4">
        <v>0.175</v>
      </c>
    </row>
    <row r="61" spans="2:14" ht="13.5">
      <c r="B61" s="2">
        <v>40725</v>
      </c>
      <c r="C61" s="3">
        <v>0.09</v>
      </c>
      <c r="D61" s="3">
        <v>0.09</v>
      </c>
      <c r="F61" s="4">
        <v>0.165</v>
      </c>
      <c r="G61" s="4">
        <v>0.05</v>
      </c>
      <c r="K61" s="4">
        <v>0.23869090909090912</v>
      </c>
      <c r="L61" s="4">
        <v>0.19214285714285714</v>
      </c>
      <c r="M61" s="4">
        <v>0.305</v>
      </c>
      <c r="N61" s="4">
        <v>0.175</v>
      </c>
    </row>
    <row r="62" spans="2:14" ht="13.5">
      <c r="B62" s="2">
        <v>40756</v>
      </c>
      <c r="C62" s="3">
        <v>0.09</v>
      </c>
      <c r="D62" s="3">
        <v>0.09</v>
      </c>
      <c r="F62" s="4">
        <v>0.16</v>
      </c>
      <c r="G62" s="4">
        <v>0.05</v>
      </c>
      <c r="K62" s="4">
        <v>0.23715454545454545</v>
      </c>
      <c r="L62" s="4">
        <v>0.19142857142857142</v>
      </c>
      <c r="M62" s="4">
        <v>0.315</v>
      </c>
      <c r="N62" s="4">
        <v>0.175</v>
      </c>
    </row>
    <row r="63" spans="2:14" ht="13.5">
      <c r="B63" s="2">
        <v>40787</v>
      </c>
      <c r="C63" s="3">
        <v>0.09</v>
      </c>
      <c r="D63" s="3">
        <v>0.09</v>
      </c>
      <c r="F63" s="4">
        <v>0.16</v>
      </c>
      <c r="G63" s="4">
        <v>0.05</v>
      </c>
      <c r="K63" s="4">
        <v>0.23741818181818178</v>
      </c>
      <c r="L63" s="4">
        <v>0.19071428571428573</v>
      </c>
      <c r="M63" s="4">
        <v>0.315</v>
      </c>
      <c r="N63" s="4">
        <v>0.175</v>
      </c>
    </row>
    <row r="64" spans="2:14" ht="13.5">
      <c r="B64" s="2">
        <v>40817</v>
      </c>
      <c r="C64" s="3">
        <v>0.09</v>
      </c>
      <c r="D64" s="3">
        <v>0.09</v>
      </c>
      <c r="F64" s="4">
        <v>0.16</v>
      </c>
      <c r="G64" s="4">
        <v>0.05</v>
      </c>
      <c r="K64" s="4">
        <v>0.23652727272727272</v>
      </c>
      <c r="L64" s="4">
        <v>0.19071428571428573</v>
      </c>
      <c r="M64" s="4">
        <v>0.315</v>
      </c>
      <c r="N64" s="4">
        <v>0.175</v>
      </c>
    </row>
    <row r="65" spans="2:14" ht="13.5">
      <c r="B65" s="2">
        <v>40848</v>
      </c>
      <c r="C65" s="3">
        <v>0.09</v>
      </c>
      <c r="D65" s="3">
        <v>0.09</v>
      </c>
      <c r="F65" s="4">
        <v>0.16</v>
      </c>
      <c r="G65" s="4">
        <v>0.05</v>
      </c>
      <c r="K65" s="4">
        <v>0.23678181818181823</v>
      </c>
      <c r="L65" s="4">
        <v>0.19071428571428573</v>
      </c>
      <c r="M65" s="4">
        <v>0.315</v>
      </c>
      <c r="N65" s="4">
        <v>0.175</v>
      </c>
    </row>
    <row r="66" spans="2:14" ht="13.5">
      <c r="B66" s="2">
        <v>40888</v>
      </c>
      <c r="C66" s="3">
        <v>0.09</v>
      </c>
      <c r="D66" s="3">
        <v>0.09</v>
      </c>
      <c r="F66" s="4">
        <v>0.15</v>
      </c>
      <c r="G66" s="4">
        <v>0.05</v>
      </c>
      <c r="K66" s="4">
        <v>0.23677272727272733</v>
      </c>
      <c r="L66" s="4">
        <v>0.19071428571428573</v>
      </c>
      <c r="M66" s="4">
        <v>0.315</v>
      </c>
      <c r="N66" s="4">
        <v>0.19</v>
      </c>
    </row>
    <row r="67" spans="1:14" ht="13.5">
      <c r="A67" s="1">
        <v>2012</v>
      </c>
      <c r="B67" s="2">
        <v>40909</v>
      </c>
      <c r="C67" s="3">
        <v>0.09</v>
      </c>
      <c r="D67" s="3">
        <v>0.09</v>
      </c>
      <c r="F67" s="4">
        <v>0.15</v>
      </c>
      <c r="G67" s="4">
        <v>0.05</v>
      </c>
      <c r="K67" s="4">
        <v>0.22930744505590794</v>
      </c>
      <c r="L67" s="4">
        <v>0.183125</v>
      </c>
      <c r="M67" s="4">
        <v>0.265</v>
      </c>
      <c r="N67" s="4">
        <v>0.2</v>
      </c>
    </row>
    <row r="68" spans="2:14" ht="13.5">
      <c r="B68" s="2">
        <v>40940</v>
      </c>
      <c r="C68" s="3">
        <v>0.09</v>
      </c>
      <c r="D68" s="3">
        <v>0.09</v>
      </c>
      <c r="F68" s="4">
        <v>0.15</v>
      </c>
      <c r="G68" s="4">
        <v>0.05</v>
      </c>
      <c r="K68" s="4">
        <v>0.2360793943934284</v>
      </c>
      <c r="L68" s="4">
        <v>0.183125</v>
      </c>
      <c r="M68" s="4">
        <v>0.265</v>
      </c>
      <c r="N68" s="4">
        <v>0.1795</v>
      </c>
    </row>
    <row r="69" spans="2:14" ht="13.5">
      <c r="B69" s="2">
        <v>40969</v>
      </c>
      <c r="C69" s="3">
        <v>0.09</v>
      </c>
      <c r="D69" s="3">
        <v>0.09</v>
      </c>
      <c r="F69" s="4">
        <v>0.1375</v>
      </c>
      <c r="G69" s="4">
        <v>0.035</v>
      </c>
      <c r="K69" s="4">
        <v>0.23327551884196532</v>
      </c>
      <c r="L69" s="4">
        <v>0.18</v>
      </c>
      <c r="M69" s="4">
        <v>0.2681</v>
      </c>
      <c r="N69" s="4">
        <v>0.1795</v>
      </c>
    </row>
    <row r="70" spans="2:14" ht="13.5">
      <c r="B70" s="2">
        <v>41000</v>
      </c>
      <c r="C70" s="3">
        <v>0.0825</v>
      </c>
      <c r="D70" s="3">
        <v>0.0825</v>
      </c>
      <c r="F70" s="4">
        <v>0.135</v>
      </c>
      <c r="G70" s="4">
        <v>0.03</v>
      </c>
      <c r="K70" s="4">
        <v>0.23036598079260787</v>
      </c>
      <c r="L70" s="4">
        <v>0.17625</v>
      </c>
      <c r="M70" s="4">
        <v>0.2681</v>
      </c>
      <c r="N70" s="4">
        <v>0.1795</v>
      </c>
    </row>
    <row r="71" spans="2:14" ht="13.5">
      <c r="B71" s="2">
        <v>41030</v>
      </c>
      <c r="C71" s="3">
        <v>0.0825</v>
      </c>
      <c r="D71" s="3">
        <v>0.0825</v>
      </c>
      <c r="F71" s="4">
        <v>0.135</v>
      </c>
      <c r="G71" s="4">
        <v>0.03</v>
      </c>
      <c r="K71" s="4">
        <v>0.22568993638538026</v>
      </c>
      <c r="L71" s="4">
        <v>0.1734375</v>
      </c>
      <c r="M71" s="4">
        <v>0.265</v>
      </c>
      <c r="N71" s="4">
        <v>0.1795</v>
      </c>
    </row>
    <row r="72" spans="2:14" ht="13.5">
      <c r="B72" s="2">
        <v>41061</v>
      </c>
      <c r="C72" s="3">
        <v>0.0825</v>
      </c>
      <c r="D72" s="3">
        <v>0.0825</v>
      </c>
      <c r="F72" s="4">
        <v>0.125</v>
      </c>
      <c r="G72" s="4">
        <v>0.03</v>
      </c>
      <c r="K72" s="4">
        <v>0.22049238791815995</v>
      </c>
      <c r="L72" s="4">
        <v>0.1696875</v>
      </c>
      <c r="M72" s="4">
        <v>0.26780000000000004</v>
      </c>
      <c r="N72" s="4">
        <v>0.1479</v>
      </c>
    </row>
    <row r="73" spans="2:14" ht="13.5">
      <c r="B73" s="2">
        <v>41091</v>
      </c>
      <c r="C73" s="3">
        <v>0.0825</v>
      </c>
      <c r="D73" s="3">
        <v>0.0825</v>
      </c>
      <c r="F73" s="4">
        <v>0.115</v>
      </c>
      <c r="G73" s="4">
        <v>0.03</v>
      </c>
      <c r="K73" s="4">
        <v>0.21897468687802704</v>
      </c>
      <c r="L73" s="4">
        <v>0.1655</v>
      </c>
      <c r="M73" s="4">
        <v>0.26530000000000004</v>
      </c>
      <c r="N73" s="4">
        <v>0.1479</v>
      </c>
    </row>
    <row r="74" spans="2:14" ht="13.5">
      <c r="B74" s="2">
        <v>41122</v>
      </c>
      <c r="C74" s="3">
        <v>0.08</v>
      </c>
      <c r="D74" s="3">
        <v>0.08</v>
      </c>
      <c r="F74" s="4">
        <v>0.115</v>
      </c>
      <c r="G74" s="4">
        <v>0.03</v>
      </c>
      <c r="K74" s="4">
        <v>0.21802097359548347</v>
      </c>
      <c r="L74" s="4">
        <v>0.16125</v>
      </c>
      <c r="M74" s="4">
        <v>0.2657</v>
      </c>
      <c r="N74" s="4">
        <v>0.1479</v>
      </c>
    </row>
    <row r="75" spans="2:14" ht="13.5">
      <c r="B75" s="2">
        <v>41153</v>
      </c>
      <c r="C75" s="3">
        <v>0.08</v>
      </c>
      <c r="D75" s="3">
        <v>0.08</v>
      </c>
      <c r="F75" s="4">
        <v>0.105</v>
      </c>
      <c r="G75" s="4">
        <v>0.025</v>
      </c>
      <c r="K75" s="4">
        <v>0.21408859969347924</v>
      </c>
      <c r="L75" s="4">
        <v>0.1585</v>
      </c>
      <c r="M75" s="4">
        <v>0.2657</v>
      </c>
      <c r="N75" s="4">
        <v>0.1479</v>
      </c>
    </row>
    <row r="76" spans="2:14" ht="13.5">
      <c r="B76" s="2">
        <v>41183</v>
      </c>
      <c r="C76" s="3">
        <v>0.08</v>
      </c>
      <c r="D76" s="3">
        <v>0.08</v>
      </c>
      <c r="F76" s="4">
        <v>0.105</v>
      </c>
      <c r="G76" s="4">
        <v>0.025</v>
      </c>
      <c r="K76" s="4">
        <v>0.20338612515056093</v>
      </c>
      <c r="L76" s="4">
        <v>0.16</v>
      </c>
      <c r="M76" s="4">
        <v>0.265</v>
      </c>
      <c r="N76" s="4">
        <v>0.1479</v>
      </c>
    </row>
    <row r="77" spans="2:14" ht="13.5">
      <c r="B77" s="2">
        <v>41214</v>
      </c>
      <c r="C77" s="3">
        <v>0.08</v>
      </c>
      <c r="D77" s="3">
        <v>0.08</v>
      </c>
      <c r="F77" s="4">
        <v>0.095</v>
      </c>
      <c r="G77" s="4">
        <v>0.0225</v>
      </c>
      <c r="K77" s="4">
        <v>0.21491</v>
      </c>
      <c r="L77" s="4">
        <v>0.1585</v>
      </c>
      <c r="M77" s="4">
        <v>0.265</v>
      </c>
      <c r="N77" s="4">
        <v>0.11630000000000001</v>
      </c>
    </row>
    <row r="78" spans="2:14" ht="13.5">
      <c r="B78" s="2">
        <v>41244</v>
      </c>
      <c r="C78" s="3">
        <v>0.08</v>
      </c>
      <c r="D78" s="3">
        <v>0.08</v>
      </c>
      <c r="F78" s="4">
        <v>0.095</v>
      </c>
      <c r="G78" s="4">
        <v>0.0225</v>
      </c>
      <c r="K78" s="4">
        <v>0.21377420494557028</v>
      </c>
      <c r="L78" s="4">
        <v>0.15525</v>
      </c>
      <c r="M78" s="4">
        <v>0.28</v>
      </c>
      <c r="N78" s="4">
        <v>0.11630000000000001</v>
      </c>
    </row>
    <row r="79" spans="1:14" ht="13.5">
      <c r="A79" s="1">
        <v>2013</v>
      </c>
      <c r="B79" s="2">
        <v>41275</v>
      </c>
      <c r="C79" s="3">
        <v>0.08</v>
      </c>
      <c r="D79" s="3">
        <v>0.08</v>
      </c>
      <c r="F79" s="4">
        <v>0.095</v>
      </c>
      <c r="G79" s="4">
        <v>0.0225</v>
      </c>
      <c r="K79" s="4">
        <v>0.20467680875675523</v>
      </c>
      <c r="L79" s="4">
        <v>0.15525</v>
      </c>
      <c r="M79" s="4">
        <v>0.28</v>
      </c>
      <c r="N79" s="4">
        <v>0.11689999999999999</v>
      </c>
    </row>
    <row r="80" spans="2:14" ht="13.5">
      <c r="B80" s="2">
        <v>41306</v>
      </c>
      <c r="C80" s="3">
        <v>0.08</v>
      </c>
      <c r="D80" s="3">
        <v>0.08</v>
      </c>
      <c r="F80" s="4">
        <v>0.095</v>
      </c>
      <c r="G80" s="4">
        <v>0.0225</v>
      </c>
      <c r="K80" s="4">
        <v>0.2008725395998048</v>
      </c>
      <c r="L80" s="4">
        <v>0.1545</v>
      </c>
      <c r="M80" s="4">
        <v>0.28</v>
      </c>
      <c r="N80" s="4">
        <v>0.11689999999999999</v>
      </c>
    </row>
    <row r="81" spans="2:14" ht="13.5">
      <c r="B81" s="2">
        <v>41334</v>
      </c>
      <c r="C81" s="3">
        <v>0.08</v>
      </c>
      <c r="D81" s="3">
        <v>0.08</v>
      </c>
      <c r="F81" s="4">
        <v>0.095</v>
      </c>
      <c r="G81" s="4">
        <v>0.0225</v>
      </c>
      <c r="K81" s="4">
        <v>0.19842648734540141</v>
      </c>
      <c r="L81" s="4">
        <v>0.1545</v>
      </c>
      <c r="M81" s="4">
        <v>0.28</v>
      </c>
      <c r="N81" s="4">
        <v>0.11699999999999999</v>
      </c>
    </row>
    <row r="82" spans="2:14" ht="13.5">
      <c r="B82" s="2">
        <v>41365</v>
      </c>
      <c r="C82" s="3">
        <v>0.08</v>
      </c>
      <c r="D82" s="3">
        <v>0.08</v>
      </c>
      <c r="F82" s="4">
        <v>0.095</v>
      </c>
      <c r="G82" s="4">
        <v>0.0225</v>
      </c>
      <c r="K82" s="4">
        <v>0.19714372480023612</v>
      </c>
      <c r="L82" s="4">
        <v>0.1535</v>
      </c>
      <c r="M82" s="4">
        <v>0.28</v>
      </c>
      <c r="N82" s="4">
        <v>0.13</v>
      </c>
    </row>
    <row r="83" spans="2:14" ht="13.5">
      <c r="B83" s="2">
        <v>41395</v>
      </c>
      <c r="C83" s="3">
        <v>0.08</v>
      </c>
      <c r="D83" s="3">
        <v>0.08</v>
      </c>
      <c r="F83" s="4">
        <v>0.095</v>
      </c>
      <c r="G83" s="4">
        <v>0.0225</v>
      </c>
      <c r="K83" s="4">
        <v>0.1980097751664911</v>
      </c>
      <c r="L83" s="4">
        <v>0.153</v>
      </c>
      <c r="M83" s="4">
        <v>0.28</v>
      </c>
      <c r="N83" s="4">
        <v>0.1373</v>
      </c>
    </row>
    <row r="84" spans="2:14" ht="13.5">
      <c r="B84" s="2">
        <v>41426</v>
      </c>
      <c r="C84" s="3">
        <v>0.08</v>
      </c>
      <c r="D84" s="3">
        <v>0.08</v>
      </c>
      <c r="F84" s="4">
        <v>0.09</v>
      </c>
      <c r="G84" s="4">
        <v>0.0175</v>
      </c>
      <c r="K84" s="4">
        <v>0.20446046942637192</v>
      </c>
      <c r="L84" s="4">
        <v>0.15275</v>
      </c>
      <c r="M84" s="4">
        <v>0.28</v>
      </c>
      <c r="N84" s="4">
        <v>0.1492</v>
      </c>
    </row>
    <row r="85" spans="2:14" ht="13.5">
      <c r="B85" s="2">
        <v>41456</v>
      </c>
      <c r="C85" s="3">
        <v>0.08</v>
      </c>
      <c r="D85" s="3">
        <v>0.08</v>
      </c>
      <c r="F85" s="4">
        <v>0.09</v>
      </c>
      <c r="G85" s="4">
        <v>0.0175</v>
      </c>
      <c r="K85" s="4">
        <v>0.2050437350436483</v>
      </c>
      <c r="L85" s="4">
        <v>0.15275</v>
      </c>
      <c r="M85" s="4">
        <v>0.28</v>
      </c>
      <c r="N85" s="4">
        <v>0.15</v>
      </c>
    </row>
    <row r="86" spans="2:14" ht="13.5">
      <c r="B86" s="2">
        <v>41487</v>
      </c>
      <c r="C86" s="3">
        <v>0.08</v>
      </c>
      <c r="D86" s="3">
        <v>0.08</v>
      </c>
      <c r="F86" s="4">
        <v>0.0875</v>
      </c>
      <c r="G86" s="4">
        <v>0.015</v>
      </c>
      <c r="K86" s="4">
        <v>0.20264555433463838</v>
      </c>
      <c r="L86" s="4">
        <v>0.152</v>
      </c>
      <c r="M86" s="4">
        <v>0.28</v>
      </c>
      <c r="N86" s="4">
        <v>0.15130000000000002</v>
      </c>
    </row>
    <row r="87" spans="2:14" ht="13.5">
      <c r="B87" s="2">
        <v>41530</v>
      </c>
      <c r="C87" s="3">
        <v>0.08</v>
      </c>
      <c r="D87" s="3">
        <v>0.08</v>
      </c>
      <c r="F87" s="4">
        <v>0.0875</v>
      </c>
      <c r="G87" s="4">
        <v>0.015</v>
      </c>
      <c r="K87" s="4">
        <v>0.20985062990106562</v>
      </c>
      <c r="L87" s="4">
        <v>0.152</v>
      </c>
      <c r="M87" s="4">
        <v>0.28</v>
      </c>
      <c r="N87" s="4">
        <v>0.15130000000000002</v>
      </c>
    </row>
    <row r="88" spans="2:14" ht="13.5">
      <c r="B88" s="2">
        <v>41560</v>
      </c>
      <c r="C88" s="3">
        <v>0.08</v>
      </c>
      <c r="D88" s="3">
        <v>0.08</v>
      </c>
      <c r="F88" s="4">
        <v>0.0825</v>
      </c>
      <c r="G88" s="4">
        <v>0.015</v>
      </c>
      <c r="K88" s="4">
        <v>0.2046026656104361</v>
      </c>
      <c r="L88" s="4">
        <v>0.14875</v>
      </c>
      <c r="M88" s="4">
        <v>0.28</v>
      </c>
      <c r="N88" s="4">
        <v>0.1506</v>
      </c>
    </row>
    <row r="89" spans="2:14" ht="13.5">
      <c r="B89" s="2">
        <v>41591</v>
      </c>
      <c r="C89" s="3">
        <v>0.08</v>
      </c>
      <c r="D89" s="3">
        <v>0.08</v>
      </c>
      <c r="F89" s="4">
        <v>0.0825</v>
      </c>
      <c r="G89" s="4">
        <v>0.015</v>
      </c>
      <c r="K89" s="4">
        <v>0.20299805056953626</v>
      </c>
      <c r="L89" s="4">
        <v>0.14875</v>
      </c>
      <c r="M89" s="4">
        <v>0.28</v>
      </c>
      <c r="N89" s="4">
        <v>0.1497</v>
      </c>
    </row>
    <row r="90" spans="2:14" ht="13.5">
      <c r="B90" s="2">
        <v>41621</v>
      </c>
      <c r="C90" s="3">
        <v>0.08</v>
      </c>
      <c r="D90" s="3">
        <v>0.08</v>
      </c>
      <c r="F90" s="4">
        <v>0.0825</v>
      </c>
      <c r="G90" s="4">
        <v>0.015</v>
      </c>
      <c r="K90" s="4">
        <v>0.20307765147149517</v>
      </c>
      <c r="L90" s="4">
        <v>0.14875</v>
      </c>
      <c r="M90" s="4">
        <v>0.28</v>
      </c>
      <c r="N90" s="4">
        <v>0.1501</v>
      </c>
    </row>
    <row r="91" spans="1:14" ht="13.5">
      <c r="A91" s="1">
        <v>2014</v>
      </c>
      <c r="B91" s="2">
        <v>41652</v>
      </c>
      <c r="C91" s="3">
        <v>0.08</v>
      </c>
      <c r="D91" s="3">
        <v>0.08</v>
      </c>
      <c r="F91" s="4">
        <v>0.0825</v>
      </c>
      <c r="G91" s="4">
        <v>0.015</v>
      </c>
      <c r="K91" s="4">
        <v>0.212328806943022</v>
      </c>
      <c r="L91" s="4">
        <v>0.1485</v>
      </c>
      <c r="M91" s="4">
        <v>0.28</v>
      </c>
      <c r="N91" s="4">
        <v>0.152</v>
      </c>
    </row>
    <row r="92" spans="2:14" ht="13.5">
      <c r="B92" s="2">
        <v>41683</v>
      </c>
      <c r="C92" s="3">
        <v>0.08</v>
      </c>
      <c r="D92" s="3">
        <v>0.08</v>
      </c>
      <c r="F92" s="4">
        <v>0.0825</v>
      </c>
      <c r="G92" s="4">
        <v>0.015</v>
      </c>
      <c r="K92" s="4">
        <v>0.20645469096000343</v>
      </c>
      <c r="L92" s="4">
        <v>0.1485</v>
      </c>
      <c r="M92" s="4">
        <v>0.28</v>
      </c>
      <c r="N92" s="4">
        <v>0.1513</v>
      </c>
    </row>
    <row r="93" spans="2:14" ht="13.5">
      <c r="B93" s="2">
        <v>41711</v>
      </c>
      <c r="C93" s="3">
        <v>0.08</v>
      </c>
      <c r="D93" s="3">
        <v>0.08</v>
      </c>
      <c r="F93" s="4">
        <v>0.0825</v>
      </c>
      <c r="G93" s="4">
        <v>0.015</v>
      </c>
      <c r="K93" s="4">
        <v>0.21010785414283062</v>
      </c>
      <c r="L93" s="4">
        <v>0.1485</v>
      </c>
      <c r="M93" s="4">
        <v>0.28</v>
      </c>
      <c r="N93" s="4">
        <v>0.1458</v>
      </c>
    </row>
    <row r="94" spans="2:14" ht="13.5">
      <c r="B94" s="2">
        <v>41742</v>
      </c>
      <c r="C94" s="3">
        <v>0.08</v>
      </c>
      <c r="D94" s="3">
        <v>0.08</v>
      </c>
      <c r="F94" s="4">
        <v>0.0825</v>
      </c>
      <c r="G94" s="4">
        <v>0.015</v>
      </c>
      <c r="K94" s="4">
        <v>0.21070683176132335</v>
      </c>
      <c r="L94" s="4">
        <v>0.1485</v>
      </c>
      <c r="M94" s="4">
        <v>0.28</v>
      </c>
      <c r="N94" s="4">
        <v>0.13970000000000002</v>
      </c>
    </row>
    <row r="95" spans="2:14" ht="13.5">
      <c r="B95" s="2">
        <v>41772</v>
      </c>
      <c r="C95" s="3">
        <v>0.08</v>
      </c>
      <c r="D95" s="3">
        <v>0.08</v>
      </c>
      <c r="F95" s="4">
        <v>0.0825</v>
      </c>
      <c r="G95" s="4">
        <v>0.015</v>
      </c>
      <c r="K95" s="4">
        <v>0.21182626280556455</v>
      </c>
      <c r="L95" s="4">
        <v>0.1485</v>
      </c>
      <c r="M95" s="4">
        <v>0.28</v>
      </c>
      <c r="N95" s="4">
        <v>0.1457</v>
      </c>
    </row>
    <row r="96" spans="2:14" ht="13.5">
      <c r="B96" s="2">
        <v>41803</v>
      </c>
      <c r="C96" s="3">
        <v>0.08</v>
      </c>
      <c r="D96" s="3">
        <v>0.08</v>
      </c>
      <c r="F96" s="4">
        <v>0.0825</v>
      </c>
      <c r="G96" s="4">
        <v>0.015</v>
      </c>
      <c r="K96" s="4">
        <v>0.20790051996312858</v>
      </c>
      <c r="L96" s="4">
        <v>0.14825</v>
      </c>
      <c r="M96" s="4">
        <v>0.28</v>
      </c>
      <c r="N96" s="4">
        <v>0.1457</v>
      </c>
    </row>
    <row r="97" spans="2:14" ht="13.5">
      <c r="B97" s="2">
        <v>41833</v>
      </c>
      <c r="C97" s="3">
        <v>0.08</v>
      </c>
      <c r="D97" s="3">
        <v>0.08</v>
      </c>
      <c r="F97" s="4">
        <v>0.0825</v>
      </c>
      <c r="G97" s="4">
        <v>0.015</v>
      </c>
      <c r="K97" s="4">
        <v>0.20694089696051685</v>
      </c>
      <c r="L97" s="4">
        <v>0.14800000000000002</v>
      </c>
      <c r="M97" s="4">
        <v>0.28</v>
      </c>
      <c r="N97" s="4">
        <v>0.1457</v>
      </c>
    </row>
    <row r="98" spans="2:14" ht="13.5">
      <c r="B98" s="2">
        <v>41864</v>
      </c>
      <c r="C98" s="3">
        <v>0.08</v>
      </c>
      <c r="D98" s="3">
        <v>0.08</v>
      </c>
      <c r="F98" s="4">
        <v>0.0825</v>
      </c>
      <c r="G98" s="4">
        <v>0.015</v>
      </c>
      <c r="K98" s="4">
        <v>0.2071253250990629</v>
      </c>
      <c r="L98" s="4">
        <v>0.14800000000000002</v>
      </c>
      <c r="M98" s="4">
        <v>0.28</v>
      </c>
      <c r="N98" s="4">
        <v>0.135</v>
      </c>
    </row>
    <row r="99" spans="2:14" ht="13.5">
      <c r="B99" s="2">
        <v>41895</v>
      </c>
      <c r="C99" s="3">
        <v>0.08</v>
      </c>
      <c r="D99" s="3">
        <v>0.08</v>
      </c>
      <c r="F99" s="4">
        <v>0.0825</v>
      </c>
      <c r="G99" s="4">
        <v>0.015</v>
      </c>
      <c r="K99" s="4">
        <v>0.2016808866966305</v>
      </c>
      <c r="L99" s="4">
        <v>0.14800000000000002</v>
      </c>
      <c r="M99" s="4">
        <v>0.28</v>
      </c>
      <c r="N99" s="4">
        <v>0.135</v>
      </c>
    </row>
    <row r="100" spans="2:14" ht="13.5">
      <c r="B100" s="2">
        <v>41925</v>
      </c>
      <c r="C100" s="3">
        <v>0.08</v>
      </c>
      <c r="D100" s="3">
        <v>0.08</v>
      </c>
      <c r="F100" s="4">
        <v>0.0825</v>
      </c>
      <c r="G100" s="4">
        <v>0.015</v>
      </c>
      <c r="K100" s="4">
        <v>0.2049147959709289</v>
      </c>
      <c r="L100" s="4">
        <v>0.1475</v>
      </c>
      <c r="M100" s="4">
        <v>0.28</v>
      </c>
      <c r="N100" s="4">
        <v>0.1225</v>
      </c>
    </row>
    <row r="101" spans="2:14" ht="13.5">
      <c r="B101" s="2">
        <v>41956</v>
      </c>
      <c r="C101" s="3">
        <v>0.08</v>
      </c>
      <c r="D101" s="3">
        <v>0.08</v>
      </c>
      <c r="F101" s="4">
        <v>0.075</v>
      </c>
      <c r="G101" s="4">
        <v>0.015</v>
      </c>
      <c r="K101" s="4">
        <v>0.21174105500696289</v>
      </c>
      <c r="L101" s="4">
        <v>0.14675000000000002</v>
      </c>
      <c r="M101" s="4">
        <v>0.28</v>
      </c>
      <c r="N101" s="4">
        <v>0.1313</v>
      </c>
    </row>
    <row r="102" spans="2:14" ht="13.5">
      <c r="B102" s="2">
        <v>41986</v>
      </c>
      <c r="C102" s="3">
        <v>0.08</v>
      </c>
      <c r="D102" s="3">
        <v>0.08</v>
      </c>
      <c r="F102" s="4">
        <v>0.075</v>
      </c>
      <c r="G102" s="4">
        <v>0.015</v>
      </c>
      <c r="K102" s="4">
        <v>0.20754771758722368</v>
      </c>
      <c r="L102" s="4">
        <v>0.14675000000000002</v>
      </c>
      <c r="M102" s="4">
        <v>0.28</v>
      </c>
      <c r="N102" s="4">
        <v>0.1467</v>
      </c>
    </row>
    <row r="103" spans="1:14" ht="13.5">
      <c r="A103" s="1">
        <v>2015</v>
      </c>
      <c r="B103" s="2">
        <v>42017</v>
      </c>
      <c r="C103" s="3">
        <v>0.08</v>
      </c>
      <c r="D103" s="3">
        <v>0.08</v>
      </c>
      <c r="F103" s="4">
        <v>0.075</v>
      </c>
      <c r="G103" s="4">
        <v>0.015</v>
      </c>
      <c r="K103" s="4">
        <v>0.1933007978882482</v>
      </c>
      <c r="L103" s="4">
        <v>0.14675000000000002</v>
      </c>
      <c r="M103" s="4">
        <v>0.28</v>
      </c>
      <c r="N103" s="4">
        <v>0.1525</v>
      </c>
    </row>
    <row r="104" spans="2:14" ht="13.5">
      <c r="B104" s="2">
        <v>42048</v>
      </c>
      <c r="C104" s="3">
        <v>0.08</v>
      </c>
      <c r="D104" s="3">
        <v>0.08</v>
      </c>
      <c r="F104" s="4">
        <v>0.075</v>
      </c>
      <c r="G104" s="4">
        <v>0.015</v>
      </c>
      <c r="K104" s="4">
        <v>0.18841054869964513</v>
      </c>
      <c r="L104" s="4">
        <v>0.14675000000000002</v>
      </c>
      <c r="M104" s="4">
        <v>0.28</v>
      </c>
      <c r="N104" s="4">
        <v>0.1186</v>
      </c>
    </row>
    <row r="105" spans="2:14" ht="13.5">
      <c r="B105" s="2">
        <v>42076</v>
      </c>
      <c r="C105" s="3">
        <v>0.08</v>
      </c>
      <c r="D105" s="3">
        <v>0.08</v>
      </c>
      <c r="F105" s="4">
        <v>0.075</v>
      </c>
      <c r="G105" s="4">
        <v>0.015</v>
      </c>
      <c r="K105" s="4">
        <v>0.1842346542797047</v>
      </c>
      <c r="L105" s="4">
        <v>0.14675000000000002</v>
      </c>
      <c r="M105" s="4">
        <v>0.28</v>
      </c>
      <c r="N105" s="4">
        <v>0.1225</v>
      </c>
    </row>
    <row r="106" spans="2:14" ht="13.5">
      <c r="B106" s="2">
        <v>42107</v>
      </c>
      <c r="C106" s="3">
        <v>0.08</v>
      </c>
      <c r="D106" s="3">
        <v>0.08</v>
      </c>
      <c r="F106" s="4">
        <v>0.075</v>
      </c>
      <c r="G106" s="4">
        <v>0.015</v>
      </c>
      <c r="K106" s="4">
        <v>0.18535145875903722</v>
      </c>
      <c r="L106" s="4">
        <v>0.14675000000000002</v>
      </c>
      <c r="M106" s="4">
        <v>0.28</v>
      </c>
      <c r="N106" s="4">
        <v>0.12676604634940916</v>
      </c>
    </row>
    <row r="107" spans="2:14" ht="13.5">
      <c r="B107" s="2">
        <v>42137</v>
      </c>
      <c r="C107" s="3">
        <v>0.08</v>
      </c>
      <c r="D107" s="3">
        <v>0.08</v>
      </c>
      <c r="F107" s="4">
        <v>0.075</v>
      </c>
      <c r="G107" s="4">
        <v>0.015</v>
      </c>
      <c r="K107" s="4">
        <v>0.18238154464162878</v>
      </c>
      <c r="L107" s="4">
        <v>0.14675000000000002</v>
      </c>
      <c r="M107" s="4">
        <v>0.28</v>
      </c>
      <c r="N107" s="4">
        <v>0.12211127677220247</v>
      </c>
    </row>
    <row r="108" spans="2:14" ht="13.5">
      <c r="B108" s="2">
        <v>42168</v>
      </c>
      <c r="C108" s="3">
        <v>0.08</v>
      </c>
      <c r="D108" s="3">
        <v>0.08</v>
      </c>
      <c r="F108" s="4">
        <v>0.075</v>
      </c>
      <c r="G108" s="4">
        <v>0.015</v>
      </c>
      <c r="K108" s="4">
        <v>0.1843048625792812</v>
      </c>
      <c r="L108" s="4">
        <v>0.14675000000000002</v>
      </c>
      <c r="M108" s="4">
        <v>0.28</v>
      </c>
      <c r="N108" s="4">
        <v>0.12397233198309386</v>
      </c>
    </row>
    <row r="109" spans="2:14" ht="13.5">
      <c r="B109" s="2">
        <v>42198</v>
      </c>
      <c r="C109" s="3">
        <v>0.08</v>
      </c>
      <c r="D109" s="3">
        <v>0.08</v>
      </c>
      <c r="F109" s="4">
        <v>0.075</v>
      </c>
      <c r="G109" s="4">
        <v>0.015</v>
      </c>
      <c r="K109" s="4">
        <v>0.19140651105651105</v>
      </c>
      <c r="L109" s="4">
        <v>0.14675000000000002</v>
      </c>
      <c r="M109" s="4">
        <v>0.28</v>
      </c>
      <c r="N109" s="4">
        <v>0.1281</v>
      </c>
    </row>
    <row r="110" spans="2:14" ht="13.5">
      <c r="B110" s="2">
        <v>42229</v>
      </c>
      <c r="C110" s="3">
        <v>0.08</v>
      </c>
      <c r="D110" s="3">
        <v>0.08</v>
      </c>
      <c r="F110" s="4">
        <v>0.075</v>
      </c>
      <c r="G110" s="4">
        <v>0.015</v>
      </c>
      <c r="K110" s="4">
        <v>0.1923056818181818</v>
      </c>
      <c r="L110" s="4">
        <v>0.14675000000000002</v>
      </c>
      <c r="M110" s="4">
        <v>0.28</v>
      </c>
      <c r="N110" s="4">
        <v>0.1281</v>
      </c>
    </row>
    <row r="111" spans="2:14" ht="13.5">
      <c r="B111" s="2">
        <v>42260</v>
      </c>
      <c r="C111" s="3">
        <v>0.08</v>
      </c>
      <c r="D111" s="3">
        <v>0.08</v>
      </c>
      <c r="F111" s="4">
        <v>0.075</v>
      </c>
      <c r="G111" s="4">
        <v>0.015</v>
      </c>
      <c r="K111" s="4">
        <v>0.1874711821846123</v>
      </c>
      <c r="L111" s="4">
        <v>0.14675000000000002</v>
      </c>
      <c r="M111" s="4">
        <v>0.28</v>
      </c>
      <c r="N111" s="4">
        <v>0.13038300403073552</v>
      </c>
    </row>
    <row r="112" spans="2:14" ht="13.5">
      <c r="B112" s="2">
        <v>42290</v>
      </c>
      <c r="C112" s="3">
        <v>0.09</v>
      </c>
      <c r="D112" s="3">
        <v>0.09</v>
      </c>
      <c r="F112" s="4">
        <v>0.0775</v>
      </c>
      <c r="G112" s="4">
        <v>0.02</v>
      </c>
      <c r="K112" s="4">
        <v>0.19190909090909092</v>
      </c>
      <c r="L112" s="4">
        <v>0.147</v>
      </c>
      <c r="M112" s="4">
        <v>0.28</v>
      </c>
      <c r="N112" s="4">
        <v>0.1317</v>
      </c>
    </row>
    <row r="113" spans="2:14" ht="13.5">
      <c r="B113" s="2">
        <v>42321</v>
      </c>
      <c r="C113" s="3">
        <v>0.09</v>
      </c>
      <c r="D113" s="3">
        <v>0.09</v>
      </c>
      <c r="F113" s="4">
        <v>0.0825</v>
      </c>
      <c r="G113" s="4">
        <v>0.0275</v>
      </c>
      <c r="K113" s="4">
        <v>0.1814</v>
      </c>
      <c r="L113" s="4">
        <v>0.1535</v>
      </c>
      <c r="M113" s="4">
        <v>0.27</v>
      </c>
      <c r="N113" s="4">
        <v>0.11199999999999999</v>
      </c>
    </row>
    <row r="114" spans="2:14" ht="13.5">
      <c r="B114" s="2">
        <v>42351</v>
      </c>
      <c r="C114" s="3">
        <v>0.105</v>
      </c>
      <c r="D114" s="3">
        <v>0.105</v>
      </c>
      <c r="F114" s="4">
        <v>0.0975</v>
      </c>
      <c r="G114" s="4">
        <v>0.0375</v>
      </c>
      <c r="K114" s="4">
        <v>0.19099406542346548</v>
      </c>
      <c r="L114" s="4">
        <v>0.16273000000000004</v>
      </c>
      <c r="M114" s="4">
        <v>0.27</v>
      </c>
      <c r="N114" s="4">
        <v>0.1219</v>
      </c>
    </row>
    <row r="115" spans="1:14" ht="13.5">
      <c r="A115" s="1">
        <v>2016</v>
      </c>
      <c r="B115" s="2">
        <v>42382</v>
      </c>
      <c r="C115" s="3">
        <v>0.105</v>
      </c>
      <c r="D115" s="3">
        <v>0.105</v>
      </c>
      <c r="F115" s="4">
        <v>0.0975</v>
      </c>
      <c r="G115" s="4">
        <v>0.0375</v>
      </c>
      <c r="K115" s="4">
        <v>0.1877358893479723</v>
      </c>
      <c r="L115" s="4">
        <v>0.17023000000000002</v>
      </c>
      <c r="M115" s="4">
        <v>0.2725</v>
      </c>
      <c r="N115" s="4">
        <v>0.12269999999999999</v>
      </c>
    </row>
    <row r="116" spans="2:14" ht="13.5">
      <c r="B116" s="2">
        <v>42413</v>
      </c>
      <c r="C116" s="3">
        <v>0.105</v>
      </c>
      <c r="D116" s="3">
        <v>0.105</v>
      </c>
      <c r="F116" s="4">
        <v>0.1075</v>
      </c>
      <c r="G116" s="4">
        <v>0.0425</v>
      </c>
      <c r="K116" s="4">
        <v>0.18735498631005398</v>
      </c>
      <c r="L116" s="4">
        <v>0.17326999999999998</v>
      </c>
      <c r="M116" s="4">
        <v>0.2725</v>
      </c>
      <c r="N116" s="4">
        <v>0.13720000000000002</v>
      </c>
    </row>
    <row r="117" spans="2:14" ht="13.5">
      <c r="B117" s="2">
        <v>42442</v>
      </c>
      <c r="C117" s="3">
        <v>0.105</v>
      </c>
      <c r="D117" s="3">
        <v>0.105</v>
      </c>
      <c r="F117" s="4">
        <v>0.1075</v>
      </c>
      <c r="G117" s="4">
        <v>0.0425</v>
      </c>
      <c r="K117" s="4">
        <v>0.18707706172178676</v>
      </c>
      <c r="L117" s="4">
        <v>0.17427</v>
      </c>
      <c r="M117" s="4">
        <v>0.2725</v>
      </c>
      <c r="N117" s="4">
        <v>0.136</v>
      </c>
    </row>
    <row r="118" spans="2:14" ht="13.5">
      <c r="B118" s="2">
        <v>42473</v>
      </c>
      <c r="C118" s="3">
        <v>0.105</v>
      </c>
      <c r="D118" s="3">
        <v>0.105</v>
      </c>
      <c r="F118" s="4">
        <v>0.1275</v>
      </c>
      <c r="G118" s="4">
        <v>0.0575</v>
      </c>
      <c r="K118" s="4">
        <v>0.1978714900992534</v>
      </c>
      <c r="L118" s="4">
        <v>0.18252</v>
      </c>
      <c r="M118" s="4">
        <v>0.2825</v>
      </c>
      <c r="N118" s="4">
        <v>0.13720000000000002</v>
      </c>
    </row>
    <row r="119" spans="2:14" ht="13.5">
      <c r="B119" s="2">
        <v>42503</v>
      </c>
      <c r="C119" s="3">
        <v>0.105</v>
      </c>
      <c r="D119" s="3">
        <v>0.105</v>
      </c>
      <c r="F119" s="4">
        <v>0.1275</v>
      </c>
      <c r="G119" s="4">
        <v>0.0575</v>
      </c>
      <c r="K119" s="4">
        <v>0.19912368877283232</v>
      </c>
      <c r="L119" s="4">
        <v>0.19359381353459845</v>
      </c>
      <c r="M119" s="4">
        <v>0.2825</v>
      </c>
      <c r="N119" s="4">
        <v>0.1461</v>
      </c>
    </row>
    <row r="120" spans="2:14" ht="13.5">
      <c r="B120" s="2">
        <v>42534</v>
      </c>
      <c r="C120" s="3">
        <v>0.105</v>
      </c>
      <c r="D120" s="3">
        <v>0.15</v>
      </c>
      <c r="F120" s="4">
        <v>0.1425</v>
      </c>
      <c r="G120" s="4">
        <v>0.0725</v>
      </c>
      <c r="K120" s="4">
        <v>0.21331557559903694</v>
      </c>
      <c r="L120" s="4">
        <v>0.2007582686165702</v>
      </c>
      <c r="M120" s="4">
        <v>0.305</v>
      </c>
      <c r="N120" s="4">
        <v>0.1542</v>
      </c>
    </row>
    <row r="121" spans="2:14" ht="13.5">
      <c r="B121" s="2">
        <v>42564</v>
      </c>
      <c r="C121" s="3">
        <v>0.105</v>
      </c>
      <c r="D121" s="3">
        <v>0.15</v>
      </c>
      <c r="F121" s="4">
        <v>0.1425</v>
      </c>
      <c r="G121" s="4">
        <v>0.0725</v>
      </c>
      <c r="K121" s="4">
        <v>0.22726753158434077</v>
      </c>
      <c r="L121" s="4">
        <v>0.21750999999999998</v>
      </c>
      <c r="M121" s="4">
        <v>0.305</v>
      </c>
      <c r="N121" s="4">
        <v>0.1542</v>
      </c>
    </row>
    <row r="122" spans="2:14" ht="13.5">
      <c r="B122" s="2">
        <v>42595</v>
      </c>
      <c r="C122" s="3">
        <v>0.135</v>
      </c>
      <c r="D122" s="3">
        <v>0.15</v>
      </c>
      <c r="F122" s="4">
        <v>0.1725</v>
      </c>
      <c r="G122" s="4">
        <v>0.1025</v>
      </c>
      <c r="K122" s="4">
        <v>0.23395686089425397</v>
      </c>
      <c r="L122" s="4">
        <v>0.22534444444444446</v>
      </c>
      <c r="M122" s="4">
        <v>0.345</v>
      </c>
      <c r="N122" s="4">
        <v>0.1885</v>
      </c>
    </row>
    <row r="123" spans="2:14" ht="13.5">
      <c r="B123" s="2">
        <v>42626</v>
      </c>
      <c r="C123" s="3">
        <v>0.135</v>
      </c>
      <c r="D123" s="3">
        <v>0.15</v>
      </c>
      <c r="F123" s="4">
        <v>0.1725</v>
      </c>
      <c r="G123" s="4">
        <v>0.1025</v>
      </c>
      <c r="K123" s="4">
        <v>0.248869916594759</v>
      </c>
      <c r="L123" s="4">
        <v>0.23117248914219424</v>
      </c>
      <c r="M123" s="4">
        <v>0.345</v>
      </c>
      <c r="N123" s="4">
        <v>0.195</v>
      </c>
    </row>
    <row r="124" spans="2:14" ht="13.5">
      <c r="B124" s="2">
        <v>42656</v>
      </c>
      <c r="C124" s="3">
        <v>0.155</v>
      </c>
      <c r="D124" s="3">
        <v>0.155</v>
      </c>
      <c r="F124" s="4">
        <v>0.2325</v>
      </c>
      <c r="G124" s="4">
        <v>0.1625</v>
      </c>
      <c r="K124" s="4">
        <v>0.25486945509840664</v>
      </c>
      <c r="L124" s="4">
        <v>0.2447673524202805</v>
      </c>
      <c r="M124" s="4">
        <v>0.375</v>
      </c>
      <c r="N124" s="4">
        <v>0.195</v>
      </c>
    </row>
    <row r="125" spans="2:14" ht="13.5">
      <c r="B125" s="2">
        <v>42687</v>
      </c>
      <c r="C125" s="3">
        <v>0.155</v>
      </c>
      <c r="D125" s="3">
        <v>0.155</v>
      </c>
      <c r="F125" s="4">
        <v>0.2325</v>
      </c>
      <c r="G125" s="4">
        <v>0.1625</v>
      </c>
      <c r="K125" s="4">
        <v>0.2677348181724369</v>
      </c>
      <c r="L125" s="4">
        <v>0.2572673524202805</v>
      </c>
      <c r="M125" s="4">
        <v>0.375</v>
      </c>
      <c r="N125" s="4">
        <v>0.19</v>
      </c>
    </row>
    <row r="126" spans="2:14" ht="13.5">
      <c r="B126" s="2">
        <v>42717</v>
      </c>
      <c r="C126" s="3">
        <v>0.155</v>
      </c>
      <c r="D126" s="3">
        <v>0.155</v>
      </c>
      <c r="F126" s="4">
        <v>0.2325</v>
      </c>
      <c r="G126" s="4">
        <v>0.1625</v>
      </c>
      <c r="K126" s="4">
        <v>0.27973650129007455</v>
      </c>
      <c r="L126" s="4">
        <v>0.2704166726071291</v>
      </c>
      <c r="M126" s="4">
        <v>0.375</v>
      </c>
      <c r="N126" s="4">
        <v>0.195</v>
      </c>
    </row>
    <row r="127" spans="1:14" ht="13.5">
      <c r="A127" s="1">
        <v>2017</v>
      </c>
      <c r="B127" s="2">
        <v>42736</v>
      </c>
      <c r="C127" s="3">
        <v>0.155</v>
      </c>
      <c r="D127" s="3">
        <v>0.155</v>
      </c>
      <c r="F127" s="4">
        <v>0.2325</v>
      </c>
      <c r="G127" s="4">
        <v>0.1625</v>
      </c>
      <c r="K127" s="4">
        <v>0.2747500670656113</v>
      </c>
      <c r="L127" s="4">
        <v>0.2797115425741663</v>
      </c>
      <c r="M127" s="4">
        <v>0.3308</v>
      </c>
      <c r="N127" s="4">
        <v>0.19</v>
      </c>
    </row>
    <row r="128" spans="2:14" ht="13.5">
      <c r="B128" s="2">
        <v>42767</v>
      </c>
      <c r="C128" s="3">
        <v>0.155</v>
      </c>
      <c r="D128" s="3">
        <v>0.155</v>
      </c>
      <c r="F128" s="4">
        <v>0.2325</v>
      </c>
      <c r="G128" s="4">
        <v>0.1625</v>
      </c>
      <c r="K128" s="4">
        <v>0.2870290701604721</v>
      </c>
      <c r="L128" s="4">
        <v>0.28314083120380745</v>
      </c>
      <c r="M128" s="4">
        <v>0.3320214285714284</v>
      </c>
      <c r="N128" s="4">
        <v>0.205</v>
      </c>
    </row>
    <row r="129" spans="2:14" ht="13.5">
      <c r="B129" s="2">
        <v>42795</v>
      </c>
      <c r="C129" s="3">
        <v>0.155</v>
      </c>
      <c r="D129" s="3">
        <v>0.155</v>
      </c>
      <c r="F129" s="4">
        <v>0.2325</v>
      </c>
      <c r="G129" s="4">
        <v>0.1625</v>
      </c>
      <c r="K129" s="4">
        <v>0.29213061466109425</v>
      </c>
      <c r="L129" s="4">
        <v>0.28323471636688036</v>
      </c>
      <c r="M129" s="4">
        <v>0.34119832402234623</v>
      </c>
      <c r="N129" s="4">
        <v>0.205</v>
      </c>
    </row>
    <row r="130" spans="2:14" ht="13.5">
      <c r="B130" s="2">
        <v>42826</v>
      </c>
      <c r="C130" s="3">
        <v>0.155</v>
      </c>
      <c r="D130" s="3">
        <v>0.155</v>
      </c>
      <c r="F130" s="4">
        <v>0.2275</v>
      </c>
      <c r="G130" s="4">
        <v>0.1625</v>
      </c>
      <c r="K130" s="4">
        <v>0.28865427894113665</v>
      </c>
      <c r="L130" s="4">
        <v>0.2824654855976496</v>
      </c>
      <c r="M130" s="4">
        <v>0.3442680969376489</v>
      </c>
      <c r="N130" s="4">
        <v>0.205</v>
      </c>
    </row>
    <row r="131" spans="2:14" ht="13.5">
      <c r="B131" s="2">
        <v>42856</v>
      </c>
      <c r="C131" s="3">
        <v>0.155</v>
      </c>
      <c r="D131" s="3">
        <v>0.155</v>
      </c>
      <c r="F131" s="4">
        <v>0.2275</v>
      </c>
      <c r="G131" s="4">
        <v>0.1625</v>
      </c>
      <c r="H131" s="4">
        <v>0.2175</v>
      </c>
      <c r="K131" s="4">
        <v>0.27625236534520353</v>
      </c>
      <c r="L131" s="4">
        <v>0.2824654855976496</v>
      </c>
      <c r="M131" s="4">
        <v>0.34505392156862724</v>
      </c>
      <c r="N131" s="4">
        <v>0.205</v>
      </c>
    </row>
    <row r="132" spans="2:14" ht="13.5">
      <c r="B132" s="2">
        <v>42887</v>
      </c>
      <c r="C132" s="3">
        <v>0.155</v>
      </c>
      <c r="D132" s="3">
        <v>0.155</v>
      </c>
      <c r="F132" s="4">
        <v>0.2275</v>
      </c>
      <c r="G132" s="4">
        <v>0.1625</v>
      </c>
      <c r="H132" s="4">
        <v>0.2175</v>
      </c>
      <c r="K132" s="4">
        <v>0.27922492883240246</v>
      </c>
      <c r="L132" s="4">
        <v>0.2775</v>
      </c>
      <c r="M132" s="4">
        <v>0.3377746913580248</v>
      </c>
      <c r="N132" s="4">
        <v>0.205</v>
      </c>
    </row>
    <row r="133" spans="2:14" ht="13.5">
      <c r="B133" s="2">
        <v>42917</v>
      </c>
      <c r="C133" s="3">
        <v>0.155</v>
      </c>
      <c r="D133" s="3">
        <v>0.155</v>
      </c>
      <c r="F133" s="4">
        <v>0.2275</v>
      </c>
      <c r="G133" s="4">
        <v>0.1625</v>
      </c>
      <c r="H133" s="4">
        <v>0.2175</v>
      </c>
      <c r="K133" s="4">
        <v>0.2751533017034773</v>
      </c>
      <c r="L133" s="4">
        <v>0.2775</v>
      </c>
      <c r="M133" s="4">
        <v>0.33880000000000005</v>
      </c>
      <c r="N133" s="4">
        <v>0.205</v>
      </c>
    </row>
    <row r="134" spans="2:14" ht="13.5">
      <c r="B134" s="2">
        <v>42948</v>
      </c>
      <c r="C134" s="3">
        <v>0.15</v>
      </c>
      <c r="D134" s="3">
        <v>0.15</v>
      </c>
      <c r="F134" s="4">
        <v>0.225</v>
      </c>
      <c r="G134" s="4">
        <v>0.16</v>
      </c>
      <c r="H134" s="4">
        <v>0.215</v>
      </c>
      <c r="K134" s="4">
        <v>0.28613984848484847</v>
      </c>
      <c r="L134" s="4">
        <v>0.275</v>
      </c>
      <c r="M134" s="4">
        <v>0.3675</v>
      </c>
      <c r="N134" s="4">
        <v>0.205</v>
      </c>
    </row>
    <row r="135" spans="2:14" ht="13.5">
      <c r="B135" s="2">
        <v>42979</v>
      </c>
      <c r="C135" s="3">
        <v>0.15</v>
      </c>
      <c r="D135" s="3">
        <v>0.15</v>
      </c>
      <c r="F135" s="4">
        <v>0.225</v>
      </c>
      <c r="G135" s="4">
        <v>0.16</v>
      </c>
      <c r="H135" s="4">
        <v>0.215</v>
      </c>
      <c r="K135" s="4">
        <v>0.28207613546510424</v>
      </c>
      <c r="L135" s="4">
        <v>0.275</v>
      </c>
      <c r="M135" s="4">
        <v>0.3675</v>
      </c>
      <c r="N135" s="4">
        <v>0.2325</v>
      </c>
    </row>
    <row r="136" spans="2:14" ht="13.5">
      <c r="B136" s="2">
        <v>43009</v>
      </c>
      <c r="C136" s="3">
        <v>0.14</v>
      </c>
      <c r="D136" s="3">
        <v>0.14</v>
      </c>
      <c r="F136" s="4">
        <v>0.22</v>
      </c>
      <c r="G136" s="4">
        <v>0.155</v>
      </c>
      <c r="H136" s="4">
        <v>0.21</v>
      </c>
      <c r="K136" s="4">
        <v>0.2824469569461976</v>
      </c>
      <c r="L136" s="4">
        <v>0.275</v>
      </c>
      <c r="M136" s="4">
        <v>0.3675</v>
      </c>
      <c r="N136" s="4">
        <v>0.2195</v>
      </c>
    </row>
    <row r="137" spans="2:14" ht="13.5">
      <c r="B137" s="2">
        <v>43040</v>
      </c>
      <c r="C137" s="3">
        <v>0.14</v>
      </c>
      <c r="D137" s="3">
        <v>0.14</v>
      </c>
      <c r="F137" s="4">
        <v>0.22</v>
      </c>
      <c r="G137" s="4">
        <v>0.155</v>
      </c>
      <c r="H137" s="4">
        <v>0.21</v>
      </c>
      <c r="K137" s="4">
        <v>0.28747282517805123</v>
      </c>
      <c r="L137" s="4">
        <v>0.275</v>
      </c>
      <c r="M137" s="4">
        <v>0.3625</v>
      </c>
      <c r="N137" s="4">
        <v>0.2164588500730979</v>
      </c>
    </row>
    <row r="138" spans="2:14" ht="13.5">
      <c r="B138" s="2">
        <v>43070</v>
      </c>
      <c r="C138" s="3">
        <v>0.14</v>
      </c>
      <c r="D138" s="3">
        <v>0.14</v>
      </c>
      <c r="F138" s="4">
        <v>0.205</v>
      </c>
      <c r="G138" s="4">
        <v>0.14</v>
      </c>
      <c r="H138" s="4">
        <v>0.195</v>
      </c>
      <c r="I138" s="4">
        <v>0.2725</v>
      </c>
      <c r="K138" s="4">
        <v>0.28003722092820327</v>
      </c>
      <c r="L138" s="4">
        <v>0.2725</v>
      </c>
      <c r="M138" s="4">
        <v>0.3625</v>
      </c>
      <c r="N138" s="4">
        <v>0.2089</v>
      </c>
    </row>
    <row r="139" spans="1:14" ht="13.5">
      <c r="A139" s="1">
        <v>2018</v>
      </c>
      <c r="B139" s="2">
        <v>43101</v>
      </c>
      <c r="C139" s="3">
        <v>0.14</v>
      </c>
      <c r="D139" s="3">
        <v>0.14</v>
      </c>
      <c r="F139" s="4">
        <v>0.205</v>
      </c>
      <c r="G139" s="4">
        <v>0.14</v>
      </c>
      <c r="H139" s="4">
        <v>0.195</v>
      </c>
      <c r="I139" s="4">
        <v>0.27</v>
      </c>
      <c r="K139" s="4">
        <v>0.2795431825923919</v>
      </c>
      <c r="L139" s="4">
        <v>0.2725</v>
      </c>
      <c r="M139" s="4">
        <v>0.3625</v>
      </c>
      <c r="N139" s="4">
        <v>0.162</v>
      </c>
    </row>
    <row r="140" spans="2:14" ht="13.5">
      <c r="B140" s="2">
        <v>43132</v>
      </c>
      <c r="C140" s="3">
        <v>0.14</v>
      </c>
      <c r="D140" s="3">
        <v>0.22</v>
      </c>
      <c r="F140" s="4">
        <v>0.19</v>
      </c>
      <c r="G140" s="4">
        <v>0.125</v>
      </c>
      <c r="H140" s="4">
        <v>0.18</v>
      </c>
      <c r="I140" s="4">
        <v>0.2575</v>
      </c>
      <c r="K140" s="4">
        <v>0.2729336354367018</v>
      </c>
      <c r="L140" s="4">
        <v>0.2575</v>
      </c>
      <c r="M140" s="4">
        <v>0.3375</v>
      </c>
      <c r="N140" s="4">
        <v>0.19000210333773532</v>
      </c>
    </row>
    <row r="141" spans="2:14" ht="13.5">
      <c r="B141" s="2">
        <v>43160</v>
      </c>
      <c r="C141" s="3">
        <v>0.14</v>
      </c>
      <c r="D141" s="3">
        <v>0.22</v>
      </c>
      <c r="F141" s="4">
        <v>0.19</v>
      </c>
      <c r="G141" s="4">
        <v>0.125</v>
      </c>
      <c r="H141" s="4">
        <v>0.18</v>
      </c>
      <c r="I141" s="4">
        <v>0.255</v>
      </c>
      <c r="K141" s="4">
        <v>0.2667053881787753</v>
      </c>
      <c r="L141" s="4">
        <v>0.255</v>
      </c>
      <c r="M141" s="4">
        <v>0.325</v>
      </c>
      <c r="N141" s="4">
        <v>0.1815037738237262</v>
      </c>
    </row>
    <row r="142" spans="2:14" ht="13.5">
      <c r="B142" s="2">
        <v>43191</v>
      </c>
      <c r="C142" s="3">
        <v>0.14</v>
      </c>
      <c r="D142" s="3">
        <v>0.22</v>
      </c>
      <c r="F142" s="4">
        <v>0.18</v>
      </c>
      <c r="G142" s="4">
        <v>0.125</v>
      </c>
      <c r="H142" s="4">
        <v>0.165</v>
      </c>
      <c r="I142" s="4">
        <v>0.245</v>
      </c>
      <c r="K142" s="4">
        <v>0.25852219659148773</v>
      </c>
      <c r="L142" s="4">
        <v>0.245</v>
      </c>
      <c r="M142" s="4">
        <v>0.325</v>
      </c>
      <c r="N142" s="4">
        <v>0.19399999999999998</v>
      </c>
    </row>
    <row r="143" spans="2:14" ht="13.5">
      <c r="B143" s="2">
        <v>43221</v>
      </c>
      <c r="C143" s="3">
        <v>0.14</v>
      </c>
      <c r="D143" s="3">
        <v>0.22</v>
      </c>
      <c r="F143" s="4">
        <v>0.18</v>
      </c>
      <c r="G143" s="4">
        <v>0.125</v>
      </c>
      <c r="H143" s="4">
        <v>0.165</v>
      </c>
      <c r="I143" s="4">
        <v>0.235</v>
      </c>
      <c r="K143" s="4">
        <v>0.2553428571428571</v>
      </c>
      <c r="L143" s="4">
        <v>0.235</v>
      </c>
      <c r="M143" s="4">
        <v>0.325</v>
      </c>
      <c r="N143" s="4">
        <v>0.2026</v>
      </c>
    </row>
    <row r="144" spans="2:14" ht="13.5">
      <c r="B144" s="2">
        <v>43252</v>
      </c>
      <c r="C144" s="3">
        <v>0.14</v>
      </c>
      <c r="D144" s="3">
        <v>0.22</v>
      </c>
      <c r="F144" s="4">
        <v>0.18</v>
      </c>
      <c r="G144" s="4">
        <v>0.12</v>
      </c>
      <c r="H144" s="4">
        <v>0.1575</v>
      </c>
      <c r="I144" s="4">
        <f>+L144</f>
        <v>0.225</v>
      </c>
      <c r="K144" s="4">
        <v>0.25088883174668836</v>
      </c>
      <c r="L144" s="4">
        <v>0.225</v>
      </c>
      <c r="M144" s="4">
        <v>0.305</v>
      </c>
      <c r="N144" s="4">
        <v>0.19829999999999998</v>
      </c>
    </row>
    <row r="145" spans="2:14" ht="13.5">
      <c r="B145" s="2">
        <v>43282</v>
      </c>
      <c r="C145" s="3">
        <v>0.14</v>
      </c>
      <c r="D145" s="3">
        <v>0.22</v>
      </c>
      <c r="F145" s="4">
        <v>0.18</v>
      </c>
      <c r="G145" s="4">
        <v>0.12</v>
      </c>
      <c r="H145" s="4">
        <v>0.1575</v>
      </c>
      <c r="I145" s="4">
        <f>+L145</f>
        <v>0.225</v>
      </c>
      <c r="K145" s="4">
        <v>0.23777596579675836</v>
      </c>
      <c r="L145" s="4">
        <v>0.225</v>
      </c>
      <c r="M145" s="4">
        <v>0.30911656780263486</v>
      </c>
      <c r="N145" s="4">
        <v>0.17859999999999998</v>
      </c>
    </row>
    <row r="146" spans="2:14" ht="13.5">
      <c r="B146" s="2">
        <v>43313</v>
      </c>
      <c r="C146" s="3">
        <v>0.14</v>
      </c>
      <c r="D146" s="3">
        <v>0.27</v>
      </c>
      <c r="F146" s="4">
        <v>0.18</v>
      </c>
      <c r="G146" s="4">
        <v>0.12</v>
      </c>
      <c r="H146" s="4">
        <v>0.1575</v>
      </c>
      <c r="I146" s="4">
        <f>+L146</f>
        <v>0.2175</v>
      </c>
      <c r="K146" s="4">
        <v>0.2182194808212741</v>
      </c>
      <c r="L146" s="4">
        <v>0.2175</v>
      </c>
      <c r="M146" s="4">
        <v>0.305</v>
      </c>
      <c r="N146" s="4">
        <v>0.18021386772311399</v>
      </c>
    </row>
    <row r="147" spans="2:9" ht="13.5">
      <c r="B147" s="2">
        <v>43344</v>
      </c>
      <c r="C147" s="3">
        <v>0.14</v>
      </c>
      <c r="D147" s="3">
        <v>0.27</v>
      </c>
      <c r="F147" s="4">
        <v>0.18</v>
      </c>
      <c r="G147" s="4">
        <v>0.12</v>
      </c>
      <c r="H147" s="4">
        <v>0.15</v>
      </c>
      <c r="I147" s="4">
        <f>+I146</f>
        <v>0.2175</v>
      </c>
    </row>
    <row r="148" spans="2:9" ht="13.5">
      <c r="B148" s="2">
        <v>43374</v>
      </c>
      <c r="C148" s="3">
        <v>0.14</v>
      </c>
      <c r="D148" s="3">
        <v>0.27</v>
      </c>
      <c r="F148" s="4">
        <v>0.18</v>
      </c>
      <c r="G148" s="4">
        <v>0.12</v>
      </c>
      <c r="H148" s="4">
        <v>0.15</v>
      </c>
      <c r="I148" s="4">
        <v>0.204</v>
      </c>
    </row>
    <row r="149" ht="13.5">
      <c r="B149" s="2">
        <v>43405</v>
      </c>
    </row>
    <row r="150" ht="13.5">
      <c r="B150" s="2">
        <v>43435</v>
      </c>
    </row>
  </sheetData>
  <sheetProtection/>
  <mergeCells count="3">
    <mergeCell ref="K5:N5"/>
    <mergeCell ref="F5:I5"/>
    <mergeCell ref="C5:E5"/>
  </mergeCells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EC89"/>
  <sheetViews>
    <sheetView showGridLines="0" zoomScalePageLayoutView="0" workbookViewId="0" topLeftCell="DJ58">
      <selection activeCell="ED63" sqref="ED63"/>
    </sheetView>
  </sheetViews>
  <sheetFormatPr defaultColWidth="9.140625" defaultRowHeight="15"/>
  <cols>
    <col min="1" max="1" width="24.421875" style="1" customWidth="1"/>
    <col min="2" max="23" width="9.57421875" style="1" bestFit="1" customWidth="1"/>
    <col min="24" max="105" width="9.8515625" style="1" bestFit="1" customWidth="1"/>
    <col min="106" max="106" width="10.421875" style="1" bestFit="1" customWidth="1"/>
    <col min="107" max="110" width="9.8515625" style="1" bestFit="1" customWidth="1"/>
    <col min="111" max="128" width="10.421875" style="1" bestFit="1" customWidth="1"/>
    <col min="129" max="16384" width="8.8515625" style="1" customWidth="1"/>
  </cols>
  <sheetData>
    <row r="1" ht="13.5">
      <c r="A1" s="1" t="s">
        <v>169</v>
      </c>
    </row>
    <row r="2" ht="13.5">
      <c r="A2" s="1" t="s">
        <v>74</v>
      </c>
    </row>
    <row r="3" spans="1:2" ht="13.5">
      <c r="A3" s="1" t="s">
        <v>11</v>
      </c>
      <c r="B3" s="2">
        <f>+'BoM rates'!B3</f>
        <v>43344</v>
      </c>
    </row>
    <row r="6" spans="1:133" ht="13.5">
      <c r="A6" s="37" t="s">
        <v>170</v>
      </c>
      <c r="B6" s="46">
        <v>39448</v>
      </c>
      <c r="C6" s="46">
        <v>39479</v>
      </c>
      <c r="D6" s="46">
        <v>39508</v>
      </c>
      <c r="E6" s="46">
        <v>39539</v>
      </c>
      <c r="F6" s="46">
        <v>39569</v>
      </c>
      <c r="G6" s="46">
        <v>39600</v>
      </c>
      <c r="H6" s="46">
        <v>39630</v>
      </c>
      <c r="I6" s="46">
        <v>39661</v>
      </c>
      <c r="J6" s="46">
        <v>39692</v>
      </c>
      <c r="K6" s="46">
        <v>39722</v>
      </c>
      <c r="L6" s="46">
        <v>39753</v>
      </c>
      <c r="M6" s="46">
        <v>39783</v>
      </c>
      <c r="N6" s="46">
        <v>39814</v>
      </c>
      <c r="O6" s="46">
        <v>39845</v>
      </c>
      <c r="P6" s="46">
        <v>39873</v>
      </c>
      <c r="Q6" s="46">
        <v>39904</v>
      </c>
      <c r="R6" s="46">
        <v>39934</v>
      </c>
      <c r="S6" s="46">
        <v>39965</v>
      </c>
      <c r="T6" s="46">
        <v>39995</v>
      </c>
      <c r="U6" s="46">
        <v>40026</v>
      </c>
      <c r="V6" s="46">
        <v>40057</v>
      </c>
      <c r="W6" s="46">
        <v>40087</v>
      </c>
      <c r="X6" s="46">
        <v>40118</v>
      </c>
      <c r="Y6" s="46">
        <v>40148</v>
      </c>
      <c r="Z6" s="46">
        <v>40179</v>
      </c>
      <c r="AA6" s="46">
        <v>40210</v>
      </c>
      <c r="AB6" s="46">
        <v>40238</v>
      </c>
      <c r="AC6" s="46">
        <v>40269</v>
      </c>
      <c r="AD6" s="46">
        <v>40299</v>
      </c>
      <c r="AE6" s="46">
        <v>40330</v>
      </c>
      <c r="AF6" s="46">
        <v>40360</v>
      </c>
      <c r="AG6" s="46">
        <v>40391</v>
      </c>
      <c r="AH6" s="46">
        <v>40422</v>
      </c>
      <c r="AI6" s="46">
        <v>40452</v>
      </c>
      <c r="AJ6" s="46">
        <v>40483</v>
      </c>
      <c r="AK6" s="46">
        <v>40513</v>
      </c>
      <c r="AL6" s="46">
        <v>40544</v>
      </c>
      <c r="AM6" s="46">
        <v>40575</v>
      </c>
      <c r="AN6" s="46">
        <v>40603</v>
      </c>
      <c r="AO6" s="46">
        <v>40634</v>
      </c>
      <c r="AP6" s="46">
        <v>40664</v>
      </c>
      <c r="AQ6" s="46">
        <v>40695</v>
      </c>
      <c r="AR6" s="46">
        <v>40725</v>
      </c>
      <c r="AS6" s="46">
        <v>40756</v>
      </c>
      <c r="AT6" s="46">
        <v>40787</v>
      </c>
      <c r="AU6" s="46">
        <v>40817</v>
      </c>
      <c r="AV6" s="46">
        <v>40848</v>
      </c>
      <c r="AW6" s="46">
        <v>40888</v>
      </c>
      <c r="AX6" s="46">
        <v>40909</v>
      </c>
      <c r="AY6" s="46">
        <v>40940</v>
      </c>
      <c r="AZ6" s="46">
        <v>40969</v>
      </c>
      <c r="BA6" s="46">
        <v>41000</v>
      </c>
      <c r="BB6" s="46">
        <v>41030</v>
      </c>
      <c r="BC6" s="46">
        <v>41061</v>
      </c>
      <c r="BD6" s="46">
        <v>41091</v>
      </c>
      <c r="BE6" s="46">
        <v>41122</v>
      </c>
      <c r="BF6" s="46">
        <v>41153</v>
      </c>
      <c r="BG6" s="46">
        <v>41183</v>
      </c>
      <c r="BH6" s="46">
        <v>41214</v>
      </c>
      <c r="BI6" s="46">
        <v>41244</v>
      </c>
      <c r="BJ6" s="46">
        <v>41275</v>
      </c>
      <c r="BK6" s="46">
        <v>41306</v>
      </c>
      <c r="BL6" s="46">
        <v>41334</v>
      </c>
      <c r="BM6" s="46">
        <v>41365</v>
      </c>
      <c r="BN6" s="46">
        <v>41395</v>
      </c>
      <c r="BO6" s="46">
        <v>41426</v>
      </c>
      <c r="BP6" s="46">
        <v>41456</v>
      </c>
      <c r="BQ6" s="46">
        <v>41487</v>
      </c>
      <c r="BR6" s="46">
        <v>41530</v>
      </c>
      <c r="BS6" s="46">
        <v>41560</v>
      </c>
      <c r="BT6" s="46">
        <v>41591</v>
      </c>
      <c r="BU6" s="46">
        <v>41621</v>
      </c>
      <c r="BV6" s="46">
        <v>41652</v>
      </c>
      <c r="BW6" s="46">
        <v>41683</v>
      </c>
      <c r="BX6" s="46">
        <v>41711</v>
      </c>
      <c r="BY6" s="46">
        <v>41742</v>
      </c>
      <c r="BZ6" s="46">
        <v>41772</v>
      </c>
      <c r="CA6" s="46">
        <v>41803</v>
      </c>
      <c r="CB6" s="46">
        <v>41833</v>
      </c>
      <c r="CC6" s="46">
        <v>41864</v>
      </c>
      <c r="CD6" s="46">
        <v>41895</v>
      </c>
      <c r="CE6" s="46">
        <v>41925</v>
      </c>
      <c r="CF6" s="46">
        <v>41956</v>
      </c>
      <c r="CG6" s="46">
        <v>41986</v>
      </c>
      <c r="CH6" s="46">
        <v>42017</v>
      </c>
      <c r="CI6" s="46">
        <v>42048</v>
      </c>
      <c r="CJ6" s="46">
        <v>42076</v>
      </c>
      <c r="CK6" s="46">
        <v>42107</v>
      </c>
      <c r="CL6" s="46">
        <v>42137</v>
      </c>
      <c r="CM6" s="46">
        <v>42168</v>
      </c>
      <c r="CN6" s="46">
        <v>42198</v>
      </c>
      <c r="CO6" s="46">
        <v>42229</v>
      </c>
      <c r="CP6" s="46">
        <v>42260</v>
      </c>
      <c r="CQ6" s="46">
        <v>42290</v>
      </c>
      <c r="CR6" s="46">
        <v>42321</v>
      </c>
      <c r="CS6" s="46">
        <v>42351</v>
      </c>
      <c r="CT6" s="46">
        <v>42382</v>
      </c>
      <c r="CU6" s="46">
        <v>42413</v>
      </c>
      <c r="CV6" s="46">
        <v>42442</v>
      </c>
      <c r="CW6" s="46">
        <v>42473</v>
      </c>
      <c r="CX6" s="46">
        <v>42503</v>
      </c>
      <c r="CY6" s="46">
        <v>42534</v>
      </c>
      <c r="CZ6" s="46">
        <v>42564</v>
      </c>
      <c r="DA6" s="46">
        <v>42595</v>
      </c>
      <c r="DB6" s="46">
        <v>42626</v>
      </c>
      <c r="DC6" s="46">
        <v>42656</v>
      </c>
      <c r="DD6" s="46">
        <v>42687</v>
      </c>
      <c r="DE6" s="46">
        <v>42717</v>
      </c>
      <c r="DF6" s="46">
        <v>42748</v>
      </c>
      <c r="DG6" s="46">
        <v>42779</v>
      </c>
      <c r="DH6" s="46">
        <v>42807</v>
      </c>
      <c r="DI6" s="46">
        <v>42838</v>
      </c>
      <c r="DJ6" s="46">
        <v>42868</v>
      </c>
      <c r="DK6" s="46">
        <v>42899</v>
      </c>
      <c r="DL6" s="46">
        <v>42929</v>
      </c>
      <c r="DM6" s="46">
        <v>42960</v>
      </c>
      <c r="DN6" s="46">
        <v>42991</v>
      </c>
      <c r="DO6" s="46">
        <v>43021</v>
      </c>
      <c r="DP6" s="46">
        <v>43052</v>
      </c>
      <c r="DQ6" s="46">
        <v>43082</v>
      </c>
      <c r="DR6" s="46">
        <v>43113</v>
      </c>
      <c r="DS6" s="46">
        <v>43144</v>
      </c>
      <c r="DT6" s="46">
        <v>43172</v>
      </c>
      <c r="DU6" s="46">
        <v>43203</v>
      </c>
      <c r="DV6" s="46">
        <v>43233</v>
      </c>
      <c r="DW6" s="46">
        <v>43264</v>
      </c>
      <c r="DX6" s="46">
        <v>43294</v>
      </c>
      <c r="DY6" s="46">
        <v>43325</v>
      </c>
      <c r="DZ6" s="46">
        <v>43356</v>
      </c>
      <c r="EA6" s="46">
        <v>43386</v>
      </c>
      <c r="EB6" s="46">
        <v>43417</v>
      </c>
      <c r="EC6" s="46">
        <v>43447</v>
      </c>
    </row>
    <row r="7" ht="13.5">
      <c r="A7" s="1" t="s">
        <v>171</v>
      </c>
    </row>
    <row r="8" ht="13.5">
      <c r="A8" s="1" t="s">
        <v>172</v>
      </c>
    </row>
    <row r="9" spans="1:128" ht="13.5">
      <c r="A9" s="1" t="s">
        <v>173</v>
      </c>
      <c r="B9" s="21">
        <v>55279.48267968559</v>
      </c>
      <c r="C9" s="21">
        <v>53742.48498696614</v>
      </c>
      <c r="D9" s="21">
        <v>60463.472106455105</v>
      </c>
      <c r="E9" s="21">
        <v>61182.892078266144</v>
      </c>
      <c r="F9" s="21">
        <v>60636.49817583312</v>
      </c>
      <c r="G9" s="21">
        <v>60369.90947639135</v>
      </c>
      <c r="H9" s="21">
        <v>59191.449242533774</v>
      </c>
      <c r="I9" s="21">
        <v>60792.25543673481</v>
      </c>
      <c r="J9" s="21">
        <v>57379.332689949704</v>
      </c>
      <c r="K9" s="21">
        <v>53314.75967396992</v>
      </c>
      <c r="L9" s="21">
        <v>52849.492268651295</v>
      </c>
      <c r="M9" s="21">
        <v>56939.38487921685</v>
      </c>
      <c r="N9" s="21">
        <v>54579.33046032712</v>
      </c>
      <c r="O9" s="21">
        <v>55578.54483596913</v>
      </c>
      <c r="P9" s="21">
        <v>56829.85343495362</v>
      </c>
      <c r="Q9" s="21">
        <v>58275.88371947692</v>
      </c>
      <c r="R9" s="21">
        <v>58396.334235984374</v>
      </c>
      <c r="S9" s="21">
        <v>59572.29958632747</v>
      </c>
      <c r="T9" s="21">
        <v>58541.031816630406</v>
      </c>
      <c r="U9" s="21">
        <v>60299.851043957984</v>
      </c>
      <c r="V9" s="21">
        <v>61389.26707760275</v>
      </c>
      <c r="W9" s="21">
        <v>62850.49162578602</v>
      </c>
      <c r="X9" s="21">
        <v>61392.39301538781</v>
      </c>
      <c r="Y9" s="21">
        <v>63758.806027647006</v>
      </c>
      <c r="Z9" s="21">
        <v>64414.26476905085</v>
      </c>
      <c r="AA9" s="21">
        <v>59992.587862945045</v>
      </c>
      <c r="AB9" s="21">
        <v>60918.975849738155</v>
      </c>
      <c r="AC9" s="21">
        <v>70079.2004020084</v>
      </c>
      <c r="AD9" s="21">
        <v>66257.54722363541</v>
      </c>
      <c r="AE9" s="21">
        <v>73479.81721770595</v>
      </c>
      <c r="AF9" s="21">
        <v>80107.30236463982</v>
      </c>
      <c r="AG9" s="21">
        <v>79478.71776788362</v>
      </c>
      <c r="AH9" s="21">
        <v>80778.15695957282</v>
      </c>
      <c r="AI9" s="21">
        <v>79385.09241602692</v>
      </c>
      <c r="AJ9" s="21">
        <v>76531.45604039844</v>
      </c>
      <c r="AK9" s="21">
        <v>79875.08896759637</v>
      </c>
      <c r="AL9" s="21">
        <v>80100.62225191023</v>
      </c>
      <c r="AM9" s="21">
        <v>77796.99644212658</v>
      </c>
      <c r="AN9" s="21">
        <v>77250.2412958326</v>
      </c>
      <c r="AO9" s="21">
        <v>77893.19474888255</v>
      </c>
      <c r="AP9" s="21">
        <v>76358.10799848911</v>
      </c>
      <c r="AQ9" s="21">
        <v>72707.42599401527</v>
      </c>
      <c r="AR9" s="21">
        <v>72398.9560342408</v>
      </c>
      <c r="AS9" s="21">
        <v>72362.07868694601</v>
      </c>
      <c r="AT9" s="21">
        <v>67113.41872786824</v>
      </c>
      <c r="AU9" s="21">
        <v>67039.42937734681</v>
      </c>
      <c r="AV9" s="21">
        <v>67961.13547152873</v>
      </c>
      <c r="AW9" s="21">
        <v>73026.21879320203</v>
      </c>
      <c r="AX9" s="21">
        <v>70440.09045164895</v>
      </c>
      <c r="AY9" s="21">
        <v>69402.56909278526</v>
      </c>
      <c r="AZ9" s="21">
        <v>72045.29369925073</v>
      </c>
      <c r="BA9" s="21">
        <v>72489.686396254</v>
      </c>
      <c r="BB9" s="21">
        <v>75731.15964675383</v>
      </c>
      <c r="BC9" s="21">
        <v>77733.39459725945</v>
      </c>
      <c r="BD9" s="21">
        <v>82208.2790307287</v>
      </c>
      <c r="BE9" s="21">
        <v>83171.87227680263</v>
      </c>
      <c r="BF9" s="21">
        <v>92662.26143109778</v>
      </c>
      <c r="BG9" s="21">
        <v>93143.22010220613</v>
      </c>
      <c r="BH9" s="21">
        <v>91641.84506126375</v>
      </c>
      <c r="BI9" s="21">
        <v>94362.91674649404</v>
      </c>
      <c r="BJ9" s="21">
        <v>97868.24192525813</v>
      </c>
      <c r="BK9" s="21">
        <v>96019.73184794116</v>
      </c>
      <c r="BL9" s="21">
        <v>92694.27611345542</v>
      </c>
      <c r="BM9" s="21">
        <v>89935.93457258886</v>
      </c>
      <c r="BN9" s="21">
        <v>84379.2942268567</v>
      </c>
      <c r="BO9" s="21">
        <v>86872.48500600667</v>
      </c>
      <c r="BP9" s="21">
        <v>91226.01449931845</v>
      </c>
      <c r="BQ9" s="21">
        <v>101630.28364182817</v>
      </c>
      <c r="BR9" s="21">
        <v>100348.77486774298</v>
      </c>
      <c r="BS9" s="21">
        <v>101118.42428515234</v>
      </c>
      <c r="BT9" s="21">
        <v>98749.68899879744</v>
      </c>
      <c r="BU9" s="21">
        <v>99989.64469758145</v>
      </c>
      <c r="BV9" s="21">
        <v>99008.40540559395</v>
      </c>
      <c r="BW9" s="21">
        <v>97676.99622837493</v>
      </c>
      <c r="BX9" s="21">
        <v>106998.45155665252</v>
      </c>
      <c r="BY9" s="21">
        <v>108482.41785585579</v>
      </c>
      <c r="BZ9" s="21">
        <v>108700.3832363147</v>
      </c>
      <c r="CA9" s="21">
        <v>107160.90287558438</v>
      </c>
      <c r="CB9" s="21">
        <v>105612.14302553731</v>
      </c>
      <c r="CC9" s="21">
        <v>103313.75637051808</v>
      </c>
      <c r="CD9" s="21">
        <v>103136.06135458227</v>
      </c>
      <c r="CE9" s="21">
        <v>100433.41994894692</v>
      </c>
      <c r="CF9" s="21">
        <v>98878.37408606856</v>
      </c>
      <c r="CG9" s="21">
        <v>104793.46790447064</v>
      </c>
      <c r="CH9" s="21">
        <v>105377.82825721614</v>
      </c>
      <c r="CI9" s="21">
        <v>95765.9034593024</v>
      </c>
      <c r="CJ9" s="21">
        <v>104852.52541135697</v>
      </c>
      <c r="CK9" s="21">
        <v>103576.95471949967</v>
      </c>
      <c r="CL9" s="21">
        <v>98263.77062200382</v>
      </c>
      <c r="CM9" s="21">
        <v>108677.48366602376</v>
      </c>
      <c r="CN9" s="21">
        <v>112598.20057784044</v>
      </c>
      <c r="CO9" s="21">
        <v>115651.5016380028</v>
      </c>
      <c r="CP9" s="21">
        <v>113818.29304229235</v>
      </c>
      <c r="CQ9" s="21">
        <v>119511.47862709605</v>
      </c>
      <c r="CR9" s="21">
        <v>134429.0740588887</v>
      </c>
      <c r="CS9" s="21">
        <v>115342.55292132657</v>
      </c>
      <c r="CT9" s="21">
        <v>113363.13423913653</v>
      </c>
      <c r="CU9" s="21">
        <v>109306.20925578612</v>
      </c>
      <c r="CV9" s="21">
        <v>105446.50682597523</v>
      </c>
      <c r="CW9" s="21">
        <v>112937.03332379024</v>
      </c>
      <c r="CX9" s="21">
        <v>115116.6025412998</v>
      </c>
      <c r="CY9" s="21">
        <v>130863.17442748146</v>
      </c>
      <c r="CZ9" s="21">
        <v>143335.3191906258</v>
      </c>
      <c r="DA9" s="21">
        <v>158938.41635134618</v>
      </c>
      <c r="DB9" s="21">
        <v>168608.2051037729</v>
      </c>
      <c r="DC9" s="21">
        <v>158330.1915947838</v>
      </c>
      <c r="DD9" s="21">
        <v>148951.04016164294</v>
      </c>
      <c r="DE9" s="21">
        <v>151535.97219048813</v>
      </c>
      <c r="DF9" s="21">
        <v>146346.093267745</v>
      </c>
      <c r="DG9" s="21">
        <v>154901.68407212413</v>
      </c>
      <c r="DH9" s="21">
        <v>149910.78559804644</v>
      </c>
      <c r="DI9" s="21">
        <v>143288.05828688154</v>
      </c>
      <c r="DJ9" s="21">
        <v>135340.60637154285</v>
      </c>
      <c r="DK9" s="21">
        <v>146676.37160861626</v>
      </c>
      <c r="DL9" s="21">
        <v>145645.20501813688</v>
      </c>
      <c r="DM9" s="21">
        <v>151287.73310831317</v>
      </c>
      <c r="DN9" s="21">
        <v>156028.42996675262</v>
      </c>
      <c r="DO9" s="21">
        <v>166251.51494675392</v>
      </c>
      <c r="DP9" s="21">
        <v>168008.23874623334</v>
      </c>
      <c r="DQ9" s="21">
        <v>189315.60622215687</v>
      </c>
      <c r="DR9" s="21">
        <v>196388.43968024367</v>
      </c>
      <c r="DS9" s="21">
        <v>196087.45642923872</v>
      </c>
      <c r="DT9" s="21">
        <v>199412.9570854652</v>
      </c>
      <c r="DU9" s="21">
        <v>191673.66794969246</v>
      </c>
      <c r="DV9" s="21">
        <v>190322.494242722</v>
      </c>
      <c r="DW9" s="21">
        <v>189279.3170497633</v>
      </c>
      <c r="DX9" s="21">
        <v>187857.17503026454</v>
      </c>
    </row>
    <row r="10" spans="1:128" ht="13.5">
      <c r="A10" s="1" t="s">
        <v>174</v>
      </c>
      <c r="B10" s="21">
        <v>57993.94008827739</v>
      </c>
      <c r="C10" s="21">
        <v>57297.776236059944</v>
      </c>
      <c r="D10" s="21">
        <v>63680.925482306106</v>
      </c>
      <c r="E10" s="21">
        <v>64131.17008826984</v>
      </c>
      <c r="F10" s="21">
        <v>63700.65369915112</v>
      </c>
      <c r="G10" s="21">
        <v>63582.03648263135</v>
      </c>
      <c r="H10" s="21">
        <v>62240.58963980266</v>
      </c>
      <c r="I10" s="21">
        <v>63718.6143064443</v>
      </c>
      <c r="J10" s="21">
        <v>60414.4080004517</v>
      </c>
      <c r="K10" s="21">
        <v>56229.33149371341</v>
      </c>
      <c r="L10" s="21">
        <v>55752.67382607929</v>
      </c>
      <c r="M10" s="21">
        <v>61043.90302267234</v>
      </c>
      <c r="N10" s="21">
        <v>59014.09573421912</v>
      </c>
      <c r="O10" s="21">
        <v>59840.80391476313</v>
      </c>
      <c r="P10" s="21">
        <v>62128.71079362962</v>
      </c>
      <c r="Q10" s="21">
        <v>63128.67322309292</v>
      </c>
      <c r="R10" s="21">
        <v>63236.03093925437</v>
      </c>
      <c r="S10" s="21">
        <v>64682.70332766167</v>
      </c>
      <c r="T10" s="21">
        <v>68031.34096398641</v>
      </c>
      <c r="U10" s="21">
        <v>70827.60235863998</v>
      </c>
      <c r="V10" s="21">
        <v>78230.00007958215</v>
      </c>
      <c r="W10" s="21">
        <v>79880.89773848202</v>
      </c>
      <c r="X10" s="21">
        <v>79196.22480114672</v>
      </c>
      <c r="Y10" s="21">
        <v>81854.03484590452</v>
      </c>
      <c r="Z10" s="21">
        <v>83369.53920273691</v>
      </c>
      <c r="AA10" s="21">
        <v>78833.44528118189</v>
      </c>
      <c r="AB10" s="21">
        <v>81636.6058267012</v>
      </c>
      <c r="AC10" s="21">
        <v>92243.35561370791</v>
      </c>
      <c r="AD10" s="21">
        <v>87372.21541662992</v>
      </c>
      <c r="AE10" s="21">
        <v>96076.08938790794</v>
      </c>
      <c r="AF10" s="21">
        <v>104582.0779981407</v>
      </c>
      <c r="AG10" s="21">
        <v>103110.55634960631</v>
      </c>
      <c r="AH10" s="21">
        <v>104096.79642787852</v>
      </c>
      <c r="AI10" s="21">
        <v>102553.8905841507</v>
      </c>
      <c r="AJ10" s="21">
        <v>99204.70038654964</v>
      </c>
      <c r="AK10" s="21">
        <v>101824.52502496887</v>
      </c>
      <c r="AL10" s="21">
        <v>102220.68242948223</v>
      </c>
      <c r="AM10" s="21">
        <v>99424.76174811658</v>
      </c>
      <c r="AN10" s="21">
        <v>98034.4663879261</v>
      </c>
      <c r="AO10" s="21">
        <v>102160.51493402466</v>
      </c>
      <c r="AP10" s="21">
        <v>96230.50139459141</v>
      </c>
      <c r="AQ10" s="21">
        <v>92480.30079625447</v>
      </c>
      <c r="AR10" s="21">
        <v>91206.46984083159</v>
      </c>
      <c r="AS10" s="21">
        <v>91341.19441558323</v>
      </c>
      <c r="AT10" s="21">
        <v>87693.15158725763</v>
      </c>
      <c r="AU10" s="21">
        <v>87874.14490888681</v>
      </c>
      <c r="AV10" s="21">
        <v>87994.76924032533</v>
      </c>
      <c r="AW10" s="21">
        <v>93142.07263130533</v>
      </c>
      <c r="AX10" s="21">
        <v>91864.01621213296</v>
      </c>
      <c r="AY10" s="21">
        <v>91090.03311379126</v>
      </c>
      <c r="AZ10" s="21">
        <v>93457.72933680634</v>
      </c>
      <c r="BA10" s="21">
        <v>94168.587666644</v>
      </c>
      <c r="BB10" s="21">
        <v>97010.65991257784</v>
      </c>
      <c r="BC10" s="21">
        <v>99250.56849406945</v>
      </c>
      <c r="BD10" s="21">
        <v>103493.9659399924</v>
      </c>
      <c r="BE10" s="21">
        <v>105504.43261159764</v>
      </c>
      <c r="BF10" s="21">
        <v>114722.61170959278</v>
      </c>
      <c r="BG10" s="21">
        <v>116719.67210408614</v>
      </c>
      <c r="BH10" s="21">
        <v>116422.88075123946</v>
      </c>
      <c r="BI10" s="21">
        <v>120276.41342479404</v>
      </c>
      <c r="BJ10" s="21">
        <v>124390.79585634562</v>
      </c>
      <c r="BK10" s="21">
        <v>122912.11703458316</v>
      </c>
      <c r="BL10" s="21">
        <v>118713.04368290541</v>
      </c>
      <c r="BM10" s="21">
        <v>116397.57665922886</v>
      </c>
      <c r="BN10" s="21">
        <v>110319.3184620897</v>
      </c>
      <c r="BO10" s="21">
        <v>114369.66965803535</v>
      </c>
      <c r="BP10" s="21">
        <v>119317.07313034045</v>
      </c>
      <c r="BQ10" s="21">
        <v>129895.00625912816</v>
      </c>
      <c r="BR10" s="21">
        <v>129822.62499817298</v>
      </c>
      <c r="BS10" s="21">
        <v>130980.75823267915</v>
      </c>
      <c r="BT10" s="21">
        <v>129586.66139605395</v>
      </c>
      <c r="BU10" s="21">
        <v>131324.01199196145</v>
      </c>
      <c r="BV10" s="21">
        <v>131324.34151750396</v>
      </c>
      <c r="BW10" s="21">
        <v>131521.78426241493</v>
      </c>
      <c r="BX10" s="21">
        <v>140810.58480351252</v>
      </c>
      <c r="BY10" s="21">
        <v>141905.2072394818</v>
      </c>
      <c r="BZ10" s="21">
        <v>141414.8634281697</v>
      </c>
      <c r="CA10" s="21">
        <v>139456.26441715038</v>
      </c>
      <c r="CB10" s="21">
        <v>138411.5587105453</v>
      </c>
      <c r="CC10" s="21">
        <v>138671.62163517807</v>
      </c>
      <c r="CD10" s="21">
        <v>136485.90556001227</v>
      </c>
      <c r="CE10" s="21">
        <v>134115.8626959169</v>
      </c>
      <c r="CF10" s="21">
        <v>133888.38135176856</v>
      </c>
      <c r="CG10" s="21">
        <v>139061.94989309064</v>
      </c>
      <c r="CH10" s="21">
        <v>138444.75108163615</v>
      </c>
      <c r="CI10" s="21">
        <v>127320.78165069841</v>
      </c>
      <c r="CJ10" s="21">
        <v>139374.01461613097</v>
      </c>
      <c r="CK10" s="21">
        <v>137004.63136711967</v>
      </c>
      <c r="CL10" s="21">
        <v>131517.92396233382</v>
      </c>
      <c r="CM10" s="21">
        <v>144732.10851233176</v>
      </c>
      <c r="CN10" s="21">
        <v>148374.58820040865</v>
      </c>
      <c r="CO10" s="21">
        <v>152590.7186689828</v>
      </c>
      <c r="CP10" s="21">
        <v>151375.31453566835</v>
      </c>
      <c r="CQ10" s="21">
        <v>160490.49826236704</v>
      </c>
      <c r="CR10" s="21">
        <v>183443.26367132572</v>
      </c>
      <c r="CS10" s="21">
        <v>163593.98299419857</v>
      </c>
      <c r="CT10" s="21">
        <v>162561.31519839654</v>
      </c>
      <c r="CU10" s="21">
        <v>155329.78531077612</v>
      </c>
      <c r="CV10" s="21">
        <v>152715.31994215603</v>
      </c>
      <c r="CW10" s="21">
        <v>163356.2362800342</v>
      </c>
      <c r="CX10" s="21">
        <v>170103.2202254908</v>
      </c>
      <c r="CY10" s="21">
        <v>189439.53140133145</v>
      </c>
      <c r="CZ10" s="21">
        <v>203884.98752109578</v>
      </c>
      <c r="DA10" s="21">
        <v>222838.4040500123</v>
      </c>
      <c r="DB10" s="21">
        <v>236910.9452543179</v>
      </c>
      <c r="DC10" s="21">
        <v>223021.59600602882</v>
      </c>
      <c r="DD10" s="21">
        <v>210396.79579292133</v>
      </c>
      <c r="DE10" s="21">
        <v>210714.98865876812</v>
      </c>
      <c r="DF10" s="21">
        <v>204867.40710185497</v>
      </c>
      <c r="DG10" s="21">
        <v>211759.88473635406</v>
      </c>
      <c r="DH10" s="21">
        <v>204428.80200181645</v>
      </c>
      <c r="DI10" s="21">
        <v>204856.13539760554</v>
      </c>
      <c r="DJ10" s="21">
        <v>188085.00859497685</v>
      </c>
      <c r="DK10" s="21">
        <v>197753.04484973225</v>
      </c>
      <c r="DL10" s="21">
        <v>196564.77894992687</v>
      </c>
      <c r="DM10" s="21">
        <v>204132.81237828406</v>
      </c>
      <c r="DN10" s="21">
        <v>208236.82604010362</v>
      </c>
      <c r="DO10" s="21">
        <v>219665.5876219719</v>
      </c>
      <c r="DP10" s="21">
        <v>222763.44586091687</v>
      </c>
      <c r="DQ10" s="21">
        <v>246159.95834049876</v>
      </c>
      <c r="DR10" s="21">
        <v>255729.40577932025</v>
      </c>
      <c r="DS10" s="21">
        <v>255655.92835646804</v>
      </c>
      <c r="DT10" s="21">
        <v>258666.5282669568</v>
      </c>
      <c r="DU10" s="21">
        <v>250012.06401418775</v>
      </c>
      <c r="DV10" s="21">
        <v>245553.217909053</v>
      </c>
      <c r="DW10" s="21">
        <v>242458.5659830378</v>
      </c>
      <c r="DX10" s="21">
        <v>237404.09963489114</v>
      </c>
    </row>
    <row r="11" spans="1:128" ht="13.5">
      <c r="A11" s="1" t="s">
        <v>175</v>
      </c>
      <c r="B11" s="21">
        <v>-2714.4574085918</v>
      </c>
      <c r="C11" s="21">
        <v>-3555.2912490937997</v>
      </c>
      <c r="D11" s="21">
        <v>-3217.4533758509997</v>
      </c>
      <c r="E11" s="21">
        <v>-2948.2780100037003</v>
      </c>
      <c r="F11" s="21">
        <v>-3064.155523318</v>
      </c>
      <c r="G11" s="21">
        <v>-3212.1270062400004</v>
      </c>
      <c r="H11" s="21">
        <v>-3049.140397268886</v>
      </c>
      <c r="I11" s="21">
        <v>-2926.35886970949</v>
      </c>
      <c r="J11" s="21">
        <v>-3035.075310502</v>
      </c>
      <c r="K11" s="21">
        <v>-2914.57181974349</v>
      </c>
      <c r="L11" s="21">
        <v>-2903.181557428</v>
      </c>
      <c r="M11" s="21">
        <v>-4104.518143455491</v>
      </c>
      <c r="N11" s="21">
        <v>-4434.765273892001</v>
      </c>
      <c r="O11" s="21">
        <v>-4262.259078794</v>
      </c>
      <c r="P11" s="21">
        <v>-5298.857358676</v>
      </c>
      <c r="Q11" s="21">
        <v>-4852.789503616</v>
      </c>
      <c r="R11" s="21">
        <v>-4839.696703269999</v>
      </c>
      <c r="S11" s="21">
        <v>-5110.4037413342</v>
      </c>
      <c r="T11" s="21">
        <v>-9490.309147356002</v>
      </c>
      <c r="U11" s="21">
        <v>-10527.751314682</v>
      </c>
      <c r="V11" s="21">
        <v>-16840.733001979403</v>
      </c>
      <c r="W11" s="21">
        <v>-17030.406112696</v>
      </c>
      <c r="X11" s="21">
        <v>-17803.831785758906</v>
      </c>
      <c r="Y11" s="21">
        <v>-18095.228818257518</v>
      </c>
      <c r="Z11" s="21">
        <v>-18955.274433686056</v>
      </c>
      <c r="AA11" s="21">
        <v>-18840.85741823685</v>
      </c>
      <c r="AB11" s="21">
        <v>-20717.629976963046</v>
      </c>
      <c r="AC11" s="21">
        <v>-22164.155211699515</v>
      </c>
      <c r="AD11" s="21">
        <v>-21114.6681929945</v>
      </c>
      <c r="AE11" s="21">
        <v>-22596.272170202</v>
      </c>
      <c r="AF11" s="21">
        <v>-24474.775633500874</v>
      </c>
      <c r="AG11" s="21">
        <v>-23631.838581722703</v>
      </c>
      <c r="AH11" s="21">
        <v>-23318.6394683057</v>
      </c>
      <c r="AI11" s="21">
        <v>-23168.798168123765</v>
      </c>
      <c r="AJ11" s="21">
        <v>-22673.2443461512</v>
      </c>
      <c r="AK11" s="21">
        <v>-21949.4360573725</v>
      </c>
      <c r="AL11" s="21">
        <v>-22120.060177572002</v>
      </c>
      <c r="AM11" s="21">
        <v>-21627.765305990004</v>
      </c>
      <c r="AN11" s="21">
        <v>-20784.2250920935</v>
      </c>
      <c r="AO11" s="21">
        <v>-24267.320185142104</v>
      </c>
      <c r="AP11" s="21">
        <v>-19872.3933961023</v>
      </c>
      <c r="AQ11" s="21">
        <v>-19772.8748022392</v>
      </c>
      <c r="AR11" s="21">
        <v>-18807.513806590796</v>
      </c>
      <c r="AS11" s="21">
        <v>-18979.115728637225</v>
      </c>
      <c r="AT11" s="21">
        <v>-20579.732859389398</v>
      </c>
      <c r="AU11" s="21">
        <v>-20834.71553154</v>
      </c>
      <c r="AV11" s="21">
        <v>-20033.6337687966</v>
      </c>
      <c r="AW11" s="21">
        <v>-20115.8538381033</v>
      </c>
      <c r="AX11" s="21">
        <v>-21423.925760484002</v>
      </c>
      <c r="AY11" s="21">
        <v>-21687.464021006002</v>
      </c>
      <c r="AZ11" s="21">
        <v>-21412.4356375556</v>
      </c>
      <c r="BA11" s="21">
        <v>-21678.90127039</v>
      </c>
      <c r="BB11" s="21">
        <v>-21279.500265824005</v>
      </c>
      <c r="BC11" s="21">
        <v>-21517.17389681</v>
      </c>
      <c r="BD11" s="21">
        <v>-21285.6869092637</v>
      </c>
      <c r="BE11" s="21">
        <v>-22332.560334795002</v>
      </c>
      <c r="BF11" s="21">
        <v>-22060.350278495</v>
      </c>
      <c r="BG11" s="21">
        <v>-23576.452001880003</v>
      </c>
      <c r="BH11" s="21">
        <v>-24781.035689975703</v>
      </c>
      <c r="BI11" s="21">
        <v>-25913.496678299998</v>
      </c>
      <c r="BJ11" s="21">
        <v>-26522.553931087496</v>
      </c>
      <c r="BK11" s="21">
        <v>-26892.385186642</v>
      </c>
      <c r="BL11" s="21">
        <v>-26018.76756945</v>
      </c>
      <c r="BM11" s="21">
        <v>-26461.642086639997</v>
      </c>
      <c r="BN11" s="21">
        <v>-25940.024235233</v>
      </c>
      <c r="BO11" s="21">
        <v>-27497.184652028678</v>
      </c>
      <c r="BP11" s="21">
        <v>-28091.058631022</v>
      </c>
      <c r="BQ11" s="21">
        <v>-28264.7226173</v>
      </c>
      <c r="BR11" s="21">
        <v>-29473.850130429997</v>
      </c>
      <c r="BS11" s="21">
        <v>-29862.3339475268</v>
      </c>
      <c r="BT11" s="21">
        <v>-30836.972397256504</v>
      </c>
      <c r="BU11" s="21">
        <v>-31334.367294379997</v>
      </c>
      <c r="BV11" s="21">
        <v>-32315.93611191</v>
      </c>
      <c r="BW11" s="21">
        <v>-33844.78803404</v>
      </c>
      <c r="BX11" s="21">
        <v>-33812.13324686</v>
      </c>
      <c r="BY11" s="21">
        <v>-33422.789383626005</v>
      </c>
      <c r="BZ11" s="21">
        <v>-32714.480191855</v>
      </c>
      <c r="CA11" s="21">
        <v>-32295.361541565995</v>
      </c>
      <c r="CB11" s="21">
        <v>-32799.41568500799</v>
      </c>
      <c r="CC11" s="21">
        <v>-35357.865264659995</v>
      </c>
      <c r="CD11" s="21">
        <v>-33349.844205429996</v>
      </c>
      <c r="CE11" s="21">
        <v>-33682.442746969995</v>
      </c>
      <c r="CF11" s="21">
        <v>-35010.0072657</v>
      </c>
      <c r="CG11" s="21">
        <v>-34268.48198862</v>
      </c>
      <c r="CH11" s="21">
        <v>-33066.92282442</v>
      </c>
      <c r="CI11" s="21">
        <v>-31554.87819139601</v>
      </c>
      <c r="CJ11" s="21">
        <v>-34521.489204774</v>
      </c>
      <c r="CK11" s="21">
        <v>-33427.67664762</v>
      </c>
      <c r="CL11" s="21">
        <v>-33254.153340330005</v>
      </c>
      <c r="CM11" s="21">
        <v>-36054.624846308</v>
      </c>
      <c r="CN11" s="21">
        <v>-35776.3876225682</v>
      </c>
      <c r="CO11" s="21">
        <v>-36939.21703098</v>
      </c>
      <c r="CP11" s="21">
        <v>-37557.021493376</v>
      </c>
      <c r="CQ11" s="21">
        <v>-40979.019635271</v>
      </c>
      <c r="CR11" s="21">
        <v>-49014.189612436996</v>
      </c>
      <c r="CS11" s="21">
        <v>-48251.430072872</v>
      </c>
      <c r="CT11" s="21">
        <v>-49198.180959260004</v>
      </c>
      <c r="CU11" s="21">
        <v>-46023.57605499</v>
      </c>
      <c r="CV11" s="21">
        <v>-47268.8131161808</v>
      </c>
      <c r="CW11" s="21">
        <v>-50419.202956243964</v>
      </c>
      <c r="CX11" s="21">
        <v>-54986.617684191006</v>
      </c>
      <c r="CY11" s="21">
        <v>-58576.35697385</v>
      </c>
      <c r="CZ11" s="21">
        <v>-60549.66833047</v>
      </c>
      <c r="DA11" s="21">
        <v>-63899.9876986661</v>
      </c>
      <c r="DB11" s="21">
        <v>-68302.740150545</v>
      </c>
      <c r="DC11" s="21">
        <v>-64691.40441124501</v>
      </c>
      <c r="DD11" s="21">
        <v>-61445.7556312784</v>
      </c>
      <c r="DE11" s="21">
        <v>-59179.01646828001</v>
      </c>
      <c r="DF11" s="21">
        <v>-58521.31383411</v>
      </c>
      <c r="DG11" s="21">
        <v>-56858.20066422994</v>
      </c>
      <c r="DH11" s="21">
        <v>-54518.01640377</v>
      </c>
      <c r="DI11" s="21">
        <v>-61568.077110724</v>
      </c>
      <c r="DJ11" s="21">
        <v>-52744.402223434</v>
      </c>
      <c r="DK11" s="21">
        <v>-51076.673241116005</v>
      </c>
      <c r="DL11" s="21">
        <v>-50919.57393179</v>
      </c>
      <c r="DM11" s="21">
        <v>-52845.0792699709</v>
      </c>
      <c r="DN11" s="21">
        <v>-52208.396073350996</v>
      </c>
      <c r="DO11" s="21">
        <v>-53414.072675218</v>
      </c>
      <c r="DP11" s="21">
        <v>-54755.20711468351</v>
      </c>
      <c r="DQ11" s="21">
        <v>-56844.3521183419</v>
      </c>
      <c r="DR11" s="21">
        <v>-59340.9660990766</v>
      </c>
      <c r="DS11" s="21">
        <v>-59568.4719272293</v>
      </c>
      <c r="DT11" s="21">
        <v>-59253.5711814916</v>
      </c>
      <c r="DU11" s="21">
        <v>-58338.396064495304</v>
      </c>
      <c r="DV11" s="21">
        <v>-55230.72366633099</v>
      </c>
      <c r="DW11" s="21">
        <v>-53179.24893327451</v>
      </c>
      <c r="DX11" s="21">
        <v>-49546.924604626605</v>
      </c>
    </row>
    <row r="12" spans="1:128" ht="13.5">
      <c r="A12" s="1" t="s">
        <v>176</v>
      </c>
      <c r="B12" s="21">
        <v>10479.720873321814</v>
      </c>
      <c r="C12" s="21">
        <v>11784.166910514054</v>
      </c>
      <c r="D12" s="21">
        <v>5749.527337807704</v>
      </c>
      <c r="E12" s="21">
        <v>7344.302306280864</v>
      </c>
      <c r="F12" s="21">
        <v>9258.498430172673</v>
      </c>
      <c r="G12" s="21">
        <v>10519.171661458655</v>
      </c>
      <c r="H12" s="21">
        <v>12910.167904367227</v>
      </c>
      <c r="I12" s="21">
        <v>12814.833480159497</v>
      </c>
      <c r="J12" s="21">
        <v>16521.21359846661</v>
      </c>
      <c r="K12" s="21">
        <v>21402.655615543583</v>
      </c>
      <c r="L12" s="21">
        <v>23281.884048304266</v>
      </c>
      <c r="M12" s="21">
        <v>23784.300257766205</v>
      </c>
      <c r="N12" s="21">
        <v>26060.8862065129</v>
      </c>
      <c r="O12" s="21">
        <v>25291.33498410286</v>
      </c>
      <c r="P12" s="21">
        <v>25471.786039156374</v>
      </c>
      <c r="Q12" s="21">
        <v>26869.173313341693</v>
      </c>
      <c r="R12" s="21">
        <v>28182.685824678636</v>
      </c>
      <c r="S12" s="21">
        <v>29578.353957730826</v>
      </c>
      <c r="T12" s="21">
        <v>32193.374494990596</v>
      </c>
      <c r="U12" s="21">
        <v>33933.11348537699</v>
      </c>
      <c r="V12" s="21">
        <v>35039.56552576984</v>
      </c>
      <c r="W12" s="21">
        <v>37146.472219915464</v>
      </c>
      <c r="X12" s="21">
        <v>40879.8558904122</v>
      </c>
      <c r="Y12" s="21">
        <v>43314.99727570587</v>
      </c>
      <c r="Z12" s="21">
        <v>43720.54598272713</v>
      </c>
      <c r="AA12" s="21">
        <v>47376.53923002473</v>
      </c>
      <c r="AB12" s="21">
        <v>47419.28123717796</v>
      </c>
      <c r="AC12" s="21">
        <v>45114.30300870158</v>
      </c>
      <c r="AD12" s="21">
        <v>48702.69882856459</v>
      </c>
      <c r="AE12" s="21">
        <v>44994.08550632505</v>
      </c>
      <c r="AF12" s="21">
        <v>42821.42094407018</v>
      </c>
      <c r="AG12" s="21">
        <v>46507.422935408365</v>
      </c>
      <c r="AH12" s="21">
        <v>47215.6846288597</v>
      </c>
      <c r="AI12" s="21">
        <v>49576.660713416844</v>
      </c>
      <c r="AJ12" s="21">
        <v>52297.9751444767</v>
      </c>
      <c r="AK12" s="21">
        <v>53536.704662301534</v>
      </c>
      <c r="AL12" s="21">
        <v>53995.86285591884</v>
      </c>
      <c r="AM12" s="21">
        <v>55272.57580059624</v>
      </c>
      <c r="AN12" s="21">
        <v>53380.4847846279</v>
      </c>
      <c r="AO12" s="21">
        <v>54437.16126681474</v>
      </c>
      <c r="AP12" s="21">
        <v>54531.9256230623</v>
      </c>
      <c r="AQ12" s="21">
        <v>58029.39495682181</v>
      </c>
      <c r="AR12" s="21">
        <v>59000.53340048982</v>
      </c>
      <c r="AS12" s="21">
        <v>62110.415774360765</v>
      </c>
      <c r="AT12" s="21">
        <v>66875.56939588397</v>
      </c>
      <c r="AU12" s="21">
        <v>67861.92907532827</v>
      </c>
      <c r="AV12" s="21">
        <v>70205.98950417039</v>
      </c>
      <c r="AW12" s="21">
        <v>70775.50480530529</v>
      </c>
      <c r="AX12" s="21">
        <v>72605.83449311092</v>
      </c>
      <c r="AY12" s="21">
        <v>73617.09632953275</v>
      </c>
      <c r="AZ12" s="21">
        <v>71103.11680355127</v>
      </c>
      <c r="BA12" s="21">
        <v>73841.70875428803</v>
      </c>
      <c r="BB12" s="21">
        <v>74495.51762090821</v>
      </c>
      <c r="BC12" s="21">
        <v>78176.03603602057</v>
      </c>
      <c r="BD12" s="21">
        <v>75707.79740158128</v>
      </c>
      <c r="BE12" s="21">
        <v>77712.83541909937</v>
      </c>
      <c r="BF12" s="21">
        <v>74125.15362818172</v>
      </c>
      <c r="BG12" s="21">
        <v>78572.90710532502</v>
      </c>
      <c r="BH12" s="21">
        <v>86140.12047324645</v>
      </c>
      <c r="BI12" s="21">
        <v>91650.07160461793</v>
      </c>
      <c r="BJ12" s="21">
        <v>84627.41572561025</v>
      </c>
      <c r="BK12" s="21">
        <v>87730.70775046088</v>
      </c>
      <c r="BL12" s="21">
        <v>91052.35130941661</v>
      </c>
      <c r="BM12" s="21">
        <v>97042.84696654312</v>
      </c>
      <c r="BN12" s="21">
        <v>101494.59298411533</v>
      </c>
      <c r="BO12" s="21">
        <v>103085.78668139334</v>
      </c>
      <c r="BP12" s="21">
        <v>103682.62582073383</v>
      </c>
      <c r="BQ12" s="21">
        <v>95311.66499700182</v>
      </c>
      <c r="BR12" s="21">
        <v>100516.52543537419</v>
      </c>
      <c r="BS12" s="21">
        <v>100132.111521566</v>
      </c>
      <c r="BT12" s="21">
        <v>107993.24519654253</v>
      </c>
      <c r="BU12" s="21">
        <v>116432.66925133849</v>
      </c>
      <c r="BV12" s="21">
        <v>116946.46066802551</v>
      </c>
      <c r="BW12" s="21">
        <v>117980.20654428792</v>
      </c>
      <c r="BX12" s="21">
        <v>109345.52626248746</v>
      </c>
      <c r="BY12" s="21">
        <v>111577.08143430993</v>
      </c>
      <c r="BZ12" s="21">
        <v>113679.42050612412</v>
      </c>
      <c r="CA12" s="21">
        <v>121884.33622211558</v>
      </c>
      <c r="CB12" s="21">
        <v>123335.86356393283</v>
      </c>
      <c r="CC12" s="21">
        <v>130315.34134601943</v>
      </c>
      <c r="CD12" s="21">
        <v>132331.47753085778</v>
      </c>
      <c r="CE12" s="21">
        <v>144620.3812977631</v>
      </c>
      <c r="CF12" s="21">
        <v>148959.92446414146</v>
      </c>
      <c r="CG12" s="21">
        <v>159674.5993920982</v>
      </c>
      <c r="CH12" s="21">
        <v>154753.29817198386</v>
      </c>
      <c r="CI12" s="21">
        <v>160147.19685216848</v>
      </c>
      <c r="CJ12" s="21">
        <v>160620.08778395623</v>
      </c>
      <c r="CK12" s="21">
        <v>164744.23970852926</v>
      </c>
      <c r="CL12" s="21">
        <v>170664.09819282708</v>
      </c>
      <c r="CM12" s="21">
        <v>172534.77318925643</v>
      </c>
      <c r="CN12" s="21">
        <v>173164.91840257216</v>
      </c>
      <c r="CO12" s="21">
        <v>177486.86886102724</v>
      </c>
      <c r="CP12" s="21">
        <v>184875.0167641724</v>
      </c>
      <c r="CQ12" s="21">
        <v>187909.90225111519</v>
      </c>
      <c r="CR12" s="21">
        <v>197563.66092676343</v>
      </c>
      <c r="CS12" s="21">
        <v>218122.05471554105</v>
      </c>
      <c r="CT12" s="21">
        <v>222100.17849161156</v>
      </c>
      <c r="CU12" s="21">
        <v>218533.39841979268</v>
      </c>
      <c r="CV12" s="21">
        <v>223524.9595096681</v>
      </c>
      <c r="CW12" s="21">
        <v>226878.35258965415</v>
      </c>
      <c r="CX12" s="21">
        <v>225593.66554109092</v>
      </c>
      <c r="CY12" s="21">
        <v>221700.32509863444</v>
      </c>
      <c r="CZ12" s="21">
        <v>219627.45611822716</v>
      </c>
      <c r="DA12" s="21">
        <v>213074.22194007447</v>
      </c>
      <c r="DB12" s="21">
        <v>213418.0883081913</v>
      </c>
      <c r="DC12" s="21">
        <v>214220.4709142298</v>
      </c>
      <c r="DD12" s="21">
        <v>219888.52171407826</v>
      </c>
      <c r="DE12" s="21">
        <v>215628.65107520064</v>
      </c>
      <c r="DF12" s="21">
        <v>211132.93543979683</v>
      </c>
      <c r="DG12" s="21">
        <v>207463.13988169312</v>
      </c>
      <c r="DH12" s="21">
        <v>212604.39002573612</v>
      </c>
      <c r="DI12" s="21">
        <v>212816.7457720004</v>
      </c>
      <c r="DJ12" s="21">
        <v>211438.08038678794</v>
      </c>
      <c r="DK12" s="21">
        <v>213459.6215526627</v>
      </c>
      <c r="DL12" s="21">
        <v>212267.14817922958</v>
      </c>
      <c r="DM12" s="21">
        <v>212175.72011372284</v>
      </c>
      <c r="DN12" s="21">
        <v>213490.6494392171</v>
      </c>
      <c r="DO12" s="21">
        <v>209735.4518409529</v>
      </c>
      <c r="DP12" s="21">
        <v>212707.12989054178</v>
      </c>
      <c r="DQ12" s="21">
        <v>194817.296114256</v>
      </c>
      <c r="DR12" s="21">
        <v>192531.9291118214</v>
      </c>
      <c r="DS12" s="21">
        <v>193908.930923436</v>
      </c>
      <c r="DT12" s="21">
        <v>191062.1163185683</v>
      </c>
      <c r="DU12" s="21">
        <v>195096.60294037644</v>
      </c>
      <c r="DV12" s="21">
        <v>198429.6960260573</v>
      </c>
      <c r="DW12" s="21">
        <v>199947.90441114982</v>
      </c>
      <c r="DX12" s="21">
        <v>205112.67835938698</v>
      </c>
    </row>
    <row r="13" spans="1:128" ht="13.5">
      <c r="A13" s="1" t="s">
        <v>177</v>
      </c>
      <c r="B13" s="21">
        <v>20966.248422304343</v>
      </c>
      <c r="C13" s="21">
        <v>22729.908696267044</v>
      </c>
      <c r="D13" s="21">
        <v>16527.470436745418</v>
      </c>
      <c r="E13" s="21">
        <v>18617.83387366023</v>
      </c>
      <c r="F13" s="21">
        <v>19506.753015026625</v>
      </c>
      <c r="G13" s="21">
        <v>20956.417480726417</v>
      </c>
      <c r="H13" s="21">
        <v>23760.082370434942</v>
      </c>
      <c r="I13" s="21">
        <v>22869.28864444126</v>
      </c>
      <c r="J13" s="21">
        <v>25995.71490818659</v>
      </c>
      <c r="K13" s="21">
        <v>29291.392079854042</v>
      </c>
      <c r="L13" s="21">
        <v>31702.534520824825</v>
      </c>
      <c r="M13" s="21">
        <v>33373.750831987825</v>
      </c>
      <c r="N13" s="21">
        <v>34674.07802875952</v>
      </c>
      <c r="O13" s="21">
        <v>35745.29512839476</v>
      </c>
      <c r="P13" s="21">
        <v>38154.32654839508</v>
      </c>
      <c r="Q13" s="21">
        <v>39439.23751459645</v>
      </c>
      <c r="R13" s="21">
        <v>40434.6146477608</v>
      </c>
      <c r="S13" s="21">
        <v>41446.31109295466</v>
      </c>
      <c r="T13" s="21">
        <v>43932.642002572815</v>
      </c>
      <c r="U13" s="21">
        <v>47432.52035661999</v>
      </c>
      <c r="V13" s="21">
        <v>50468.710688180014</v>
      </c>
      <c r="W13" s="21">
        <v>54887.10855560021</v>
      </c>
      <c r="X13" s="21">
        <v>58950.96343166999</v>
      </c>
      <c r="Y13" s="21">
        <v>59962.44427085819</v>
      </c>
      <c r="Z13" s="21">
        <v>61948.42765934038</v>
      </c>
      <c r="AA13" s="21">
        <v>65653.35368871927</v>
      </c>
      <c r="AB13" s="21">
        <v>66197.15401662655</v>
      </c>
      <c r="AC13" s="21">
        <v>69100.73625979933</v>
      </c>
      <c r="AD13" s="21">
        <v>69443.46137748368</v>
      </c>
      <c r="AE13" s="21">
        <v>70490.39497373569</v>
      </c>
      <c r="AF13" s="21">
        <v>72199.40801906121</v>
      </c>
      <c r="AG13" s="21">
        <v>76052.84201541686</v>
      </c>
      <c r="AH13" s="21">
        <v>77035.42492261475</v>
      </c>
      <c r="AI13" s="21">
        <v>79274.71795594733</v>
      </c>
      <c r="AJ13" s="21">
        <v>81125.70305447833</v>
      </c>
      <c r="AK13" s="21">
        <v>80151.5039836371</v>
      </c>
      <c r="AL13" s="21">
        <v>80584.59850543339</v>
      </c>
      <c r="AM13" s="21">
        <v>81486.34190951646</v>
      </c>
      <c r="AN13" s="21">
        <v>78471.45934528534</v>
      </c>
      <c r="AO13" s="21">
        <v>79957.21814685769</v>
      </c>
      <c r="AP13" s="21">
        <v>78848.33758614221</v>
      </c>
      <c r="AQ13" s="21">
        <v>79940.04227201083</v>
      </c>
      <c r="AR13" s="21">
        <v>80706.19915168824</v>
      </c>
      <c r="AS13" s="21">
        <v>83767.46422982443</v>
      </c>
      <c r="AT13" s="21">
        <v>85572.03847768587</v>
      </c>
      <c r="AU13" s="21">
        <v>87935.06838991684</v>
      </c>
      <c r="AV13" s="21">
        <v>90780.39190751253</v>
      </c>
      <c r="AW13" s="21">
        <v>92582.28958345481</v>
      </c>
      <c r="AX13" s="21">
        <v>95333.13325689039</v>
      </c>
      <c r="AY13" s="21">
        <v>96846.20197079319</v>
      </c>
      <c r="AZ13" s="21">
        <v>95117.84239717264</v>
      </c>
      <c r="BA13" s="21">
        <v>97205.15962139599</v>
      </c>
      <c r="BB13" s="21">
        <v>97143.41366157924</v>
      </c>
      <c r="BC13" s="21">
        <v>100405.74740062344</v>
      </c>
      <c r="BD13" s="21">
        <v>98865.75209179072</v>
      </c>
      <c r="BE13" s="21">
        <v>101867.09297723713</v>
      </c>
      <c r="BF13" s="21">
        <v>97189.18641271756</v>
      </c>
      <c r="BG13" s="21">
        <v>103117.80311011191</v>
      </c>
      <c r="BH13" s="21">
        <v>111148.66216004312</v>
      </c>
      <c r="BI13" s="21">
        <v>117744.5727796647</v>
      </c>
      <c r="BJ13" s="21">
        <v>113358.78763368711</v>
      </c>
      <c r="BK13" s="21">
        <v>116158.40433793288</v>
      </c>
      <c r="BL13" s="21">
        <v>117668.79344733863</v>
      </c>
      <c r="BM13" s="21">
        <v>122683.3760557129</v>
      </c>
      <c r="BN13" s="21">
        <v>124314.59135642403</v>
      </c>
      <c r="BO13" s="21">
        <v>123809.79933767309</v>
      </c>
      <c r="BP13" s="21">
        <v>125808.63971732814</v>
      </c>
      <c r="BQ13" s="21">
        <v>117006.00854994453</v>
      </c>
      <c r="BR13" s="21">
        <v>122258.28490799671</v>
      </c>
      <c r="BS13" s="21">
        <v>124259.50840339968</v>
      </c>
      <c r="BT13" s="21">
        <v>128388.65153762372</v>
      </c>
      <c r="BU13" s="21">
        <v>137632.1872906124</v>
      </c>
      <c r="BV13" s="21">
        <v>137656.4036398976</v>
      </c>
      <c r="BW13" s="21">
        <v>142856.90908027004</v>
      </c>
      <c r="BX13" s="21">
        <v>132522.97823782053</v>
      </c>
      <c r="BY13" s="21">
        <v>138589.36653683934</v>
      </c>
      <c r="BZ13" s="21">
        <v>138128.196204969</v>
      </c>
      <c r="CA13" s="21">
        <v>146333.37615815323</v>
      </c>
      <c r="CB13" s="21">
        <v>146125.23156201455</v>
      </c>
      <c r="CC13" s="21">
        <v>155491.44917118328</v>
      </c>
      <c r="CD13" s="21">
        <v>158002.82048378504</v>
      </c>
      <c r="CE13" s="21">
        <v>166635.38374891892</v>
      </c>
      <c r="CF13" s="21">
        <v>175315.02260819785</v>
      </c>
      <c r="CG13" s="21">
        <v>185710.2355619403</v>
      </c>
      <c r="CH13" s="21">
        <v>186470.4450056738</v>
      </c>
      <c r="CI13" s="21">
        <v>187829.84371729635</v>
      </c>
      <c r="CJ13" s="21">
        <v>192187.04443962645</v>
      </c>
      <c r="CK13" s="21">
        <v>196010.531044079</v>
      </c>
      <c r="CL13" s="21">
        <v>200262.85217842355</v>
      </c>
      <c r="CM13" s="21">
        <v>209067.13012814568</v>
      </c>
      <c r="CN13" s="21">
        <v>207659.60453000088</v>
      </c>
      <c r="CO13" s="21">
        <v>217049.6883244519</v>
      </c>
      <c r="CP13" s="21">
        <v>227314.63996304278</v>
      </c>
      <c r="CQ13" s="21">
        <v>235099.81919275154</v>
      </c>
      <c r="CR13" s="21">
        <v>252283.2300950942</v>
      </c>
      <c r="CS13" s="21">
        <v>255399.7642396502</v>
      </c>
      <c r="CT13" s="21">
        <v>260920.36943678488</v>
      </c>
      <c r="CU13" s="21">
        <v>261004.13774152964</v>
      </c>
      <c r="CV13" s="21">
        <v>272754.4518809921</v>
      </c>
      <c r="CW13" s="21">
        <v>282481.2724153291</v>
      </c>
      <c r="CX13" s="21">
        <v>283381.18294647965</v>
      </c>
      <c r="CY13" s="21">
        <v>289340.3400634859</v>
      </c>
      <c r="CZ13" s="21">
        <v>295593.55547734397</v>
      </c>
      <c r="DA13" s="21">
        <v>301610.3174023845</v>
      </c>
      <c r="DB13" s="21">
        <v>314170.18774137355</v>
      </c>
      <c r="DC13" s="21">
        <v>312011.17835246236</v>
      </c>
      <c r="DD13" s="21">
        <v>310912.9907732218</v>
      </c>
      <c r="DE13" s="21">
        <v>302846.6731897618</v>
      </c>
      <c r="DF13" s="21">
        <v>299064.84956569737</v>
      </c>
      <c r="DG13" s="21">
        <v>294058.9182407198</v>
      </c>
      <c r="DH13" s="21">
        <v>286640.04438200546</v>
      </c>
      <c r="DI13" s="21">
        <v>286501.4586728063</v>
      </c>
      <c r="DJ13" s="21">
        <v>276815.3569436511</v>
      </c>
      <c r="DK13" s="21">
        <v>279045.1518583669</v>
      </c>
      <c r="DL13" s="21">
        <v>278694.3625946427</v>
      </c>
      <c r="DM13" s="21">
        <v>280340.15200938063</v>
      </c>
      <c r="DN13" s="21">
        <v>283055.56185676565</v>
      </c>
      <c r="DO13" s="21">
        <v>279868.46503218304</v>
      </c>
      <c r="DP13" s="21">
        <v>284196.5188753364</v>
      </c>
      <c r="DQ13" s="21">
        <v>255909.76045287185</v>
      </c>
      <c r="DR13" s="21">
        <v>257359.61066176015</v>
      </c>
      <c r="DS13" s="21">
        <v>263370.567581401</v>
      </c>
      <c r="DT13" s="21">
        <v>261404.95744391638</v>
      </c>
      <c r="DU13" s="21">
        <v>256074.44685669095</v>
      </c>
      <c r="DV13" s="21">
        <v>258517.31495751254</v>
      </c>
      <c r="DW13" s="21">
        <v>251770.73683124522</v>
      </c>
      <c r="DX13" s="21">
        <v>251082.48691009273</v>
      </c>
    </row>
    <row r="14" spans="1:128" ht="13.5">
      <c r="A14" s="1" t="s">
        <v>178</v>
      </c>
      <c r="B14" s="21">
        <v>-10059.904243142653</v>
      </c>
      <c r="C14" s="21">
        <v>-8843.56836588015</v>
      </c>
      <c r="D14" s="21">
        <v>-15326.811667675793</v>
      </c>
      <c r="E14" s="21">
        <v>-14441.141531455978</v>
      </c>
      <c r="F14" s="21">
        <v>-14390.280012852483</v>
      </c>
      <c r="G14" s="21">
        <v>-13797.916542153998</v>
      </c>
      <c r="H14" s="21">
        <v>-12512.818834156682</v>
      </c>
      <c r="I14" s="21">
        <v>-13515.728264653535</v>
      </c>
      <c r="J14" s="21">
        <v>-12530.510121745265</v>
      </c>
      <c r="K14" s="21">
        <v>-11853.463370403108</v>
      </c>
      <c r="L14" s="21">
        <v>-11081.160449634022</v>
      </c>
      <c r="M14" s="21">
        <v>-11669.337799981047</v>
      </c>
      <c r="N14" s="21">
        <v>-11053.159730919993</v>
      </c>
      <c r="O14" s="21">
        <v>-11243.181178000003</v>
      </c>
      <c r="P14" s="21">
        <v>-11346.36826703</v>
      </c>
      <c r="Q14" s="21">
        <v>-11723.329717539997</v>
      </c>
      <c r="R14" s="21">
        <v>-11764.307989710007</v>
      </c>
      <c r="S14" s="21">
        <v>-11498.75855503</v>
      </c>
      <c r="T14" s="21">
        <v>-11582.690451260554</v>
      </c>
      <c r="U14" s="21">
        <v>-11347.34177421</v>
      </c>
      <c r="V14" s="21">
        <v>-10882.068628139998</v>
      </c>
      <c r="W14" s="21">
        <v>-9085.65292457856</v>
      </c>
      <c r="X14" s="21">
        <v>-7962.848199659995</v>
      </c>
      <c r="Y14" s="21">
        <v>-11477.453640833599</v>
      </c>
      <c r="Z14" s="21">
        <v>-10799.731949555</v>
      </c>
      <c r="AA14" s="21">
        <v>-7043.310282986891</v>
      </c>
      <c r="AB14" s="21">
        <v>-8466.481235487201</v>
      </c>
      <c r="AC14" s="21">
        <v>-9585.082439870192</v>
      </c>
      <c r="AD14" s="21">
        <v>-10415.079376300004</v>
      </c>
      <c r="AE14" s="21">
        <v>-12492.415675911001</v>
      </c>
      <c r="AF14" s="21">
        <v>-15053.711414169997</v>
      </c>
      <c r="AG14" s="21">
        <v>-13970.834515422506</v>
      </c>
      <c r="AH14" s="21">
        <v>-14137.642401858699</v>
      </c>
      <c r="AI14" s="21">
        <v>-12568.380414769304</v>
      </c>
      <c r="AJ14" s="21">
        <v>-11853.225686556201</v>
      </c>
      <c r="AK14" s="21">
        <v>-12220.693008792907</v>
      </c>
      <c r="AL14" s="21">
        <v>-13385.736215277495</v>
      </c>
      <c r="AM14" s="21">
        <v>-11627.643222474799</v>
      </c>
      <c r="AN14" s="21">
        <v>-14376.321075333704</v>
      </c>
      <c r="AO14" s="21">
        <v>-14185.053273116999</v>
      </c>
      <c r="AP14" s="21">
        <v>-14980.594973157808</v>
      </c>
      <c r="AQ14" s="21">
        <v>-14481.468328744992</v>
      </c>
      <c r="AR14" s="21">
        <v>-15455.312910627003</v>
      </c>
      <c r="AS14" s="21">
        <v>-12561.534524013805</v>
      </c>
      <c r="AT14" s="21">
        <v>-9345.63245616031</v>
      </c>
      <c r="AU14" s="21">
        <v>-8778.83311282091</v>
      </c>
      <c r="AV14" s="21">
        <v>-6175.702612706962</v>
      </c>
      <c r="AW14" s="21">
        <v>-5669.317399779182</v>
      </c>
      <c r="AX14" s="21">
        <v>-3203.494637721</v>
      </c>
      <c r="AY14" s="21">
        <v>-2966.8839548967153</v>
      </c>
      <c r="AZ14" s="21">
        <v>-3980.454116781104</v>
      </c>
      <c r="BA14" s="21">
        <v>-1286.965263582002</v>
      </c>
      <c r="BB14" s="21">
        <v>-3883.4502504610136</v>
      </c>
      <c r="BC14" s="21">
        <v>-2558.5682727799867</v>
      </c>
      <c r="BD14" s="21">
        <v>-4762.183122510665</v>
      </c>
      <c r="BE14" s="21">
        <v>-4344.75611611973</v>
      </c>
      <c r="BF14" s="21">
        <v>-9701.64697665094</v>
      </c>
      <c r="BG14" s="21">
        <v>-6259.018249902489</v>
      </c>
      <c r="BH14" s="21">
        <v>-3740.3783117641724</v>
      </c>
      <c r="BI14" s="21">
        <v>-85.63907312985975</v>
      </c>
      <c r="BJ14" s="21">
        <v>-6419.198955806998</v>
      </c>
      <c r="BK14" s="21">
        <v>-5255.8452656610025</v>
      </c>
      <c r="BL14" s="21">
        <v>-6447.58405515099</v>
      </c>
      <c r="BM14" s="21">
        <v>-4494.584579600996</v>
      </c>
      <c r="BN14" s="21">
        <v>-7020.782183520998</v>
      </c>
      <c r="BO14" s="21">
        <v>-8961.57512242999</v>
      </c>
      <c r="BP14" s="21">
        <v>-11103.678426511542</v>
      </c>
      <c r="BQ14" s="21">
        <v>-23463.356190359948</v>
      </c>
      <c r="BR14" s="21">
        <v>-22493.57354816998</v>
      </c>
      <c r="BS14" s="21">
        <v>-21107.043125539974</v>
      </c>
      <c r="BT14" s="21">
        <v>-22069.470062999957</v>
      </c>
      <c r="BU14" s="21">
        <v>-14031.114349669922</v>
      </c>
      <c r="BV14" s="21">
        <v>-15831.070305549962</v>
      </c>
      <c r="BW14" s="21">
        <v>-12824.508637942752</v>
      </c>
      <c r="BX14" s="21">
        <v>-25521.768905331788</v>
      </c>
      <c r="BY14" s="21">
        <v>-21065.38520394449</v>
      </c>
      <c r="BZ14" s="21">
        <v>-25363.361729809956</v>
      </c>
      <c r="CA14" s="21">
        <v>-23451.46156417999</v>
      </c>
      <c r="CB14" s="21">
        <v>-24367.099778189993</v>
      </c>
      <c r="CC14" s="21">
        <v>-19068.939099540003</v>
      </c>
      <c r="CD14" s="21">
        <v>-16973.580822369986</v>
      </c>
      <c r="CE14" s="21">
        <v>-13365.761728585785</v>
      </c>
      <c r="CF14" s="21">
        <v>-11654.265790799982</v>
      </c>
      <c r="CG14" s="21">
        <v>-8895.099116941274</v>
      </c>
      <c r="CH14" s="21">
        <v>-10687.197579259882</v>
      </c>
      <c r="CI14" s="21">
        <v>-9955.655261663604</v>
      </c>
      <c r="CJ14" s="21">
        <v>-11548.038975588788</v>
      </c>
      <c r="CK14" s="21">
        <v>-7706.9733522871975</v>
      </c>
      <c r="CL14" s="21">
        <v>-2824.574911549993</v>
      </c>
      <c r="CM14" s="21">
        <v>13.149903853613068</v>
      </c>
      <c r="CN14" s="21">
        <v>-751.1589113729569</v>
      </c>
      <c r="CO14" s="21">
        <v>710.6581621542282</v>
      </c>
      <c r="CP14" s="21">
        <v>11301.85222635037</v>
      </c>
      <c r="CQ14" s="21">
        <v>14467.812580154088</v>
      </c>
      <c r="CR14" s="21">
        <v>15015.66288567816</v>
      </c>
      <c r="CS14" s="21">
        <v>23272.042041858083</v>
      </c>
      <c r="CT14" s="21">
        <v>27229.259860532788</v>
      </c>
      <c r="CU14" s="21">
        <v>29386.91444958002</v>
      </c>
      <c r="CV14" s="21">
        <v>39980.92656984094</v>
      </c>
      <c r="CW14" s="21">
        <v>46553.98061929639</v>
      </c>
      <c r="CX14" s="21">
        <v>44752.91660443094</v>
      </c>
      <c r="CY14" s="21">
        <v>43178.249677494576</v>
      </c>
      <c r="CZ14" s="21">
        <v>45685.46360684291</v>
      </c>
      <c r="DA14" s="21">
        <v>44502.442434583136</v>
      </c>
      <c r="DB14" s="21">
        <v>47322.74369629465</v>
      </c>
      <c r="DC14" s="21">
        <v>45470.394024118825</v>
      </c>
      <c r="DD14" s="21">
        <v>43831.987478712676</v>
      </c>
      <c r="DE14" s="21">
        <v>41472.847151438036</v>
      </c>
      <c r="DF14" s="21">
        <v>39619.735047091264</v>
      </c>
      <c r="DG14" s="21">
        <v>38799.16318851756</v>
      </c>
      <c r="DH14" s="21">
        <v>35773.27033117128</v>
      </c>
      <c r="DI14" s="21">
        <v>39202.713656878885</v>
      </c>
      <c r="DJ14" s="21">
        <v>33588.28977330768</v>
      </c>
      <c r="DK14" s="21">
        <v>35435.56222087174</v>
      </c>
      <c r="DL14" s="21">
        <v>36713.020873364556</v>
      </c>
      <c r="DM14" s="21">
        <v>40230.54296035625</v>
      </c>
      <c r="DN14" s="21">
        <v>45292.58371541515</v>
      </c>
      <c r="DO14" s="21">
        <v>41618.61484030442</v>
      </c>
      <c r="DP14" s="21">
        <v>47720.96641932262</v>
      </c>
      <c r="DQ14" s="21">
        <v>29939.309994112176</v>
      </c>
      <c r="DR14" s="21">
        <v>31222.851966538903</v>
      </c>
      <c r="DS14" s="21">
        <v>33655.137661205896</v>
      </c>
      <c r="DT14" s="21">
        <v>32427.176909578964</v>
      </c>
      <c r="DU14" s="21">
        <v>31320.190877018904</v>
      </c>
      <c r="DV14" s="21">
        <v>36934.33145247598</v>
      </c>
      <c r="DW14" s="21">
        <v>30763.21911168506</v>
      </c>
      <c r="DX14" s="21">
        <v>30185.056454269303</v>
      </c>
    </row>
    <row r="15" spans="1:128" ht="13.5">
      <c r="A15" s="1" t="s">
        <v>179</v>
      </c>
      <c r="B15" s="21">
        <v>23309.148742964</v>
      </c>
      <c r="C15" s="21">
        <v>23167.328070890002</v>
      </c>
      <c r="D15" s="21">
        <v>23809.036621633008</v>
      </c>
      <c r="E15" s="21">
        <v>24688.33705263632</v>
      </c>
      <c r="F15" s="21">
        <v>24752.810649537714</v>
      </c>
      <c r="G15" s="21">
        <v>25103.82117926</v>
      </c>
      <c r="H15" s="21">
        <v>25527.014513606675</v>
      </c>
      <c r="I15" s="21">
        <v>26259.830991679828</v>
      </c>
      <c r="J15" s="21">
        <v>26337.744395498285</v>
      </c>
      <c r="K15" s="21">
        <v>25562.2569350302</v>
      </c>
      <c r="L15" s="21">
        <v>25794.32709457101</v>
      </c>
      <c r="M15" s="21">
        <v>24862.56120324903</v>
      </c>
      <c r="N15" s="21">
        <v>27890.60358566</v>
      </c>
      <c r="O15" s="21">
        <v>28282.29885574</v>
      </c>
      <c r="P15" s="21">
        <v>28754.46892828</v>
      </c>
      <c r="Q15" s="21">
        <v>28756.94684762</v>
      </c>
      <c r="R15" s="21">
        <v>28926.06115174</v>
      </c>
      <c r="S15" s="21">
        <v>28868.720100569997</v>
      </c>
      <c r="T15" s="21">
        <v>28523.727628779998</v>
      </c>
      <c r="U15" s="21">
        <v>31161.12368846</v>
      </c>
      <c r="V15" s="21">
        <v>31614.674253700003</v>
      </c>
      <c r="W15" s="21">
        <v>31822.05556723144</v>
      </c>
      <c r="X15" s="21">
        <v>29686.765961880003</v>
      </c>
      <c r="Y15" s="21">
        <v>28727.42011136</v>
      </c>
      <c r="Z15" s="21">
        <v>29123.310092739997</v>
      </c>
      <c r="AA15" s="21">
        <v>32119.76684809</v>
      </c>
      <c r="AB15" s="21">
        <v>31459.11556974</v>
      </c>
      <c r="AC15" s="21">
        <v>30531.76894754</v>
      </c>
      <c r="AD15" s="21">
        <v>29485.45184494</v>
      </c>
      <c r="AE15" s="21">
        <v>28970.898261929997</v>
      </c>
      <c r="AF15" s="21">
        <v>28087.255111759998</v>
      </c>
      <c r="AG15" s="21">
        <v>25714.540148649994</v>
      </c>
      <c r="AH15" s="21">
        <v>25090.211919100002</v>
      </c>
      <c r="AI15" s="21">
        <v>24526.505855089996</v>
      </c>
      <c r="AJ15" s="21">
        <v>24948.350608809997</v>
      </c>
      <c r="AK15" s="21">
        <v>22941.021859549997</v>
      </c>
      <c r="AL15" s="21">
        <v>25446.86087345</v>
      </c>
      <c r="AM15" s="21">
        <v>26729.902795530004</v>
      </c>
      <c r="AN15" s="21">
        <v>28295.35085897</v>
      </c>
      <c r="AO15" s="21">
        <v>27010.199907700004</v>
      </c>
      <c r="AP15" s="21">
        <v>28190.0159659</v>
      </c>
      <c r="AQ15" s="21">
        <v>30862.884240050003</v>
      </c>
      <c r="AR15" s="21">
        <v>31197.6391492</v>
      </c>
      <c r="AS15" s="21">
        <v>34656.578841621995</v>
      </c>
      <c r="AT15" s="21">
        <v>38849.62175783199</v>
      </c>
      <c r="AU15" s="21">
        <v>39174.738094853135</v>
      </c>
      <c r="AV15" s="21">
        <v>37740.94182346119</v>
      </c>
      <c r="AW15" s="21">
        <v>37659.83072102701</v>
      </c>
      <c r="AX15" s="21">
        <v>45484.529376017</v>
      </c>
      <c r="AY15" s="21">
        <v>45713.700262089005</v>
      </c>
      <c r="AZ15" s="21">
        <v>44717.223612319</v>
      </c>
      <c r="BA15" s="21">
        <v>43485.747962789</v>
      </c>
      <c r="BB15" s="21">
        <v>47306.45622352899</v>
      </c>
      <c r="BC15" s="21">
        <v>47024.96645548001</v>
      </c>
      <c r="BD15" s="21">
        <v>43789.69581420602</v>
      </c>
      <c r="BE15" s="21">
        <v>41899.69482331507</v>
      </c>
      <c r="BF15" s="21">
        <v>39626.83384418606</v>
      </c>
      <c r="BG15" s="21">
        <v>40650.898046377515</v>
      </c>
      <c r="BH15" s="21">
        <v>46412.23411419333</v>
      </c>
      <c r="BI15" s="21">
        <v>45458.24889259614</v>
      </c>
      <c r="BJ15" s="21">
        <v>51466.38796113899</v>
      </c>
      <c r="BK15" s="21">
        <v>51575.298414459</v>
      </c>
      <c r="BL15" s="21">
        <v>55235.551294449004</v>
      </c>
      <c r="BM15" s="21">
        <v>52609.252317069004</v>
      </c>
      <c r="BN15" s="21">
        <v>53193.205107899</v>
      </c>
      <c r="BO15" s="21">
        <v>59824.230784190004</v>
      </c>
      <c r="BP15" s="21">
        <v>62494.110609558425</v>
      </c>
      <c r="BQ15" s="21">
        <v>75694.01611665002</v>
      </c>
      <c r="BR15" s="21">
        <v>73045.75706219001</v>
      </c>
      <c r="BS15" s="21">
        <v>71824.11813950002</v>
      </c>
      <c r="BT15" s="21">
        <v>71938.27302576002</v>
      </c>
      <c r="BU15" s="21">
        <v>57394.34197139004</v>
      </c>
      <c r="BV15" s="21">
        <v>69077.97364646</v>
      </c>
      <c r="BW15" s="21">
        <v>67259.83778001001</v>
      </c>
      <c r="BX15" s="21">
        <v>67374.43663844821</v>
      </c>
      <c r="BY15" s="21">
        <v>69622.48680392548</v>
      </c>
      <c r="BZ15" s="21">
        <v>67088.38007904003</v>
      </c>
      <c r="CA15" s="21">
        <v>64881.501510350005</v>
      </c>
      <c r="CB15" s="21">
        <v>65271.32318685</v>
      </c>
      <c r="CC15" s="21">
        <v>69941.1980219</v>
      </c>
      <c r="CD15" s="21">
        <v>70838.96602473</v>
      </c>
      <c r="CE15" s="21">
        <v>72996.24377645421</v>
      </c>
      <c r="CF15" s="21">
        <v>72700.63246336002</v>
      </c>
      <c r="CG15" s="21">
        <v>74003.3080822</v>
      </c>
      <c r="CH15" s="21">
        <v>72511.33594444011</v>
      </c>
      <c r="CI15" s="21">
        <v>69287.61776808</v>
      </c>
      <c r="CJ15" s="21">
        <v>69674.05541456</v>
      </c>
      <c r="CK15" s="21">
        <v>71862.75430654001</v>
      </c>
      <c r="CL15" s="21">
        <v>75854.13933186</v>
      </c>
      <c r="CM15" s="21">
        <v>82875.48082943361</v>
      </c>
      <c r="CN15" s="21">
        <v>84489.89451263705</v>
      </c>
      <c r="CO15" s="21">
        <v>85857.97795316244</v>
      </c>
      <c r="CP15" s="21">
        <v>86522.73861615302</v>
      </c>
      <c r="CQ15" s="21">
        <v>87389.03844901409</v>
      </c>
      <c r="CR15" s="21">
        <v>81984.95270232856</v>
      </c>
      <c r="CS15" s="21">
        <v>85154.54290722305</v>
      </c>
      <c r="CT15" s="21">
        <v>87527.73322431999</v>
      </c>
      <c r="CU15" s="21">
        <v>88446.48935247002</v>
      </c>
      <c r="CV15" s="21">
        <v>100072.10488601</v>
      </c>
      <c r="CW15" s="21">
        <v>106492.01314222999</v>
      </c>
      <c r="CX15" s="21">
        <v>117560.53508178995</v>
      </c>
      <c r="CY15" s="21">
        <v>114601.81145957764</v>
      </c>
      <c r="CZ15" s="21">
        <v>118839.9385097164</v>
      </c>
      <c r="DA15" s="21">
        <v>113488.19103648972</v>
      </c>
      <c r="DB15" s="21">
        <v>116438.43186656151</v>
      </c>
      <c r="DC15" s="21">
        <v>123989.40225942274</v>
      </c>
      <c r="DD15" s="21">
        <v>120185.79672070323</v>
      </c>
      <c r="DE15" s="21">
        <v>127947.59830481804</v>
      </c>
      <c r="DF15" s="21">
        <v>135634.27327606868</v>
      </c>
      <c r="DG15" s="21">
        <v>146196.3875454049</v>
      </c>
      <c r="DH15" s="21">
        <v>162141.7582396147</v>
      </c>
      <c r="DI15" s="21">
        <v>173751.9907514647</v>
      </c>
      <c r="DJ15" s="21">
        <v>174710.3418500915</v>
      </c>
      <c r="DK15" s="21">
        <v>183406.0270160035</v>
      </c>
      <c r="DL15" s="21">
        <v>184503.01249517026</v>
      </c>
      <c r="DM15" s="21">
        <v>197550.6161574908</v>
      </c>
      <c r="DN15" s="21">
        <v>204698.16597554408</v>
      </c>
      <c r="DO15" s="21">
        <v>209772.26966438774</v>
      </c>
      <c r="DP15" s="21">
        <v>228389.44598979043</v>
      </c>
      <c r="DQ15" s="21">
        <v>215426.66419669826</v>
      </c>
      <c r="DR15" s="21">
        <v>217365.9621253878</v>
      </c>
      <c r="DS15" s="21">
        <v>224084.36476021982</v>
      </c>
      <c r="DT15" s="21">
        <v>233781.79929328506</v>
      </c>
      <c r="DU15" s="21">
        <v>233449.50022146959</v>
      </c>
      <c r="DV15" s="21">
        <v>249328.50035084295</v>
      </c>
      <c r="DW15" s="21">
        <v>235284.13833477223</v>
      </c>
      <c r="DX15" s="21">
        <v>244673.44343769303</v>
      </c>
    </row>
    <row r="16" spans="1:128" ht="13.5">
      <c r="A16" s="1" t="s">
        <v>180</v>
      </c>
      <c r="B16" s="21">
        <v>-33369.05298610665</v>
      </c>
      <c r="C16" s="21">
        <v>-32010.896436770152</v>
      </c>
      <c r="D16" s="21">
        <v>-39135.8482893088</v>
      </c>
      <c r="E16" s="21">
        <v>-39129.4785840923</v>
      </c>
      <c r="F16" s="21">
        <v>-39143.0906623902</v>
      </c>
      <c r="G16" s="21">
        <v>-38901.737721414</v>
      </c>
      <c r="H16" s="21">
        <v>-38039.83334776336</v>
      </c>
      <c r="I16" s="21">
        <v>-39775.55925633336</v>
      </c>
      <c r="J16" s="21">
        <v>-38868.25451724355</v>
      </c>
      <c r="K16" s="21">
        <v>-37415.72030543331</v>
      </c>
      <c r="L16" s="21">
        <v>-36875.48754420503</v>
      </c>
      <c r="M16" s="21">
        <v>-36531.89900323008</v>
      </c>
      <c r="N16" s="21">
        <v>-38943.76331657999</v>
      </c>
      <c r="O16" s="21">
        <v>-39525.48003374</v>
      </c>
      <c r="P16" s="21">
        <v>-40100.83719531</v>
      </c>
      <c r="Q16" s="21">
        <v>-40480.27656516</v>
      </c>
      <c r="R16" s="21">
        <v>-40690.369141450006</v>
      </c>
      <c r="S16" s="21">
        <v>-40367.478655599996</v>
      </c>
      <c r="T16" s="21">
        <v>-40106.41808004055</v>
      </c>
      <c r="U16" s="21">
        <v>-42508.46546267</v>
      </c>
      <c r="V16" s="21">
        <v>-42496.74288184</v>
      </c>
      <c r="W16" s="21">
        <v>-40907.70849181</v>
      </c>
      <c r="X16" s="21">
        <v>-37649.61416154</v>
      </c>
      <c r="Y16" s="21">
        <v>-40204.8737521936</v>
      </c>
      <c r="Z16" s="21">
        <v>-39923.042042295</v>
      </c>
      <c r="AA16" s="21">
        <v>-39163.07713107689</v>
      </c>
      <c r="AB16" s="21">
        <v>-39925.5968052272</v>
      </c>
      <c r="AC16" s="21">
        <v>-40116.85138741019</v>
      </c>
      <c r="AD16" s="21">
        <v>-39900.53122124</v>
      </c>
      <c r="AE16" s="21">
        <v>-41463.313937841</v>
      </c>
      <c r="AF16" s="21">
        <v>-43140.966525929995</v>
      </c>
      <c r="AG16" s="21">
        <v>-39685.3746640725</v>
      </c>
      <c r="AH16" s="21">
        <v>-39227.8543209587</v>
      </c>
      <c r="AI16" s="21">
        <v>-37094.8862698593</v>
      </c>
      <c r="AJ16" s="21">
        <v>-36801.5762953662</v>
      </c>
      <c r="AK16" s="21">
        <v>-35161.714868342904</v>
      </c>
      <c r="AL16" s="21">
        <v>-38832.597088727496</v>
      </c>
      <c r="AM16" s="21">
        <v>-38357.5460180048</v>
      </c>
      <c r="AN16" s="21">
        <v>-42671.671934303704</v>
      </c>
      <c r="AO16" s="21">
        <v>-41195.253180817</v>
      </c>
      <c r="AP16" s="21">
        <v>-43170.610939057806</v>
      </c>
      <c r="AQ16" s="21">
        <v>-45344.352568794995</v>
      </c>
      <c r="AR16" s="21">
        <v>-46652.952059827</v>
      </c>
      <c r="AS16" s="21">
        <v>-47218.1133656358</v>
      </c>
      <c r="AT16" s="21">
        <v>-48195.2542139923</v>
      </c>
      <c r="AU16" s="21">
        <v>-47953.571207674046</v>
      </c>
      <c r="AV16" s="21">
        <v>-43916.64443616815</v>
      </c>
      <c r="AW16" s="21">
        <v>-43329.14812080619</v>
      </c>
      <c r="AX16" s="21">
        <v>-48688.024013738</v>
      </c>
      <c r="AY16" s="21">
        <v>-48680.58421698572</v>
      </c>
      <c r="AZ16" s="21">
        <v>-48697.677729100105</v>
      </c>
      <c r="BA16" s="21">
        <v>-44772.713226371</v>
      </c>
      <c r="BB16" s="21">
        <v>-51189.906473990006</v>
      </c>
      <c r="BC16" s="21">
        <v>-49583.53472826</v>
      </c>
      <c r="BD16" s="21">
        <v>-48551.87893671668</v>
      </c>
      <c r="BE16" s="21">
        <v>-46244.4509394348</v>
      </c>
      <c r="BF16" s="21">
        <v>-49328.480820837</v>
      </c>
      <c r="BG16" s="21">
        <v>-46909.916296280004</v>
      </c>
      <c r="BH16" s="21">
        <v>-50152.6124259575</v>
      </c>
      <c r="BI16" s="21">
        <v>-45543.887965726</v>
      </c>
      <c r="BJ16" s="21">
        <v>-57885.58691694599</v>
      </c>
      <c r="BK16" s="21">
        <v>-56831.14368012</v>
      </c>
      <c r="BL16" s="21">
        <v>-61683.135349599994</v>
      </c>
      <c r="BM16" s="21">
        <v>-57103.83689667</v>
      </c>
      <c r="BN16" s="21">
        <v>-60213.987291419995</v>
      </c>
      <c r="BO16" s="21">
        <v>-68785.80590662</v>
      </c>
      <c r="BP16" s="21">
        <v>-73597.78903606997</v>
      </c>
      <c r="BQ16" s="21">
        <v>-99157.37230700997</v>
      </c>
      <c r="BR16" s="21">
        <v>-95539.33061035999</v>
      </c>
      <c r="BS16" s="21">
        <v>-92931.16126503999</v>
      </c>
      <c r="BT16" s="21">
        <v>-94007.74308875998</v>
      </c>
      <c r="BU16" s="21">
        <v>-71425.45632105996</v>
      </c>
      <c r="BV16" s="21">
        <v>-84909.04395200996</v>
      </c>
      <c r="BW16" s="21">
        <v>-80084.34641795277</v>
      </c>
      <c r="BX16" s="21">
        <v>-92896.20554378</v>
      </c>
      <c r="BY16" s="21">
        <v>-90687.87200786997</v>
      </c>
      <c r="BZ16" s="21">
        <v>-92451.74180884998</v>
      </c>
      <c r="CA16" s="21">
        <v>-88332.96307453</v>
      </c>
      <c r="CB16" s="21">
        <v>-89638.42296504</v>
      </c>
      <c r="CC16" s="21">
        <v>-89010.13712144</v>
      </c>
      <c r="CD16" s="21">
        <v>-87812.54684709999</v>
      </c>
      <c r="CE16" s="21">
        <v>-86362.00550504</v>
      </c>
      <c r="CF16" s="21">
        <v>-84354.89825416</v>
      </c>
      <c r="CG16" s="21">
        <v>-82898.40719914128</v>
      </c>
      <c r="CH16" s="21">
        <v>-83198.5335237</v>
      </c>
      <c r="CI16" s="21">
        <v>-79243.2730297436</v>
      </c>
      <c r="CJ16" s="21">
        <v>-81222.09439014879</v>
      </c>
      <c r="CK16" s="21">
        <v>-79569.7276588272</v>
      </c>
      <c r="CL16" s="21">
        <v>-78678.71424341</v>
      </c>
      <c r="CM16" s="21">
        <v>-82862.33092558</v>
      </c>
      <c r="CN16" s="21">
        <v>-85241.05342401001</v>
      </c>
      <c r="CO16" s="21">
        <v>-85147.31979100821</v>
      </c>
      <c r="CP16" s="21">
        <v>-75220.88638980265</v>
      </c>
      <c r="CQ16" s="21">
        <v>-72921.22586886</v>
      </c>
      <c r="CR16" s="21">
        <v>-66969.2898166504</v>
      </c>
      <c r="CS16" s="21">
        <v>-61882.500865364964</v>
      </c>
      <c r="CT16" s="21">
        <v>-60298.473363787205</v>
      </c>
      <c r="CU16" s="21">
        <v>-59059.574902889995</v>
      </c>
      <c r="CV16" s="21">
        <v>-60091.178316169055</v>
      </c>
      <c r="CW16" s="21">
        <v>-59938.0325229336</v>
      </c>
      <c r="CX16" s="21">
        <v>-72807.618477359</v>
      </c>
      <c r="CY16" s="21">
        <v>-71423.56178208307</v>
      </c>
      <c r="CZ16" s="21">
        <v>-73154.4749028735</v>
      </c>
      <c r="DA16" s="21">
        <v>-68985.74860190658</v>
      </c>
      <c r="DB16" s="21">
        <v>-69115.68817026686</v>
      </c>
      <c r="DC16" s="21">
        <v>-78519.00823530392</v>
      </c>
      <c r="DD16" s="21">
        <v>-76353.80924199056</v>
      </c>
      <c r="DE16" s="21">
        <v>-86474.75115338</v>
      </c>
      <c r="DF16" s="21">
        <v>-96014.53822897741</v>
      </c>
      <c r="DG16" s="21">
        <v>-107397.22435688734</v>
      </c>
      <c r="DH16" s="21">
        <v>-126368.4879084434</v>
      </c>
      <c r="DI16" s="21">
        <v>-134549.27709458582</v>
      </c>
      <c r="DJ16" s="21">
        <v>-141122.05207678382</v>
      </c>
      <c r="DK16" s="21">
        <v>-147970.46479513176</v>
      </c>
      <c r="DL16" s="21">
        <v>-147789.9916218057</v>
      </c>
      <c r="DM16" s="21">
        <v>-157320.07319713454</v>
      </c>
      <c r="DN16" s="21">
        <v>-159405.58226012893</v>
      </c>
      <c r="DO16" s="21">
        <v>-168153.65482408332</v>
      </c>
      <c r="DP16" s="21">
        <v>-180668.4795704678</v>
      </c>
      <c r="DQ16" s="21">
        <v>-185487.35420258608</v>
      </c>
      <c r="DR16" s="21">
        <v>-186143.1101588489</v>
      </c>
      <c r="DS16" s="21">
        <v>-190429.22709901392</v>
      </c>
      <c r="DT16" s="21">
        <v>-201354.6223837061</v>
      </c>
      <c r="DU16" s="21">
        <v>-202129.30934445068</v>
      </c>
      <c r="DV16" s="21">
        <v>-212394.16889836697</v>
      </c>
      <c r="DW16" s="21">
        <v>-204520.91922308717</v>
      </c>
      <c r="DX16" s="21">
        <v>-214488.38698342373</v>
      </c>
    </row>
    <row r="17" spans="1:128" ht="13.5">
      <c r="A17" s="1" t="s">
        <v>181</v>
      </c>
      <c r="B17" s="21">
        <v>31026.152665446996</v>
      </c>
      <c r="C17" s="21">
        <v>31573.477062147194</v>
      </c>
      <c r="D17" s="21">
        <v>31854.28210442121</v>
      </c>
      <c r="E17" s="21">
        <v>33058.97540511621</v>
      </c>
      <c r="F17" s="21">
        <v>33897.03302787911</v>
      </c>
      <c r="G17" s="21">
        <v>34754.334022880415</v>
      </c>
      <c r="H17" s="21">
        <v>36272.901204591624</v>
      </c>
      <c r="I17" s="21">
        <v>36385.0169090948</v>
      </c>
      <c r="J17" s="21">
        <v>38526.225029931855</v>
      </c>
      <c r="K17" s="21">
        <v>41144.85545025715</v>
      </c>
      <c r="L17" s="21">
        <v>42783.69497045885</v>
      </c>
      <c r="M17" s="21">
        <v>45043.08863196887</v>
      </c>
      <c r="N17" s="21">
        <v>45727.23775967951</v>
      </c>
      <c r="O17" s="21">
        <v>46988.47630639477</v>
      </c>
      <c r="P17" s="21">
        <v>49500.694815425086</v>
      </c>
      <c r="Q17" s="21">
        <v>51162.56723213644</v>
      </c>
      <c r="R17" s="21">
        <v>52198.9226374708</v>
      </c>
      <c r="S17" s="21">
        <v>52945.06964798466</v>
      </c>
      <c r="T17" s="21">
        <v>55515.33245383337</v>
      </c>
      <c r="U17" s="21">
        <v>58779.86213082999</v>
      </c>
      <c r="V17" s="21">
        <v>61350.77931632001</v>
      </c>
      <c r="W17" s="21">
        <v>63972.761480178764</v>
      </c>
      <c r="X17" s="21">
        <v>66913.81163132998</v>
      </c>
      <c r="Y17" s="21">
        <v>71439.89791169179</v>
      </c>
      <c r="Z17" s="21">
        <v>72748.15960889538</v>
      </c>
      <c r="AA17" s="21">
        <v>72696.66397170616</v>
      </c>
      <c r="AB17" s="21">
        <v>74663.63525211375</v>
      </c>
      <c r="AC17" s="21">
        <v>78685.81869966953</v>
      </c>
      <c r="AD17" s="21">
        <v>79858.54075378369</v>
      </c>
      <c r="AE17" s="21">
        <v>82982.8106496467</v>
      </c>
      <c r="AF17" s="21">
        <v>87253.11943323122</v>
      </c>
      <c r="AG17" s="21">
        <v>90023.67653083937</v>
      </c>
      <c r="AH17" s="21">
        <v>91173.06732447345</v>
      </c>
      <c r="AI17" s="21">
        <v>91843.09837071663</v>
      </c>
      <c r="AJ17" s="21">
        <v>92978.92874103453</v>
      </c>
      <c r="AK17" s="21">
        <v>92372.19699243</v>
      </c>
      <c r="AL17" s="21">
        <v>93970.33472071087</v>
      </c>
      <c r="AM17" s="21">
        <v>93113.98513199126</v>
      </c>
      <c r="AN17" s="21">
        <v>92847.78042061905</v>
      </c>
      <c r="AO17" s="21">
        <v>94142.27141997468</v>
      </c>
      <c r="AP17" s="21">
        <v>93828.93255930002</v>
      </c>
      <c r="AQ17" s="21">
        <v>94421.51060075582</v>
      </c>
      <c r="AR17" s="21">
        <v>96161.51206231525</v>
      </c>
      <c r="AS17" s="21">
        <v>96328.99875383823</v>
      </c>
      <c r="AT17" s="21">
        <v>94917.67093384618</v>
      </c>
      <c r="AU17" s="21">
        <v>96713.90150273775</v>
      </c>
      <c r="AV17" s="21">
        <v>96956.0945202195</v>
      </c>
      <c r="AW17" s="21">
        <v>98251.606983234</v>
      </c>
      <c r="AX17" s="21">
        <v>98536.62789461139</v>
      </c>
      <c r="AY17" s="21">
        <v>99813.08592568991</v>
      </c>
      <c r="AZ17" s="21">
        <v>99098.29651395374</v>
      </c>
      <c r="BA17" s="21">
        <v>98492.12488497798</v>
      </c>
      <c r="BB17" s="21">
        <v>101026.86391204025</v>
      </c>
      <c r="BC17" s="21">
        <v>102964.31567340343</v>
      </c>
      <c r="BD17" s="21">
        <v>103627.9352143014</v>
      </c>
      <c r="BE17" s="21">
        <v>106211.84909335685</v>
      </c>
      <c r="BF17" s="21">
        <v>106890.8333893685</v>
      </c>
      <c r="BG17" s="21">
        <v>109376.82136001441</v>
      </c>
      <c r="BH17" s="21">
        <v>114889.0404718073</v>
      </c>
      <c r="BI17" s="21">
        <v>117830.21185279456</v>
      </c>
      <c r="BJ17" s="21">
        <v>119777.98658949412</v>
      </c>
      <c r="BK17" s="21">
        <v>121414.24960359388</v>
      </c>
      <c r="BL17" s="21">
        <v>124116.37750248962</v>
      </c>
      <c r="BM17" s="21">
        <v>127177.9606353139</v>
      </c>
      <c r="BN17" s="21">
        <v>131335.37353994502</v>
      </c>
      <c r="BO17" s="21">
        <v>132771.37446010308</v>
      </c>
      <c r="BP17" s="21">
        <v>136912.3181438397</v>
      </c>
      <c r="BQ17" s="21">
        <v>140469.36474030447</v>
      </c>
      <c r="BR17" s="21">
        <v>144751.8584561667</v>
      </c>
      <c r="BS17" s="21">
        <v>145366.55152893966</v>
      </c>
      <c r="BT17" s="21">
        <v>150458.12160062368</v>
      </c>
      <c r="BU17" s="21">
        <v>151663.30164028233</v>
      </c>
      <c r="BV17" s="21">
        <v>153487.47394544756</v>
      </c>
      <c r="BW17" s="21">
        <v>155681.4177182128</v>
      </c>
      <c r="BX17" s="21">
        <v>158044.74714315232</v>
      </c>
      <c r="BY17" s="21">
        <v>159654.75174078383</v>
      </c>
      <c r="BZ17" s="21">
        <v>163491.55793477895</v>
      </c>
      <c r="CA17" s="21">
        <v>169784.83772233324</v>
      </c>
      <c r="CB17" s="21">
        <v>170492.33134020455</v>
      </c>
      <c r="CC17" s="21">
        <v>174560.38827072328</v>
      </c>
      <c r="CD17" s="21">
        <v>174976.40130615502</v>
      </c>
      <c r="CE17" s="21">
        <v>180001.1454775047</v>
      </c>
      <c r="CF17" s="21">
        <v>186969.28839899783</v>
      </c>
      <c r="CG17" s="21">
        <v>194605.33467888157</v>
      </c>
      <c r="CH17" s="21">
        <v>197157.6425849337</v>
      </c>
      <c r="CI17" s="21">
        <v>197785.49897895995</v>
      </c>
      <c r="CJ17" s="21">
        <v>203735.08341521522</v>
      </c>
      <c r="CK17" s="21">
        <v>203717.5043963662</v>
      </c>
      <c r="CL17" s="21">
        <v>203087.42708997356</v>
      </c>
      <c r="CM17" s="21">
        <v>209053.98022429206</v>
      </c>
      <c r="CN17" s="21">
        <v>208410.76344137386</v>
      </c>
      <c r="CO17" s="21">
        <v>216339.03016229768</v>
      </c>
      <c r="CP17" s="21">
        <v>216012.7877366924</v>
      </c>
      <c r="CQ17" s="21">
        <v>220632.00661259744</v>
      </c>
      <c r="CR17" s="21">
        <v>237267.567209416</v>
      </c>
      <c r="CS17" s="21">
        <v>232127.7221977921</v>
      </c>
      <c r="CT17" s="21">
        <v>233691.10957625209</v>
      </c>
      <c r="CU17" s="21">
        <v>231617.22329194963</v>
      </c>
      <c r="CV17" s="21">
        <v>232773.52531115114</v>
      </c>
      <c r="CW17" s="21">
        <v>235927.29179603275</v>
      </c>
      <c r="CX17" s="21">
        <v>238628.26634204874</v>
      </c>
      <c r="CY17" s="21">
        <v>246162.0903859913</v>
      </c>
      <c r="CZ17" s="21">
        <v>249908.09187050106</v>
      </c>
      <c r="DA17" s="21">
        <v>257107.87496780133</v>
      </c>
      <c r="DB17" s="21">
        <v>266847.4440450789</v>
      </c>
      <c r="DC17" s="21">
        <v>266540.7843283435</v>
      </c>
      <c r="DD17" s="21">
        <v>267081.00329450914</v>
      </c>
      <c r="DE17" s="21">
        <v>261373.82603832375</v>
      </c>
      <c r="DF17" s="21">
        <v>259445.11451860613</v>
      </c>
      <c r="DG17" s="21">
        <v>255259.7550522023</v>
      </c>
      <c r="DH17" s="21">
        <v>250866.77405083415</v>
      </c>
      <c r="DI17" s="21">
        <v>247298.74501592736</v>
      </c>
      <c r="DJ17" s="21">
        <v>243227.06717034345</v>
      </c>
      <c r="DK17" s="21">
        <v>243609.58963749517</v>
      </c>
      <c r="DL17" s="21">
        <v>241981.34172127812</v>
      </c>
      <c r="DM17" s="21">
        <v>240109.60904902435</v>
      </c>
      <c r="DN17" s="21">
        <v>237762.97814135053</v>
      </c>
      <c r="DO17" s="21">
        <v>238249.85019187862</v>
      </c>
      <c r="DP17" s="21">
        <v>236475.55245601374</v>
      </c>
      <c r="DQ17" s="21">
        <v>225970.45045875967</v>
      </c>
      <c r="DR17" s="21">
        <v>226136.75869522124</v>
      </c>
      <c r="DS17" s="21">
        <v>229715.42992019505</v>
      </c>
      <c r="DT17" s="21">
        <v>228977.78053433742</v>
      </c>
      <c r="DU17" s="21">
        <v>224754.25597967205</v>
      </c>
      <c r="DV17" s="21">
        <v>221582.98350503657</v>
      </c>
      <c r="DW17" s="21">
        <v>221007.51771956016</v>
      </c>
      <c r="DX17" s="21">
        <v>220897.43045582343</v>
      </c>
    </row>
    <row r="18" spans="1:128" ht="13.5">
      <c r="A18" s="1" t="s">
        <v>182</v>
      </c>
      <c r="B18" s="21">
        <v>8465.21947111</v>
      </c>
      <c r="C18" s="21">
        <v>8582.6129386337</v>
      </c>
      <c r="D18" s="21">
        <v>8797.6899249784</v>
      </c>
      <c r="E18" s="21">
        <v>9006.0927648185</v>
      </c>
      <c r="F18" s="21">
        <v>9241.463659913</v>
      </c>
      <c r="G18" s="21">
        <v>9428.340123160398</v>
      </c>
      <c r="H18" s="21">
        <v>9992.157614807802</v>
      </c>
      <c r="I18" s="21">
        <v>10091.774210318199</v>
      </c>
      <c r="J18" s="21">
        <v>11678.453898479198</v>
      </c>
      <c r="K18" s="21">
        <v>12225.6734242613</v>
      </c>
      <c r="L18" s="21">
        <v>13224.787838263805</v>
      </c>
      <c r="M18" s="21">
        <v>14117.056479064202</v>
      </c>
      <c r="N18" s="21">
        <v>14744.812953190034</v>
      </c>
      <c r="O18" s="21">
        <v>15577.008274000802</v>
      </c>
      <c r="P18" s="21">
        <v>16794.67185976999</v>
      </c>
      <c r="Q18" s="21">
        <v>16496.08256382</v>
      </c>
      <c r="R18" s="21">
        <v>16584.5241503</v>
      </c>
      <c r="S18" s="21">
        <v>17032.90625143</v>
      </c>
      <c r="T18" s="21">
        <v>18405.406617500008</v>
      </c>
      <c r="U18" s="21">
        <v>20216.41604285539</v>
      </c>
      <c r="V18" s="21">
        <v>21391.433760610005</v>
      </c>
      <c r="W18" s="21">
        <v>22456.371811309997</v>
      </c>
      <c r="X18" s="21">
        <v>22645.338285029993</v>
      </c>
      <c r="Y18" s="21">
        <v>22787.079190659</v>
      </c>
      <c r="Z18" s="21">
        <v>24376.001022879995</v>
      </c>
      <c r="AA18" s="21">
        <v>24617.640599059996</v>
      </c>
      <c r="AB18" s="21">
        <v>25301.04965192</v>
      </c>
      <c r="AC18" s="21">
        <v>28187.735186250004</v>
      </c>
      <c r="AD18" s="21">
        <v>28047.05834958999</v>
      </c>
      <c r="AE18" s="21">
        <v>29515.223141850005</v>
      </c>
      <c r="AF18" s="21">
        <v>31012.587245140006</v>
      </c>
      <c r="AG18" s="21">
        <v>30821.289132329995</v>
      </c>
      <c r="AH18" s="21">
        <v>29832.79489266999</v>
      </c>
      <c r="AI18" s="21">
        <v>29401.642032120002</v>
      </c>
      <c r="AJ18" s="21">
        <v>28613.397842049995</v>
      </c>
      <c r="AK18" s="21">
        <v>27164.325720157198</v>
      </c>
      <c r="AL18" s="21">
        <v>26552.246647893393</v>
      </c>
      <c r="AM18" s="21">
        <v>25967.97965777999</v>
      </c>
      <c r="AN18" s="21">
        <v>25281.151384790202</v>
      </c>
      <c r="AO18" s="21">
        <v>25540.816641569996</v>
      </c>
      <c r="AP18" s="21">
        <v>24397.034500490005</v>
      </c>
      <c r="AQ18" s="21">
        <v>23757.163251560003</v>
      </c>
      <c r="AR18" s="21">
        <v>23197.329103399996</v>
      </c>
      <c r="AS18" s="21">
        <v>22804.522612893412</v>
      </c>
      <c r="AT18" s="21">
        <v>22001.238026259987</v>
      </c>
      <c r="AU18" s="21">
        <v>22093.4262134305</v>
      </c>
      <c r="AV18" s="21">
        <v>21909.574756497503</v>
      </c>
      <c r="AW18" s="21">
        <v>21788.2333739286</v>
      </c>
      <c r="AX18" s="21">
        <v>21320.503137103406</v>
      </c>
      <c r="AY18" s="21">
        <v>22023.690491080004</v>
      </c>
      <c r="AZ18" s="21">
        <v>22434.917317695395</v>
      </c>
      <c r="BA18" s="21">
        <v>22383.00796641499</v>
      </c>
      <c r="BB18" s="21">
        <v>23765.9095377161</v>
      </c>
      <c r="BC18" s="21">
        <v>24458.92994509902</v>
      </c>
      <c r="BD18" s="21">
        <v>25022.478129526586</v>
      </c>
      <c r="BE18" s="21">
        <v>25408.951635490183</v>
      </c>
      <c r="BF18" s="21">
        <v>25190.99111855793</v>
      </c>
      <c r="BG18" s="21">
        <v>26272.77205585069</v>
      </c>
      <c r="BH18" s="21">
        <v>29748.68831744679</v>
      </c>
      <c r="BI18" s="21">
        <v>28792.308551004266</v>
      </c>
      <c r="BJ18" s="21">
        <v>28589.744052882696</v>
      </c>
      <c r="BK18" s="21">
        <v>28741.617962889093</v>
      </c>
      <c r="BL18" s="21">
        <v>29086.484171751657</v>
      </c>
      <c r="BM18" s="21">
        <v>29200.03377352979</v>
      </c>
      <c r="BN18" s="21">
        <v>30027.053067425008</v>
      </c>
      <c r="BO18" s="21">
        <v>30821.384445109597</v>
      </c>
      <c r="BP18" s="21">
        <v>32474.438021640213</v>
      </c>
      <c r="BQ18" s="21">
        <v>33541.53089954868</v>
      </c>
      <c r="BR18" s="21">
        <v>33581.29588460021</v>
      </c>
      <c r="BS18" s="21">
        <v>34083.656163540814</v>
      </c>
      <c r="BT18" s="21">
        <v>34358.16782148644</v>
      </c>
      <c r="BU18" s="21">
        <v>34358.28899094454</v>
      </c>
      <c r="BV18" s="21">
        <v>35306.38317356141</v>
      </c>
      <c r="BW18" s="21">
        <v>35088.87509976</v>
      </c>
      <c r="BX18" s="21">
        <v>34150.13106213789</v>
      </c>
      <c r="BY18" s="21">
        <v>33933.9459425697</v>
      </c>
      <c r="BZ18" s="21">
        <v>34528.5393512469</v>
      </c>
      <c r="CA18" s="21">
        <v>35513.60356046201</v>
      </c>
      <c r="CB18" s="21">
        <v>34154.448339787305</v>
      </c>
      <c r="CC18" s="21">
        <v>34806.461557514616</v>
      </c>
      <c r="CD18" s="21">
        <v>34078.03998493349</v>
      </c>
      <c r="CE18" s="21">
        <v>35432.4031177531</v>
      </c>
      <c r="CF18" s="21">
        <v>37290.694558864605</v>
      </c>
      <c r="CG18" s="21">
        <v>39456.211031080005</v>
      </c>
      <c r="CH18" s="21">
        <v>41553.31660595921</v>
      </c>
      <c r="CI18" s="21">
        <v>38084.054739178406</v>
      </c>
      <c r="CJ18" s="21">
        <v>39628.608494230466</v>
      </c>
      <c r="CK18" s="21">
        <v>39468.94066999933</v>
      </c>
      <c r="CL18" s="21">
        <v>39050.65806451517</v>
      </c>
      <c r="CM18" s="21">
        <v>43563.935004945866</v>
      </c>
      <c r="CN18" s="21">
        <v>41788.01460993704</v>
      </c>
      <c r="CO18" s="21">
        <v>45317.71622271825</v>
      </c>
      <c r="CP18" s="21">
        <v>42528.47165762833</v>
      </c>
      <c r="CQ18" s="21">
        <v>44553.36852987336</v>
      </c>
      <c r="CR18" s="21">
        <v>54766.18533894618</v>
      </c>
      <c r="CS18" s="21">
        <v>43252.764112750934</v>
      </c>
      <c r="CT18" s="21">
        <v>44679.97126483651</v>
      </c>
      <c r="CU18" s="21">
        <v>49282.507361201104</v>
      </c>
      <c r="CV18" s="21">
        <v>50969.948618954804</v>
      </c>
      <c r="CW18" s="21">
        <v>53571.79239903382</v>
      </c>
      <c r="CX18" s="21">
        <v>57189.3363169924</v>
      </c>
      <c r="CY18" s="21">
        <v>59928.746123383506</v>
      </c>
      <c r="CZ18" s="21">
        <v>61444.48674501251</v>
      </c>
      <c r="DA18" s="21">
        <v>61715.46825105909</v>
      </c>
      <c r="DB18" s="21">
        <v>66223.47748597388</v>
      </c>
      <c r="DC18" s="21">
        <v>62648.90455822798</v>
      </c>
      <c r="DD18" s="21">
        <v>63929.33967192248</v>
      </c>
      <c r="DE18" s="21">
        <v>60474.889651335</v>
      </c>
      <c r="DF18" s="21">
        <v>59935.894003302405</v>
      </c>
      <c r="DG18" s="21">
        <v>59978.5633996014</v>
      </c>
      <c r="DH18" s="21">
        <v>57286.898328270094</v>
      </c>
      <c r="DI18" s="21">
        <v>55386.198037278285</v>
      </c>
      <c r="DJ18" s="21">
        <v>52058.631234101296</v>
      </c>
      <c r="DK18" s="21">
        <v>52224.44489020891</v>
      </c>
      <c r="DL18" s="21">
        <v>52173.322910399285</v>
      </c>
      <c r="DM18" s="21">
        <v>52092.7176153612</v>
      </c>
      <c r="DN18" s="21">
        <v>51849.38001663239</v>
      </c>
      <c r="DO18" s="21">
        <v>52256.93090970599</v>
      </c>
      <c r="DP18" s="21">
        <v>53561.153906002015</v>
      </c>
      <c r="DQ18" s="21">
        <v>49821.230031500585</v>
      </c>
      <c r="DR18" s="21">
        <v>50966.835968474195</v>
      </c>
      <c r="DS18" s="21">
        <v>52819.21840585459</v>
      </c>
      <c r="DT18" s="21">
        <v>52515.56416183111</v>
      </c>
      <c r="DU18" s="21">
        <v>50529.21338808841</v>
      </c>
      <c r="DV18" s="21">
        <v>51142.385996357814</v>
      </c>
      <c r="DW18" s="21">
        <v>48447.246499099594</v>
      </c>
      <c r="DX18" s="21">
        <v>46740.37036831921</v>
      </c>
    </row>
    <row r="19" spans="1:128" ht="13.5">
      <c r="A19" s="1" t="s">
        <v>183</v>
      </c>
      <c r="B19" s="21">
        <v>-10486.527548982529</v>
      </c>
      <c r="C19" s="21">
        <v>-10945.74178575299</v>
      </c>
      <c r="D19" s="21">
        <v>-10777.943098937714</v>
      </c>
      <c r="E19" s="21">
        <v>-11273.531567379367</v>
      </c>
      <c r="F19" s="21">
        <v>-10248.254584853952</v>
      </c>
      <c r="G19" s="21">
        <v>-10437.245819267762</v>
      </c>
      <c r="H19" s="21">
        <v>-10849.914466067716</v>
      </c>
      <c r="I19" s="21">
        <v>-10054.455164281764</v>
      </c>
      <c r="J19" s="21">
        <v>-9474.50130971998</v>
      </c>
      <c r="K19" s="21">
        <v>-7888.736464310459</v>
      </c>
      <c r="L19" s="21">
        <v>-8420.65047252056</v>
      </c>
      <c r="M19" s="21">
        <v>-9589.45057422162</v>
      </c>
      <c r="N19" s="21">
        <v>-8613.19182224662</v>
      </c>
      <c r="O19" s="21">
        <v>-10453.960144291901</v>
      </c>
      <c r="P19" s="21">
        <v>-12682.540509238708</v>
      </c>
      <c r="Q19" s="21">
        <v>-12570.064201254754</v>
      </c>
      <c r="R19" s="21">
        <v>-12251.928823082162</v>
      </c>
      <c r="S19" s="21">
        <v>-11867.957135223834</v>
      </c>
      <c r="T19" s="21">
        <v>-11739.267507582219</v>
      </c>
      <c r="U19" s="21">
        <v>-13499.406871243002</v>
      </c>
      <c r="V19" s="21">
        <v>-15429.145162410176</v>
      </c>
      <c r="W19" s="21">
        <v>-17740.636335684743</v>
      </c>
      <c r="X19" s="21">
        <v>-18071.107541257792</v>
      </c>
      <c r="Y19" s="21">
        <v>-16647.44699515232</v>
      </c>
      <c r="Z19" s="21">
        <v>-18227.881676613244</v>
      </c>
      <c r="AA19" s="21">
        <v>-18276.814458694542</v>
      </c>
      <c r="AB19" s="21">
        <v>-18777.87277944859</v>
      </c>
      <c r="AC19" s="21">
        <v>-23986.433251097755</v>
      </c>
      <c r="AD19" s="21">
        <v>-20740.762548919083</v>
      </c>
      <c r="AE19" s="21">
        <v>-25496.30946741064</v>
      </c>
      <c r="AF19" s="21">
        <v>-29377.987074991033</v>
      </c>
      <c r="AG19" s="21">
        <v>-29545.41908000849</v>
      </c>
      <c r="AH19" s="21">
        <v>-29819.74029375505</v>
      </c>
      <c r="AI19" s="21">
        <v>-29698.057242530485</v>
      </c>
      <c r="AJ19" s="21">
        <v>-28827.72791000163</v>
      </c>
      <c r="AK19" s="21">
        <v>-26614.799321335566</v>
      </c>
      <c r="AL19" s="21">
        <v>-26588.73564951455</v>
      </c>
      <c r="AM19" s="21">
        <v>-26213.766108920216</v>
      </c>
      <c r="AN19" s="21">
        <v>-25090.974560657443</v>
      </c>
      <c r="AO19" s="21">
        <v>-25520.056880042946</v>
      </c>
      <c r="AP19" s="21">
        <v>-24316.41196307991</v>
      </c>
      <c r="AQ19" s="21">
        <v>-21910.647315189024</v>
      </c>
      <c r="AR19" s="21">
        <v>-21705.665751198423</v>
      </c>
      <c r="AS19" s="21">
        <v>-21657.048455463664</v>
      </c>
      <c r="AT19" s="21">
        <v>-18696.4690818019</v>
      </c>
      <c r="AU19" s="21">
        <v>-20073.139314588567</v>
      </c>
      <c r="AV19" s="21">
        <v>-20574.402403342145</v>
      </c>
      <c r="AW19" s="21">
        <v>-21806.784778149522</v>
      </c>
      <c r="AX19" s="21">
        <v>-22727.298763779472</v>
      </c>
      <c r="AY19" s="21">
        <v>-23229.105641260438</v>
      </c>
      <c r="AZ19" s="21">
        <v>-24014.725593621377</v>
      </c>
      <c r="BA19" s="21">
        <v>-23363.450867107953</v>
      </c>
      <c r="BB19" s="21">
        <v>-22647.896040671025</v>
      </c>
      <c r="BC19" s="21">
        <v>-22229.711364602874</v>
      </c>
      <c r="BD19" s="21">
        <v>-23157.954690209444</v>
      </c>
      <c r="BE19" s="21">
        <v>-24154.25755813776</v>
      </c>
      <c r="BF19" s="21">
        <v>-23064.03278453584</v>
      </c>
      <c r="BG19" s="21">
        <v>-24544.89600478689</v>
      </c>
      <c r="BH19" s="21">
        <v>-25008.54168679667</v>
      </c>
      <c r="BI19" s="21">
        <v>-26094.501175046767</v>
      </c>
      <c r="BJ19" s="21">
        <v>-28731.371908076864</v>
      </c>
      <c r="BK19" s="21">
        <v>-28427.696587472004</v>
      </c>
      <c r="BL19" s="21">
        <v>-26616.442137922015</v>
      </c>
      <c r="BM19" s="21">
        <v>-25640.52908916978</v>
      </c>
      <c r="BN19" s="21">
        <v>-22819.998372308706</v>
      </c>
      <c r="BO19" s="21">
        <v>-20724.012656279752</v>
      </c>
      <c r="BP19" s="21">
        <v>-22126.01389659432</v>
      </c>
      <c r="BQ19" s="21">
        <v>-21694.343552942708</v>
      </c>
      <c r="BR19" s="21">
        <v>-21741.75947262252</v>
      </c>
      <c r="BS19" s="21">
        <v>-24127.396881833687</v>
      </c>
      <c r="BT19" s="21">
        <v>-20395.406341081194</v>
      </c>
      <c r="BU19" s="21">
        <v>-21199.518039273913</v>
      </c>
      <c r="BV19" s="21">
        <v>-20709.94297187208</v>
      </c>
      <c r="BW19" s="21">
        <v>-24876.702535982113</v>
      </c>
      <c r="BX19" s="21">
        <v>-23177.451975333068</v>
      </c>
      <c r="BY19" s="21">
        <v>-27012.285102529408</v>
      </c>
      <c r="BZ19" s="21">
        <v>-24448.775698844867</v>
      </c>
      <c r="CA19" s="21">
        <v>-24449.039936037647</v>
      </c>
      <c r="CB19" s="21">
        <v>-22789.367998081725</v>
      </c>
      <c r="CC19" s="21">
        <v>-25176.107825163854</v>
      </c>
      <c r="CD19" s="21">
        <v>-25671.342952927254</v>
      </c>
      <c r="CE19" s="21">
        <v>-22015.00245115583</v>
      </c>
      <c r="CF19" s="21">
        <v>-26355.098144056392</v>
      </c>
      <c r="CG19" s="21">
        <v>-26035.636169842095</v>
      </c>
      <c r="CH19" s="21">
        <v>-31717.14683368994</v>
      </c>
      <c r="CI19" s="21">
        <v>-27682.64686512787</v>
      </c>
      <c r="CJ19" s="21">
        <v>-31566.95665567022</v>
      </c>
      <c r="CK19" s="21">
        <v>-31266.29133554973</v>
      </c>
      <c r="CL19" s="21">
        <v>-29598.75398559647</v>
      </c>
      <c r="CM19" s="21">
        <v>-36532.35693888925</v>
      </c>
      <c r="CN19" s="21">
        <v>-34494.68612742872</v>
      </c>
      <c r="CO19" s="21">
        <v>-39562.819463424676</v>
      </c>
      <c r="CP19" s="21">
        <v>-42439.623198870366</v>
      </c>
      <c r="CQ19" s="21">
        <v>-47189.91694163636</v>
      </c>
      <c r="CR19" s="21">
        <v>-54719.56916833075</v>
      </c>
      <c r="CS19" s="21">
        <v>-37277.709524109145</v>
      </c>
      <c r="CT19" s="21">
        <v>-38820.19094517332</v>
      </c>
      <c r="CU19" s="21">
        <v>-42470.73932173697</v>
      </c>
      <c r="CV19" s="21">
        <v>-49229.49237132401</v>
      </c>
      <c r="CW19" s="21">
        <v>-55602.919825674966</v>
      </c>
      <c r="CX19" s="21">
        <v>-57787.51740538873</v>
      </c>
      <c r="CY19" s="21">
        <v>-67640.01496485146</v>
      </c>
      <c r="CZ19" s="21">
        <v>-75966.09935911681</v>
      </c>
      <c r="DA19" s="21">
        <v>-88536.09546231001</v>
      </c>
      <c r="DB19" s="21">
        <v>-100752.09943318224</v>
      </c>
      <c r="DC19" s="21">
        <v>-97790.70743823255</v>
      </c>
      <c r="DD19" s="21">
        <v>-91024.46905914356</v>
      </c>
      <c r="DE19" s="21">
        <v>-87218.02211456117</v>
      </c>
      <c r="DF19" s="21">
        <v>-87931.91412590054</v>
      </c>
      <c r="DG19" s="21">
        <v>-86595.7783590267</v>
      </c>
      <c r="DH19" s="21">
        <v>-74035.65435626934</v>
      </c>
      <c r="DI19" s="21">
        <v>-73684.71290080587</v>
      </c>
      <c r="DJ19" s="21">
        <v>-65377.27655686316</v>
      </c>
      <c r="DK19" s="21">
        <v>-65585.53030570422</v>
      </c>
      <c r="DL19" s="21">
        <v>-66427.2144154131</v>
      </c>
      <c r="DM19" s="21">
        <v>-68164.43189565779</v>
      </c>
      <c r="DN19" s="21">
        <v>-69564.91241754856</v>
      </c>
      <c r="DO19" s="21">
        <v>-70133.01319123013</v>
      </c>
      <c r="DP19" s="21">
        <v>-71489.38898479461</v>
      </c>
      <c r="DQ19" s="21">
        <v>-61092.46433861586</v>
      </c>
      <c r="DR19" s="21">
        <v>-64827.681549938745</v>
      </c>
      <c r="DS19" s="21">
        <v>-69461.63665796496</v>
      </c>
      <c r="DT19" s="21">
        <v>-70342.84112534809</v>
      </c>
      <c r="DU19" s="21">
        <v>-60977.84391631451</v>
      </c>
      <c r="DV19" s="21">
        <v>-60087.61893145525</v>
      </c>
      <c r="DW19" s="21">
        <v>-51822.832420095394</v>
      </c>
      <c r="DX19" s="21">
        <v>-45969.808550705755</v>
      </c>
    </row>
    <row r="20" spans="1:128" ht="13.5">
      <c r="A20" s="1" t="s">
        <v>184</v>
      </c>
      <c r="B20" s="21">
        <v>65759.2035530074</v>
      </c>
      <c r="C20" s="21">
        <v>65526.651897480195</v>
      </c>
      <c r="D20" s="21">
        <v>66212.99944426281</v>
      </c>
      <c r="E20" s="21">
        <v>68527.19438454701</v>
      </c>
      <c r="F20" s="21">
        <v>69894.99660600579</v>
      </c>
      <c r="G20" s="21">
        <v>70889.08113785001</v>
      </c>
      <c r="H20" s="21">
        <v>72101.617146901</v>
      </c>
      <c r="I20" s="21">
        <v>73607.08891689431</v>
      </c>
      <c r="J20" s="21">
        <v>73900.54628841631</v>
      </c>
      <c r="K20" s="21">
        <v>74717.4152895135</v>
      </c>
      <c r="L20" s="21">
        <v>76131.37631695556</v>
      </c>
      <c r="M20" s="21">
        <v>80723.68513698305</v>
      </c>
      <c r="N20" s="21">
        <v>80640.21666684002</v>
      </c>
      <c r="O20" s="21">
        <v>80869.87982007199</v>
      </c>
      <c r="P20" s="21">
        <v>82301.63947411</v>
      </c>
      <c r="Q20" s="21">
        <v>85145.05703281861</v>
      </c>
      <c r="R20" s="21">
        <v>86579.02006066301</v>
      </c>
      <c r="S20" s="21">
        <v>89150.6535440583</v>
      </c>
      <c r="T20" s="21">
        <v>90734.406311621</v>
      </c>
      <c r="U20" s="21">
        <v>94232.96452933497</v>
      </c>
      <c r="V20" s="21">
        <v>96428.83260337259</v>
      </c>
      <c r="W20" s="21">
        <v>99996.96384570148</v>
      </c>
      <c r="X20" s="21">
        <v>102272.2489058</v>
      </c>
      <c r="Y20" s="21">
        <v>107073.80330335288</v>
      </c>
      <c r="Z20" s="21">
        <v>108134.81075177799</v>
      </c>
      <c r="AA20" s="21">
        <v>107369.12709296978</v>
      </c>
      <c r="AB20" s="21">
        <v>108338.25708691611</v>
      </c>
      <c r="AC20" s="21">
        <v>115193.50341070998</v>
      </c>
      <c r="AD20" s="21">
        <v>114960.2460522</v>
      </c>
      <c r="AE20" s="21">
        <v>118473.902724031</v>
      </c>
      <c r="AF20" s="21">
        <v>122928.72330871</v>
      </c>
      <c r="AG20" s="21">
        <v>125986.14070329198</v>
      </c>
      <c r="AH20" s="21">
        <v>127993.84158843252</v>
      </c>
      <c r="AI20" s="21">
        <v>128961.75312944376</v>
      </c>
      <c r="AJ20" s="21">
        <v>128829.43118487514</v>
      </c>
      <c r="AK20" s="21">
        <v>133411.7936298979</v>
      </c>
      <c r="AL20" s="21">
        <v>134096.48510782907</v>
      </c>
      <c r="AM20" s="21">
        <v>133069.57224272282</v>
      </c>
      <c r="AN20" s="21">
        <v>130630.7260804605</v>
      </c>
      <c r="AO20" s="21">
        <v>132330.3560156973</v>
      </c>
      <c r="AP20" s="21">
        <v>130890.03362155141</v>
      </c>
      <c r="AQ20" s="21">
        <v>130736.82095083708</v>
      </c>
      <c r="AR20" s="21">
        <v>131399.4894347306</v>
      </c>
      <c r="AS20" s="21">
        <v>134472.49446130678</v>
      </c>
      <c r="AT20" s="21">
        <v>133988.9881237522</v>
      </c>
      <c r="AU20" s="21">
        <v>134901.35845267508</v>
      </c>
      <c r="AV20" s="21">
        <v>138167.12497569912</v>
      </c>
      <c r="AW20" s="21">
        <v>143801.72359850732</v>
      </c>
      <c r="AX20" s="21">
        <v>143045.92494475987</v>
      </c>
      <c r="AY20" s="21">
        <v>143019.665422318</v>
      </c>
      <c r="AZ20" s="21">
        <v>143148.410502802</v>
      </c>
      <c r="BA20" s="21">
        <v>146331.39515054203</v>
      </c>
      <c r="BB20" s="21">
        <v>150226.67726766205</v>
      </c>
      <c r="BC20" s="21">
        <v>155909.43063328002</v>
      </c>
      <c r="BD20" s="21">
        <v>157916.07643231</v>
      </c>
      <c r="BE20" s="21">
        <v>160884.707695902</v>
      </c>
      <c r="BF20" s="21">
        <v>166787.4150592795</v>
      </c>
      <c r="BG20" s="21">
        <v>171716.12720753116</v>
      </c>
      <c r="BH20" s="21">
        <v>177781.9655345102</v>
      </c>
      <c r="BI20" s="21">
        <v>186012.98835111197</v>
      </c>
      <c r="BJ20" s="21">
        <v>182495.65765086838</v>
      </c>
      <c r="BK20" s="21">
        <v>183750.43959840204</v>
      </c>
      <c r="BL20" s="21">
        <v>183746.62742287203</v>
      </c>
      <c r="BM20" s="21">
        <v>186978.78153913197</v>
      </c>
      <c r="BN20" s="21">
        <v>185873.88721097203</v>
      </c>
      <c r="BO20" s="21">
        <v>189958.2716874</v>
      </c>
      <c r="BP20" s="21">
        <v>194908.64032005228</v>
      </c>
      <c r="BQ20" s="21">
        <v>196941.94863882998</v>
      </c>
      <c r="BR20" s="21">
        <v>200865.30030311717</v>
      </c>
      <c r="BS20" s="21">
        <v>201250.53580671834</v>
      </c>
      <c r="BT20" s="21">
        <v>206742.93419533997</v>
      </c>
      <c r="BU20" s="21">
        <v>216422.31394891994</v>
      </c>
      <c r="BV20" s="21">
        <v>215954.86607361946</v>
      </c>
      <c r="BW20" s="21">
        <v>215657.20277266286</v>
      </c>
      <c r="BX20" s="21">
        <v>216343.97781913998</v>
      </c>
      <c r="BY20" s="21">
        <v>220059.49929016572</v>
      </c>
      <c r="BZ20" s="21">
        <v>222379.80374243882</v>
      </c>
      <c r="CA20" s="21">
        <v>229045.23909769996</v>
      </c>
      <c r="CB20" s="21">
        <v>228948.00658947014</v>
      </c>
      <c r="CC20" s="21">
        <v>233629.0977165375</v>
      </c>
      <c r="CD20" s="21">
        <v>235467.53888544004</v>
      </c>
      <c r="CE20" s="21">
        <v>245053.80124671</v>
      </c>
      <c r="CF20" s="21">
        <v>247838.29855021002</v>
      </c>
      <c r="CG20" s="21">
        <v>264468.0672965688</v>
      </c>
      <c r="CH20" s="21">
        <v>260131.1264292</v>
      </c>
      <c r="CI20" s="21">
        <v>255913.1003114709</v>
      </c>
      <c r="CJ20" s="21">
        <v>265472.6131953132</v>
      </c>
      <c r="CK20" s="21">
        <v>268321.19442802895</v>
      </c>
      <c r="CL20" s="21">
        <v>268927.8688148309</v>
      </c>
      <c r="CM20" s="21">
        <v>281212.2568552802</v>
      </c>
      <c r="CN20" s="21">
        <v>285763.1189804126</v>
      </c>
      <c r="CO20" s="21">
        <v>293138.37049903005</v>
      </c>
      <c r="CP20" s="21">
        <v>298693.30980646476</v>
      </c>
      <c r="CQ20" s="21">
        <v>307421.38087821123</v>
      </c>
      <c r="CR20" s="21">
        <v>331992.73498565215</v>
      </c>
      <c r="CS20" s="21">
        <v>333464.6076368676</v>
      </c>
      <c r="CT20" s="21">
        <v>335463.3127307481</v>
      </c>
      <c r="CU20" s="21">
        <v>327839.6076755788</v>
      </c>
      <c r="CV20" s="21">
        <v>328971.4663356433</v>
      </c>
      <c r="CW20" s="21">
        <v>339815.3859134444</v>
      </c>
      <c r="CX20" s="21">
        <v>340710.2680823907</v>
      </c>
      <c r="CY20" s="21">
        <v>352563.4995261159</v>
      </c>
      <c r="CZ20" s="21">
        <v>362962.77530885296</v>
      </c>
      <c r="DA20" s="21">
        <v>372012.63829142065</v>
      </c>
      <c r="DB20" s="21">
        <v>382026.2934119642</v>
      </c>
      <c r="DC20" s="21">
        <v>370586.5649667945</v>
      </c>
      <c r="DD20" s="21">
        <v>368839.5618757212</v>
      </c>
      <c r="DE20" s="21">
        <v>367164.6232656888</v>
      </c>
      <c r="DF20" s="21">
        <v>357479.0287075418</v>
      </c>
      <c r="DG20" s="21">
        <v>362364.82395381725</v>
      </c>
      <c r="DH20" s="21">
        <v>362515.17562378256</v>
      </c>
      <c r="DI20" s="21">
        <v>356104.80405888194</v>
      </c>
      <c r="DJ20" s="21">
        <v>346778.6867583308</v>
      </c>
      <c r="DK20" s="21">
        <v>360135.99316127895</v>
      </c>
      <c r="DL20" s="21">
        <v>357912.35319736646</v>
      </c>
      <c r="DM20" s="21">
        <v>363463.453222036</v>
      </c>
      <c r="DN20" s="21">
        <v>369519.0794059697</v>
      </c>
      <c r="DO20" s="21">
        <v>375986.9667877068</v>
      </c>
      <c r="DP20" s="21">
        <v>380715.3686367751</v>
      </c>
      <c r="DQ20" s="21">
        <v>384132.90233641287</v>
      </c>
      <c r="DR20" s="21">
        <v>388920.36879206507</v>
      </c>
      <c r="DS20" s="21">
        <v>389996.38735267473</v>
      </c>
      <c r="DT20" s="21">
        <v>390475.0734040335</v>
      </c>
      <c r="DU20" s="21">
        <v>386770.2708900689</v>
      </c>
      <c r="DV20" s="21">
        <v>388752.1902687793</v>
      </c>
      <c r="DW20" s="21">
        <v>389227.22146091313</v>
      </c>
      <c r="DX20" s="21">
        <v>392969.8533896515</v>
      </c>
    </row>
    <row r="21" spans="1:128" ht="13.5">
      <c r="A21" s="1" t="s">
        <v>185</v>
      </c>
      <c r="B21" s="21">
        <v>8098.25751685</v>
      </c>
      <c r="C21" s="21">
        <v>7714.17153674</v>
      </c>
      <c r="D21" s="21">
        <v>7712.01862281</v>
      </c>
      <c r="E21" s="21">
        <v>8053.70259606</v>
      </c>
      <c r="F21" s="21">
        <v>8688.39257597</v>
      </c>
      <c r="G21" s="21">
        <v>9262.646619710002</v>
      </c>
      <c r="H21" s="21">
        <v>9459.69713768</v>
      </c>
      <c r="I21" s="21">
        <v>9367.867192309997</v>
      </c>
      <c r="J21" s="21">
        <v>9234.083937825068</v>
      </c>
      <c r="K21" s="21">
        <v>9221.55343047</v>
      </c>
      <c r="L21" s="21">
        <v>9102.18710849</v>
      </c>
      <c r="M21" s="21">
        <v>9586.69486779</v>
      </c>
      <c r="N21" s="21">
        <v>9013.41921576</v>
      </c>
      <c r="O21" s="21">
        <v>8689.171491609999</v>
      </c>
      <c r="P21" s="21">
        <v>8864.43115095</v>
      </c>
      <c r="Q21" s="21">
        <v>9418.102063350001</v>
      </c>
      <c r="R21" s="21">
        <v>10044.238861900001</v>
      </c>
      <c r="S21" s="21">
        <v>11041.008203590001</v>
      </c>
      <c r="T21" s="21">
        <v>11576.97218993</v>
      </c>
      <c r="U21" s="21">
        <v>11415.870143619999</v>
      </c>
      <c r="V21" s="21">
        <v>12014.24216034</v>
      </c>
      <c r="W21" s="21">
        <v>12466.829756430001</v>
      </c>
      <c r="X21" s="21">
        <v>12699.674954459997</v>
      </c>
      <c r="Y21" s="21">
        <v>13053.600112959999</v>
      </c>
      <c r="Z21" s="21">
        <v>12222.738425669999</v>
      </c>
      <c r="AA21" s="21">
        <v>11937.1043441</v>
      </c>
      <c r="AB21" s="21">
        <v>11930.45467079</v>
      </c>
      <c r="AC21" s="21">
        <v>12559.762651359999</v>
      </c>
      <c r="AD21" s="21">
        <v>12974.052780869999</v>
      </c>
      <c r="AE21" s="21">
        <v>13961.55989929</v>
      </c>
      <c r="AF21" s="21">
        <v>14815.807190499998</v>
      </c>
      <c r="AG21" s="21">
        <v>14963.424669190003</v>
      </c>
      <c r="AH21" s="21">
        <v>15520.925495440002</v>
      </c>
      <c r="AI21" s="21">
        <v>15972.481183519994</v>
      </c>
      <c r="AJ21" s="21">
        <v>16417.61209211</v>
      </c>
      <c r="AK21" s="21">
        <v>17393.620560970005</v>
      </c>
      <c r="AL21" s="21">
        <v>15779.361700929996</v>
      </c>
      <c r="AM21" s="21">
        <v>15045.340148549996</v>
      </c>
      <c r="AN21" s="21">
        <v>14699.614528839995</v>
      </c>
      <c r="AO21" s="21">
        <v>15344.949656999996</v>
      </c>
      <c r="AP21" s="21">
        <v>15672.4704702</v>
      </c>
      <c r="AQ21" s="21">
        <v>16477.34291878</v>
      </c>
      <c r="AR21" s="21">
        <v>17080.293931990003</v>
      </c>
      <c r="AS21" s="21">
        <v>17045.07391431</v>
      </c>
      <c r="AT21" s="21">
        <v>16953.94455373873</v>
      </c>
      <c r="AU21" s="21">
        <v>16383.207357409998</v>
      </c>
      <c r="AV21" s="21">
        <v>16443.874001319997</v>
      </c>
      <c r="AW21" s="21">
        <v>17475.60837944</v>
      </c>
      <c r="AX21" s="21">
        <v>16018.6536953</v>
      </c>
      <c r="AY21" s="21">
        <v>15332.341837880002</v>
      </c>
      <c r="AZ21" s="21">
        <v>15279.574533890001</v>
      </c>
      <c r="BA21" s="21">
        <v>15763.637853749999</v>
      </c>
      <c r="BB21" s="21">
        <v>16550.92914697</v>
      </c>
      <c r="BC21" s="21">
        <v>17505.917939880004</v>
      </c>
      <c r="BD21" s="21">
        <v>17594.33019776</v>
      </c>
      <c r="BE21" s="21">
        <v>18105.887505550003</v>
      </c>
      <c r="BF21" s="21">
        <v>18234.145359010003</v>
      </c>
      <c r="BG21" s="21">
        <v>18228.767471160005</v>
      </c>
      <c r="BH21" s="21">
        <v>18404.275188</v>
      </c>
      <c r="BI21" s="21">
        <v>19661.765073619994</v>
      </c>
      <c r="BJ21" s="21">
        <v>18022.39749199</v>
      </c>
      <c r="BK21" s="21">
        <v>17302.312367969997</v>
      </c>
      <c r="BL21" s="21">
        <v>17501.86015552</v>
      </c>
      <c r="BM21" s="21">
        <v>18089.16947361</v>
      </c>
      <c r="BN21" s="21">
        <v>19334.436361649998</v>
      </c>
      <c r="BO21" s="21">
        <v>20208.18816045</v>
      </c>
      <c r="BP21" s="21">
        <v>21111.341719119995</v>
      </c>
      <c r="BQ21" s="21">
        <v>20575.178964029998</v>
      </c>
      <c r="BR21" s="21">
        <v>20482.208210349996</v>
      </c>
      <c r="BS21" s="21">
        <v>20662.838627470002</v>
      </c>
      <c r="BT21" s="21">
        <v>21173.866033010003</v>
      </c>
      <c r="BU21" s="21">
        <v>22711.29270909</v>
      </c>
      <c r="BV21" s="21">
        <v>21282.05692787</v>
      </c>
      <c r="BW21" s="21">
        <v>20877.57199381</v>
      </c>
      <c r="BX21" s="21">
        <v>21380.92769874</v>
      </c>
      <c r="BY21" s="21">
        <v>21738.43035036</v>
      </c>
      <c r="BZ21" s="21">
        <v>23228.96183471</v>
      </c>
      <c r="CA21" s="21">
        <v>24958.01934114</v>
      </c>
      <c r="CB21" s="21">
        <v>26422.27919324</v>
      </c>
      <c r="CC21" s="21">
        <v>26198.074066250003</v>
      </c>
      <c r="CD21" s="21">
        <v>26387.29292323</v>
      </c>
      <c r="CE21" s="21">
        <v>26131.975089760002</v>
      </c>
      <c r="CF21" s="21">
        <v>26019.725601309994</v>
      </c>
      <c r="CG21" s="21">
        <v>27336.77385797</v>
      </c>
      <c r="CH21" s="21">
        <v>25990.18575156</v>
      </c>
      <c r="CI21" s="21">
        <v>24882.46093065</v>
      </c>
      <c r="CJ21" s="21">
        <v>24497.773646529997</v>
      </c>
      <c r="CK21" s="21">
        <v>24840.009698465</v>
      </c>
      <c r="CL21" s="21">
        <v>25351.85038601</v>
      </c>
      <c r="CM21" s="21">
        <v>27098.66730825</v>
      </c>
      <c r="CN21" s="21">
        <v>28427.519796</v>
      </c>
      <c r="CO21" s="21">
        <v>28258.013818979998</v>
      </c>
      <c r="CP21" s="21">
        <v>28158.769079330003</v>
      </c>
      <c r="CQ21" s="21">
        <v>27590.03885135</v>
      </c>
      <c r="CR21" s="21">
        <v>28608.67499869</v>
      </c>
      <c r="CS21" s="21">
        <v>30023.351535969996</v>
      </c>
      <c r="CT21" s="21">
        <v>27260.869032660004</v>
      </c>
      <c r="CU21" s="21">
        <v>26080.998135230002</v>
      </c>
      <c r="CV21" s="21">
        <v>26445.568046139997</v>
      </c>
      <c r="CW21" s="21">
        <v>26625.248301609998</v>
      </c>
      <c r="CX21" s="21">
        <v>28220.616359500003</v>
      </c>
      <c r="CY21" s="21">
        <v>30502.5898356</v>
      </c>
      <c r="CZ21" s="21">
        <v>31920.81009005</v>
      </c>
      <c r="DA21" s="21">
        <v>32509.707900852998</v>
      </c>
      <c r="DB21" s="21">
        <v>34772.507972859996</v>
      </c>
      <c r="DC21" s="21">
        <v>34084.21940061</v>
      </c>
      <c r="DD21" s="21">
        <v>37185.584994410005</v>
      </c>
      <c r="DE21" s="21">
        <v>36271.62642169</v>
      </c>
      <c r="DF21" s="21">
        <v>31983.434948399998</v>
      </c>
      <c r="DG21" s="21">
        <v>30543.64885086999</v>
      </c>
      <c r="DH21" s="21">
        <v>30776.43509949</v>
      </c>
      <c r="DI21" s="21">
        <v>30670.575675789994</v>
      </c>
      <c r="DJ21" s="21">
        <v>31815.200947909998</v>
      </c>
      <c r="DK21" s="21">
        <v>33469.701087860005</v>
      </c>
      <c r="DL21" s="21">
        <v>33748.91973276</v>
      </c>
      <c r="DM21" s="21">
        <v>32907.24951065</v>
      </c>
      <c r="DN21" s="21">
        <v>32448.058621439995</v>
      </c>
      <c r="DO21" s="21">
        <v>32543.242273953994</v>
      </c>
      <c r="DP21" s="21">
        <v>35058.55069549</v>
      </c>
      <c r="DQ21" s="21">
        <v>36304.99337522</v>
      </c>
      <c r="DR21" s="21">
        <v>33009.526859020014</v>
      </c>
      <c r="DS21" s="21">
        <v>32364.144575870007</v>
      </c>
      <c r="DT21" s="21">
        <v>31883.72306561</v>
      </c>
      <c r="DU21" s="21">
        <v>32178.011693680004</v>
      </c>
      <c r="DV21" s="21">
        <v>33716.798066510004</v>
      </c>
      <c r="DW21" s="21">
        <v>34634.4756534</v>
      </c>
      <c r="DX21" s="21">
        <v>35740.20281479</v>
      </c>
    </row>
    <row r="22" spans="1:128" ht="13.5">
      <c r="A22" s="1" t="s">
        <v>186</v>
      </c>
      <c r="B22" s="21">
        <v>57660.9460361574</v>
      </c>
      <c r="C22" s="21">
        <v>57812.48036074019</v>
      </c>
      <c r="D22" s="21">
        <v>58500.9808214528</v>
      </c>
      <c r="E22" s="21">
        <v>60473.49178848701</v>
      </c>
      <c r="F22" s="21">
        <v>61206.6040300358</v>
      </c>
      <c r="G22" s="21">
        <v>61626.43451814</v>
      </c>
      <c r="H22" s="21">
        <v>62641.92000922101</v>
      </c>
      <c r="I22" s="21">
        <v>64239.221724584306</v>
      </c>
      <c r="J22" s="21">
        <v>64666.46235059125</v>
      </c>
      <c r="K22" s="21">
        <v>65495.86185904351</v>
      </c>
      <c r="L22" s="21">
        <v>67029.18920846556</v>
      </c>
      <c r="M22" s="21">
        <v>71136.99026919306</v>
      </c>
      <c r="N22" s="21">
        <v>71626.79745108001</v>
      </c>
      <c r="O22" s="21">
        <v>72180.70832846199</v>
      </c>
      <c r="P22" s="21">
        <v>73437.20832316</v>
      </c>
      <c r="Q22" s="21">
        <v>75726.95496946861</v>
      </c>
      <c r="R22" s="21">
        <v>76534.78119876301</v>
      </c>
      <c r="S22" s="21">
        <v>78109.6453404683</v>
      </c>
      <c r="T22" s="21">
        <v>79157.434121691</v>
      </c>
      <c r="U22" s="21">
        <v>82817.09438571498</v>
      </c>
      <c r="V22" s="21">
        <v>84414.59044303259</v>
      </c>
      <c r="W22" s="21">
        <v>87530.13408927148</v>
      </c>
      <c r="X22" s="21">
        <v>89572.57395134</v>
      </c>
      <c r="Y22" s="21">
        <v>94020.20319039287</v>
      </c>
      <c r="Z22" s="21">
        <v>95912.07232610798</v>
      </c>
      <c r="AA22" s="21">
        <v>95432.02274886979</v>
      </c>
      <c r="AB22" s="21">
        <v>96407.80241612611</v>
      </c>
      <c r="AC22" s="21">
        <v>102633.74075934998</v>
      </c>
      <c r="AD22" s="21">
        <v>101986.19327133</v>
      </c>
      <c r="AE22" s="21">
        <v>104512.34282474099</v>
      </c>
      <c r="AF22" s="21">
        <v>108112.91611821</v>
      </c>
      <c r="AG22" s="21">
        <v>111022.71603410198</v>
      </c>
      <c r="AH22" s="21">
        <v>112472.91609299253</v>
      </c>
      <c r="AI22" s="21">
        <v>112989.27194592377</v>
      </c>
      <c r="AJ22" s="21">
        <v>112411.81909276513</v>
      </c>
      <c r="AK22" s="21">
        <v>116018.1730689279</v>
      </c>
      <c r="AL22" s="21">
        <v>118317.12340689907</v>
      </c>
      <c r="AM22" s="21">
        <v>118024.23209417282</v>
      </c>
      <c r="AN22" s="21">
        <v>115931.1115516205</v>
      </c>
      <c r="AO22" s="21">
        <v>116985.40635869729</v>
      </c>
      <c r="AP22" s="21">
        <v>115217.56315135141</v>
      </c>
      <c r="AQ22" s="21">
        <v>114259.47803205709</v>
      </c>
      <c r="AR22" s="21">
        <v>114319.19550274061</v>
      </c>
      <c r="AS22" s="21">
        <v>117427.42054699679</v>
      </c>
      <c r="AT22" s="21">
        <v>117035.04357001348</v>
      </c>
      <c r="AU22" s="21">
        <v>118518.15109526509</v>
      </c>
      <c r="AV22" s="21">
        <v>121723.25097437913</v>
      </c>
      <c r="AW22" s="21">
        <v>126326.11521906733</v>
      </c>
      <c r="AX22" s="21">
        <v>127027.27124945988</v>
      </c>
      <c r="AY22" s="21">
        <v>127687.32358443801</v>
      </c>
      <c r="AZ22" s="21">
        <v>127868.835968912</v>
      </c>
      <c r="BA22" s="21">
        <v>130567.75729679201</v>
      </c>
      <c r="BB22" s="21">
        <v>133675.74812069203</v>
      </c>
      <c r="BC22" s="21">
        <v>138403.51269340003</v>
      </c>
      <c r="BD22" s="21">
        <v>140321.74623455</v>
      </c>
      <c r="BE22" s="21">
        <v>142778.820190352</v>
      </c>
      <c r="BF22" s="21">
        <v>148553.2697002695</v>
      </c>
      <c r="BG22" s="21">
        <v>153487.35973637115</v>
      </c>
      <c r="BH22" s="21">
        <v>159377.6903465102</v>
      </c>
      <c r="BI22" s="21">
        <v>166351.22327749198</v>
      </c>
      <c r="BJ22" s="21">
        <v>164473.26015887837</v>
      </c>
      <c r="BK22" s="21">
        <v>166448.12723043203</v>
      </c>
      <c r="BL22" s="21">
        <v>166244.76726735203</v>
      </c>
      <c r="BM22" s="21">
        <v>168889.61206552197</v>
      </c>
      <c r="BN22" s="21">
        <v>166539.45084932202</v>
      </c>
      <c r="BO22" s="21">
        <v>169750.08352695</v>
      </c>
      <c r="BP22" s="21">
        <v>173797.2986009323</v>
      </c>
      <c r="BQ22" s="21">
        <v>176366.7696748</v>
      </c>
      <c r="BR22" s="21">
        <v>180383.09209276718</v>
      </c>
      <c r="BS22" s="21">
        <v>180587.69717924835</v>
      </c>
      <c r="BT22" s="21">
        <v>185569.06816232996</v>
      </c>
      <c r="BU22" s="21">
        <v>193711.02123982995</v>
      </c>
      <c r="BV22" s="21">
        <v>194672.80914574946</v>
      </c>
      <c r="BW22" s="21">
        <v>194779.63077885285</v>
      </c>
      <c r="BX22" s="21">
        <v>194963.05012039997</v>
      </c>
      <c r="BY22" s="21">
        <v>198321.06893980573</v>
      </c>
      <c r="BZ22" s="21">
        <v>199150.8419077288</v>
      </c>
      <c r="CA22" s="21">
        <v>204087.21975655996</v>
      </c>
      <c r="CB22" s="21">
        <v>202525.72739623016</v>
      </c>
      <c r="CC22" s="21">
        <v>207431.0236502875</v>
      </c>
      <c r="CD22" s="21">
        <v>209080.24596221003</v>
      </c>
      <c r="CE22" s="21">
        <v>218921.82615695</v>
      </c>
      <c r="CF22" s="21">
        <v>221818.57294890002</v>
      </c>
      <c r="CG22" s="21">
        <v>237131.2934385988</v>
      </c>
      <c r="CH22" s="21">
        <v>234140.94067764</v>
      </c>
      <c r="CI22" s="21">
        <v>231030.63938082088</v>
      </c>
      <c r="CJ22" s="21">
        <v>240974.8395487832</v>
      </c>
      <c r="CK22" s="21">
        <v>243481.18472956395</v>
      </c>
      <c r="CL22" s="21">
        <v>243576.01842882088</v>
      </c>
      <c r="CM22" s="21">
        <v>254113.5895470302</v>
      </c>
      <c r="CN22" s="21">
        <v>257335.59918441263</v>
      </c>
      <c r="CO22" s="21">
        <v>264880.35668005</v>
      </c>
      <c r="CP22" s="21">
        <v>270534.54072713474</v>
      </c>
      <c r="CQ22" s="21">
        <v>279831.3420268612</v>
      </c>
      <c r="CR22" s="21">
        <v>303384.0599869621</v>
      </c>
      <c r="CS22" s="21">
        <v>303441.2561008976</v>
      </c>
      <c r="CT22" s="21">
        <v>308202.44369808806</v>
      </c>
      <c r="CU22" s="21">
        <v>301758.6095403488</v>
      </c>
      <c r="CV22" s="21">
        <v>302525.8982895033</v>
      </c>
      <c r="CW22" s="21">
        <v>313190.1376118344</v>
      </c>
      <c r="CX22" s="21">
        <v>312489.65172289073</v>
      </c>
      <c r="CY22" s="21">
        <v>322060.9096905159</v>
      </c>
      <c r="CZ22" s="21">
        <v>331041.965218803</v>
      </c>
      <c r="DA22" s="21">
        <v>339502.93039056764</v>
      </c>
      <c r="DB22" s="21">
        <v>347253.7854391042</v>
      </c>
      <c r="DC22" s="21">
        <v>336502.3455661845</v>
      </c>
      <c r="DD22" s="21">
        <v>331653.9768813112</v>
      </c>
      <c r="DE22" s="21">
        <v>330892.9968439988</v>
      </c>
      <c r="DF22" s="21">
        <v>325495.5937591418</v>
      </c>
      <c r="DG22" s="21">
        <v>331821.1751029473</v>
      </c>
      <c r="DH22" s="21">
        <v>331738.7405242926</v>
      </c>
      <c r="DI22" s="21">
        <v>325434.2283830919</v>
      </c>
      <c r="DJ22" s="21">
        <v>314963.48581042077</v>
      </c>
      <c r="DK22" s="21">
        <v>326666.29207341897</v>
      </c>
      <c r="DL22" s="21">
        <v>324163.43346460647</v>
      </c>
      <c r="DM22" s="21">
        <v>330556.203711386</v>
      </c>
      <c r="DN22" s="21">
        <v>337071.0207845297</v>
      </c>
      <c r="DO22" s="21">
        <v>343443.72451375285</v>
      </c>
      <c r="DP22" s="21">
        <v>345656.81794128515</v>
      </c>
      <c r="DQ22" s="21">
        <v>347827.9089611929</v>
      </c>
      <c r="DR22" s="21">
        <v>355910.84193304507</v>
      </c>
      <c r="DS22" s="21">
        <v>357632.2427768047</v>
      </c>
      <c r="DT22" s="21">
        <v>358591.3503384235</v>
      </c>
      <c r="DU22" s="21">
        <v>354592.2591963889</v>
      </c>
      <c r="DV22" s="21">
        <v>355035.3922022693</v>
      </c>
      <c r="DW22" s="21">
        <v>354592.7458075131</v>
      </c>
      <c r="DX22" s="21">
        <v>357229.6505748615</v>
      </c>
    </row>
    <row r="23" spans="1:128" ht="13.5">
      <c r="A23" s="1" t="s">
        <v>187</v>
      </c>
      <c r="B23" s="21">
        <v>23159.7459817474</v>
      </c>
      <c r="C23" s="21">
        <v>23786.907404875</v>
      </c>
      <c r="D23" s="21">
        <v>23868.2314433928</v>
      </c>
      <c r="E23" s="21">
        <v>24656.500679377004</v>
      </c>
      <c r="F23" s="21">
        <v>24989.103978145802</v>
      </c>
      <c r="G23" s="21">
        <v>25017.73608107</v>
      </c>
      <c r="H23" s="21">
        <v>25284.723242790573</v>
      </c>
      <c r="I23" s="21">
        <v>25494.21179148468</v>
      </c>
      <c r="J23" s="21">
        <v>25424.652223084675</v>
      </c>
      <c r="K23" s="21">
        <v>26035.406224515667</v>
      </c>
      <c r="L23" s="21">
        <v>25458.571029875675</v>
      </c>
      <c r="M23" s="21">
        <v>26835.420566263183</v>
      </c>
      <c r="N23" s="21">
        <v>26342.98539241</v>
      </c>
      <c r="O23" s="21">
        <v>27996.019066632005</v>
      </c>
      <c r="P23" s="21">
        <v>28659.09710232</v>
      </c>
      <c r="Q23" s="21">
        <v>29027.9546541386</v>
      </c>
      <c r="R23" s="21">
        <v>29306.583661843004</v>
      </c>
      <c r="S23" s="21">
        <v>29613.5022256883</v>
      </c>
      <c r="T23" s="21">
        <v>30540.076558305</v>
      </c>
      <c r="U23" s="21">
        <v>31845.529966854996</v>
      </c>
      <c r="V23" s="21">
        <v>32701.2250366926</v>
      </c>
      <c r="W23" s="21">
        <v>33767.770231121496</v>
      </c>
      <c r="X23" s="21">
        <v>33707.03026863</v>
      </c>
      <c r="Y23" s="21">
        <v>34538.42511273645</v>
      </c>
      <c r="Z23" s="21">
        <v>36604.0568874326</v>
      </c>
      <c r="AA23" s="21">
        <v>36339.9496951098</v>
      </c>
      <c r="AB23" s="21">
        <v>37227.9171682161</v>
      </c>
      <c r="AC23" s="21">
        <v>42558.81980799</v>
      </c>
      <c r="AD23" s="21">
        <v>41276.12804884</v>
      </c>
      <c r="AE23" s="21">
        <v>42201.64889663001</v>
      </c>
      <c r="AF23" s="21">
        <v>45127.83098562001</v>
      </c>
      <c r="AG23" s="21">
        <v>47279.783975382</v>
      </c>
      <c r="AH23" s="21">
        <v>48522.19542522251</v>
      </c>
      <c r="AI23" s="21">
        <v>48005.045548767106</v>
      </c>
      <c r="AJ23" s="21">
        <v>46660.4864174806</v>
      </c>
      <c r="AK23" s="21">
        <v>46192.204163575094</v>
      </c>
      <c r="AL23" s="21">
        <v>47173.8003507863</v>
      </c>
      <c r="AM23" s="21">
        <v>46554.9947970428</v>
      </c>
      <c r="AN23" s="21">
        <v>45261.51186122051</v>
      </c>
      <c r="AO23" s="21">
        <v>45211.989727427295</v>
      </c>
      <c r="AP23" s="21">
        <v>41889.1020180314</v>
      </c>
      <c r="AQ23" s="21">
        <v>39172.4999221656</v>
      </c>
      <c r="AR23" s="21">
        <v>37567.679428960604</v>
      </c>
      <c r="AS23" s="21">
        <v>38714.4325223698</v>
      </c>
      <c r="AT23" s="21">
        <v>37084.167367916496</v>
      </c>
      <c r="AU23" s="21">
        <v>37860.02730822418</v>
      </c>
      <c r="AV23" s="21">
        <v>37406.9658606328</v>
      </c>
      <c r="AW23" s="21">
        <v>38104.412566257335</v>
      </c>
      <c r="AX23" s="21">
        <v>37889.5158299919</v>
      </c>
      <c r="AY23" s="21">
        <v>38403.39350155</v>
      </c>
      <c r="AZ23" s="21">
        <v>39631.39034876</v>
      </c>
      <c r="BA23" s="21">
        <v>39168.09787739</v>
      </c>
      <c r="BB23" s="21">
        <v>39685.141310360006</v>
      </c>
      <c r="BC23" s="21">
        <v>42746.15299367001</v>
      </c>
      <c r="BD23" s="21">
        <v>42871.53602904</v>
      </c>
      <c r="BE23" s="21">
        <v>43524.75389267999</v>
      </c>
      <c r="BF23" s="21">
        <v>47170.1751555575</v>
      </c>
      <c r="BG23" s="21">
        <v>49131.350990430605</v>
      </c>
      <c r="BH23" s="21">
        <v>52192.11654956821</v>
      </c>
      <c r="BI23" s="21">
        <v>53297.49144276</v>
      </c>
      <c r="BJ23" s="21">
        <v>54285.86885157989</v>
      </c>
      <c r="BK23" s="21">
        <v>55793.207925790004</v>
      </c>
      <c r="BL23" s="21">
        <v>55077.45059957999</v>
      </c>
      <c r="BM23" s="21">
        <v>54726.43873147</v>
      </c>
      <c r="BN23" s="21">
        <v>50214.088549639986</v>
      </c>
      <c r="BO23" s="21">
        <v>51947.9110513942</v>
      </c>
      <c r="BP23" s="21">
        <v>54663.215348304395</v>
      </c>
      <c r="BQ23" s="21">
        <v>54523.97572636759</v>
      </c>
      <c r="BR23" s="21">
        <v>55261.62909453039</v>
      </c>
      <c r="BS23" s="21">
        <v>55069.953084758396</v>
      </c>
      <c r="BT23" s="21">
        <v>55661.02397616</v>
      </c>
      <c r="BU23" s="21">
        <v>55584.585824079986</v>
      </c>
      <c r="BV23" s="21">
        <v>57750.14162890228</v>
      </c>
      <c r="BW23" s="21">
        <v>58104.678520412905</v>
      </c>
      <c r="BX23" s="21">
        <v>56108.9425169522</v>
      </c>
      <c r="BY23" s="21">
        <v>55821.8802361158</v>
      </c>
      <c r="BZ23" s="21">
        <v>56096.52257327619</v>
      </c>
      <c r="CA23" s="21">
        <v>55752.977262061584</v>
      </c>
      <c r="CB23" s="21">
        <v>53947.59207478898</v>
      </c>
      <c r="CC23" s="21">
        <v>54738.542610137505</v>
      </c>
      <c r="CD23" s="21">
        <v>53766.10458083742</v>
      </c>
      <c r="CE23" s="21">
        <v>56989.3497485187</v>
      </c>
      <c r="CF23" s="21">
        <v>57374.84894127001</v>
      </c>
      <c r="CG23" s="21">
        <v>59655.119203548806</v>
      </c>
      <c r="CH23" s="21">
        <v>59803.566117196824</v>
      </c>
      <c r="CI23" s="21">
        <v>58211.46548599089</v>
      </c>
      <c r="CJ23" s="21">
        <v>64725.52098482318</v>
      </c>
      <c r="CK23" s="21">
        <v>65518.2393765601</v>
      </c>
      <c r="CL23" s="21">
        <v>63577.62910307098</v>
      </c>
      <c r="CM23" s="21">
        <v>68172.4008705247</v>
      </c>
      <c r="CN23" s="21">
        <v>69040.36700574159</v>
      </c>
      <c r="CO23" s="21">
        <v>71946.64874577551</v>
      </c>
      <c r="CP23" s="21">
        <v>74740.67733693203</v>
      </c>
      <c r="CQ23" s="21">
        <v>80740.11219711382</v>
      </c>
      <c r="CR23" s="21">
        <v>97634.28468598171</v>
      </c>
      <c r="CS23" s="21">
        <v>84173.38579373473</v>
      </c>
      <c r="CT23" s="21">
        <v>85257.36028622845</v>
      </c>
      <c r="CU23" s="21">
        <v>82864.14948042762</v>
      </c>
      <c r="CV23" s="21">
        <v>82133.76132368999</v>
      </c>
      <c r="CW23" s="21">
        <v>90983.25633434119</v>
      </c>
      <c r="CX23" s="21">
        <v>94467.15629527367</v>
      </c>
      <c r="CY23" s="21">
        <v>107762.75199398198</v>
      </c>
      <c r="CZ23" s="21">
        <v>115870.90450138839</v>
      </c>
      <c r="DA23" s="21">
        <v>127354.8303918028</v>
      </c>
      <c r="DB23" s="21">
        <v>135923.968845392</v>
      </c>
      <c r="DC23" s="21">
        <v>127673.38615136068</v>
      </c>
      <c r="DD23" s="21">
        <v>118041.808557819</v>
      </c>
      <c r="DE23" s="21">
        <v>111959.06963447048</v>
      </c>
      <c r="DF23" s="21">
        <v>110514.03152680889</v>
      </c>
      <c r="DG23" s="21">
        <v>113458.39205700887</v>
      </c>
      <c r="DH23" s="21">
        <v>109776.2484359304</v>
      </c>
      <c r="DI23" s="21">
        <v>103311.50542283</v>
      </c>
      <c r="DJ23" s="21">
        <v>92179.00407516662</v>
      </c>
      <c r="DK23" s="21">
        <v>94758.5894356476</v>
      </c>
      <c r="DL23" s="21">
        <v>93146.8464021341</v>
      </c>
      <c r="DM23" s="21">
        <v>94147.59077308941</v>
      </c>
      <c r="DN23" s="21">
        <v>101731.69660064217</v>
      </c>
      <c r="DO23" s="21">
        <v>107024.85954341889</v>
      </c>
      <c r="DP23" s="21">
        <v>102294.93043620368</v>
      </c>
      <c r="DQ23" s="21">
        <v>97717.10550075638</v>
      </c>
      <c r="DR23" s="21">
        <v>102877.60394156058</v>
      </c>
      <c r="DS23" s="21">
        <v>107802.76784484061</v>
      </c>
      <c r="DT23" s="21">
        <v>111721.18767808349</v>
      </c>
      <c r="DU23" s="21">
        <v>106506.17740293115</v>
      </c>
      <c r="DV23" s="21">
        <v>101767.86411365948</v>
      </c>
      <c r="DW23" s="21">
        <v>103734.56397084573</v>
      </c>
      <c r="DX23" s="21">
        <v>102681.18647314631</v>
      </c>
    </row>
    <row r="24" spans="1:128" ht="13.5">
      <c r="A24" s="1" t="s">
        <v>182</v>
      </c>
      <c r="B24" s="21">
        <v>955.0410714122639</v>
      </c>
      <c r="C24" s="21">
        <v>976.8750474281314</v>
      </c>
      <c r="D24" s="21">
        <v>981.8277023197368</v>
      </c>
      <c r="E24" s="21">
        <v>1017.6021741385474</v>
      </c>
      <c r="F24" s="21">
        <v>1035.1741498817648</v>
      </c>
      <c r="G24" s="21">
        <v>1040.2385064893972</v>
      </c>
      <c r="H24" s="21">
        <v>1059.2678358940332</v>
      </c>
      <c r="I24" s="21">
        <v>1059.1695800367545</v>
      </c>
      <c r="J24" s="21">
        <v>1052.344876783306</v>
      </c>
      <c r="K24" s="21">
        <v>1071.856987423453</v>
      </c>
      <c r="L24" s="21">
        <v>1039.5496541394723</v>
      </c>
      <c r="M24" s="21">
        <v>1052.3694339711053</v>
      </c>
      <c r="N24" s="21">
        <v>1020.6503445335142</v>
      </c>
      <c r="O24" s="21">
        <v>1047.755204589521</v>
      </c>
      <c r="P24" s="21">
        <v>1033.505124497656</v>
      </c>
      <c r="Q24" s="21">
        <v>1054.4117200922121</v>
      </c>
      <c r="R24" s="21">
        <v>1092.7137830664803</v>
      </c>
      <c r="S24" s="21">
        <v>1108.704688344751</v>
      </c>
      <c r="T24" s="21">
        <v>1125.6939387506452</v>
      </c>
      <c r="U24" s="21">
        <v>1146.3473710170983</v>
      </c>
      <c r="V24" s="21">
        <v>1143.7994066699055</v>
      </c>
      <c r="W24" s="21">
        <v>1132.76652905473</v>
      </c>
      <c r="X24" s="21">
        <v>1133.7716202028253</v>
      </c>
      <c r="Y24" s="21">
        <v>1183.2279928995015</v>
      </c>
      <c r="Z24" s="21">
        <v>1210.4516166479034</v>
      </c>
      <c r="AA24" s="21">
        <v>1203.7081714180124</v>
      </c>
      <c r="AB24" s="21">
        <v>1196.654360919836</v>
      </c>
      <c r="AC24" s="21">
        <v>1219.7999371736887</v>
      </c>
      <c r="AD24" s="21">
        <v>1221.1872203798819</v>
      </c>
      <c r="AE24" s="21">
        <v>1204.7287723845277</v>
      </c>
      <c r="AF24" s="21">
        <v>1223.3079692496613</v>
      </c>
      <c r="AG24" s="21">
        <v>1277.1416524954618</v>
      </c>
      <c r="AH24" s="21">
        <v>1342.617471644231</v>
      </c>
      <c r="AI24" s="21">
        <v>1340.1743592620633</v>
      </c>
      <c r="AJ24" s="21">
        <v>1318.8379428343865</v>
      </c>
      <c r="AK24" s="21">
        <v>1417.80859925031</v>
      </c>
      <c r="AL24" s="21">
        <v>1456.8808014449135</v>
      </c>
      <c r="AM24" s="21">
        <v>1489.283262861254</v>
      </c>
      <c r="AN24" s="21">
        <v>1470.9623614306308</v>
      </c>
      <c r="AO24" s="21">
        <v>1472.2236967576455</v>
      </c>
      <c r="AP24" s="21">
        <v>1414.216813572971</v>
      </c>
      <c r="AQ24" s="21">
        <v>1373.0283884390326</v>
      </c>
      <c r="AR24" s="21">
        <v>1365.600851652512</v>
      </c>
      <c r="AS24" s="21">
        <v>1427.5233230962317</v>
      </c>
      <c r="AT24" s="21">
        <v>1364.3917353905995</v>
      </c>
      <c r="AU24" s="21">
        <v>1403.7829925185085</v>
      </c>
      <c r="AV24" s="21">
        <v>1391.6281942199703</v>
      </c>
      <c r="AW24" s="21">
        <v>1395.254945670353</v>
      </c>
      <c r="AX24" s="21">
        <v>1393.509225082453</v>
      </c>
      <c r="AY24" s="21">
        <v>1402.6075055350623</v>
      </c>
      <c r="AZ24" s="21">
        <v>1451.1677169080922</v>
      </c>
      <c r="BA24" s="21">
        <v>1412.990543917388</v>
      </c>
      <c r="BB24" s="21">
        <v>1407.7737250925861</v>
      </c>
      <c r="BC24" s="21">
        <v>1519.053055922886</v>
      </c>
      <c r="BD24" s="21">
        <v>1508.4988046812102</v>
      </c>
      <c r="BE24" s="21">
        <v>1498.2703577514626</v>
      </c>
      <c r="BF24" s="21">
        <v>1640.7017445411304</v>
      </c>
      <c r="BG24" s="21">
        <v>1648.7030533701545</v>
      </c>
      <c r="BH24" s="21">
        <v>1740.3173240936383</v>
      </c>
      <c r="BI24" s="21">
        <v>1791.5123174036976</v>
      </c>
      <c r="BJ24" s="21">
        <v>1797.5453262112549</v>
      </c>
      <c r="BK24" s="21">
        <v>1818.5530614664278</v>
      </c>
      <c r="BL24" s="21">
        <v>1808.7832709221673</v>
      </c>
      <c r="BM24" s="21">
        <v>1806.74938037207</v>
      </c>
      <c r="BN24" s="21">
        <v>1685.6021668224232</v>
      </c>
      <c r="BO24" s="21">
        <v>1733.3303654118852</v>
      </c>
      <c r="BP24" s="21">
        <v>1820.8932494438507</v>
      </c>
      <c r="BQ24" s="21">
        <v>1818.0718815060886</v>
      </c>
      <c r="BR24" s="21">
        <v>1846.3624822763245</v>
      </c>
      <c r="BS24" s="21">
        <v>1839.343790406092</v>
      </c>
      <c r="BT24" s="21">
        <v>1852.2803319853579</v>
      </c>
      <c r="BU24" s="21">
        <v>1847.891815960106</v>
      </c>
      <c r="BV24" s="21">
        <v>1852.7475658935605</v>
      </c>
      <c r="BW24" s="21">
        <v>1828.9165414042463</v>
      </c>
      <c r="BX24" s="21">
        <v>1781.236270379435</v>
      </c>
      <c r="BY24" s="21">
        <v>1778.899943789541</v>
      </c>
      <c r="BZ24" s="21">
        <v>1783.6732137766674</v>
      </c>
      <c r="CA24" s="21">
        <v>1780.1078308448782</v>
      </c>
      <c r="CB24" s="21">
        <v>1763.569534971853</v>
      </c>
      <c r="CC24" s="21">
        <v>1782.4338199328395</v>
      </c>
      <c r="CD24" s="21">
        <v>1726.5929537841175</v>
      </c>
      <c r="CE24" s="21">
        <v>1814.947444220341</v>
      </c>
      <c r="CF24" s="21">
        <v>1781.8276068717391</v>
      </c>
      <c r="CG24" s="21">
        <v>1775.4499762960954</v>
      </c>
      <c r="CH24" s="21">
        <v>1747.1097317323058</v>
      </c>
      <c r="CI24" s="21">
        <v>1732.9998656144949</v>
      </c>
      <c r="CJ24" s="21">
        <v>1746.5062327259357</v>
      </c>
      <c r="CK24" s="21">
        <v>1792.5646888251724</v>
      </c>
      <c r="CL24" s="21">
        <v>1736.1449782378752</v>
      </c>
      <c r="CM24" s="21">
        <v>1749.3559371445906</v>
      </c>
      <c r="CN24" s="21">
        <v>1758.0943979053116</v>
      </c>
      <c r="CO24" s="21">
        <v>1737.4220899728452</v>
      </c>
      <c r="CP24" s="21">
        <v>1746.2775078722439</v>
      </c>
      <c r="CQ24" s="21">
        <v>1793.0293625830295</v>
      </c>
      <c r="CR24" s="21">
        <v>1746.2758842064338</v>
      </c>
      <c r="CS24" s="21">
        <v>1833.842827750212</v>
      </c>
      <c r="CT24" s="21">
        <v>1789.2415589974491</v>
      </c>
      <c r="CU24" s="21">
        <v>1701.8720369773591</v>
      </c>
      <c r="CV24" s="21">
        <v>1614.2641769593158</v>
      </c>
      <c r="CW24" s="21">
        <v>1696.1830039959207</v>
      </c>
      <c r="CX24" s="21">
        <v>1625.6609240281134</v>
      </c>
      <c r="CY24" s="21">
        <v>1693.3179131675358</v>
      </c>
      <c r="CZ24" s="21">
        <v>1686.3761388646253</v>
      </c>
      <c r="DA24" s="21">
        <v>1720.0814477553051</v>
      </c>
      <c r="DB24" s="21">
        <v>1718.5986704436968</v>
      </c>
      <c r="DC24" s="21">
        <v>1656.1601524369007</v>
      </c>
      <c r="DD24" s="21">
        <v>1597.534288236825</v>
      </c>
      <c r="DE24" s="21">
        <v>1541.711231540491</v>
      </c>
      <c r="DF24" s="21">
        <v>1564.4681699718133</v>
      </c>
      <c r="DG24" s="21">
        <v>1626.6436137205571</v>
      </c>
      <c r="DH24" s="21">
        <v>1618.4026011489077</v>
      </c>
      <c r="DI24" s="21">
        <v>1597.5182530204113</v>
      </c>
      <c r="DJ24" s="21">
        <v>1538.6246715935008</v>
      </c>
      <c r="DK24" s="21">
        <v>1567.0347186315132</v>
      </c>
      <c r="DL24" s="21">
        <v>1523.0027207673988</v>
      </c>
      <c r="DM24" s="21">
        <v>1532.5995567815303</v>
      </c>
      <c r="DN24" s="21">
        <v>1660.1125424386778</v>
      </c>
      <c r="DO24" s="21">
        <v>1761.4361346843136</v>
      </c>
      <c r="DP24" s="21">
        <v>1687.1999082336083</v>
      </c>
      <c r="DQ24" s="21">
        <v>1655.6608861531072</v>
      </c>
      <c r="DR24" s="21">
        <v>1702.1443405287985</v>
      </c>
      <c r="DS24" s="21">
        <v>1744.946064176766</v>
      </c>
      <c r="DT24" s="21">
        <v>1813.0669860123903</v>
      </c>
      <c r="DU24" s="21">
        <v>1784.3219534751408</v>
      </c>
      <c r="DV24" s="21">
        <v>1697.2625769456217</v>
      </c>
      <c r="DW24" s="21">
        <v>1748.72832047953</v>
      </c>
      <c r="DX24" s="21">
        <v>1765.7985635966693</v>
      </c>
    </row>
    <row r="28" spans="1:133" ht="13.5">
      <c r="A28" s="37" t="s">
        <v>188</v>
      </c>
      <c r="B28" s="46">
        <f>+B6</f>
        <v>39448</v>
      </c>
      <c r="C28" s="46">
        <f>+C6</f>
        <v>39479</v>
      </c>
      <c r="D28" s="46">
        <f>+D6</f>
        <v>39508</v>
      </c>
      <c r="E28" s="46">
        <f>+E6</f>
        <v>39539</v>
      </c>
      <c r="F28" s="46">
        <f>+F6</f>
        <v>39569</v>
      </c>
      <c r="G28" s="46">
        <f>+G6</f>
        <v>39600</v>
      </c>
      <c r="H28" s="46">
        <f>+H6</f>
        <v>39630</v>
      </c>
      <c r="I28" s="46">
        <f>+I6</f>
        <v>39661</v>
      </c>
      <c r="J28" s="46">
        <f>+J6</f>
        <v>39692</v>
      </c>
      <c r="K28" s="46">
        <f>+K6</f>
        <v>39722</v>
      </c>
      <c r="L28" s="46">
        <f>+L6</f>
        <v>39753</v>
      </c>
      <c r="M28" s="46">
        <f>+M6</f>
        <v>39783</v>
      </c>
      <c r="N28" s="46">
        <f>+N6</f>
        <v>39814</v>
      </c>
      <c r="O28" s="46">
        <f>+O6</f>
        <v>39845</v>
      </c>
      <c r="P28" s="46">
        <f>+P6</f>
        <v>39873</v>
      </c>
      <c r="Q28" s="46">
        <f>+Q6</f>
        <v>39904</v>
      </c>
      <c r="R28" s="46">
        <f>+R6</f>
        <v>39934</v>
      </c>
      <c r="S28" s="46">
        <f>+S6</f>
        <v>39965</v>
      </c>
      <c r="T28" s="46">
        <f>+T6</f>
        <v>39995</v>
      </c>
      <c r="U28" s="46">
        <f>+U6</f>
        <v>40026</v>
      </c>
      <c r="V28" s="46">
        <f>+V6</f>
        <v>40057</v>
      </c>
      <c r="W28" s="46">
        <f>+W6</f>
        <v>40087</v>
      </c>
      <c r="X28" s="46">
        <f>+X6</f>
        <v>40118</v>
      </c>
      <c r="Y28" s="46">
        <f>+Y6</f>
        <v>40148</v>
      </c>
      <c r="Z28" s="46">
        <f>+Z6</f>
        <v>40179</v>
      </c>
      <c r="AA28" s="46">
        <f>+AA6</f>
        <v>40210</v>
      </c>
      <c r="AB28" s="46">
        <f>+AB6</f>
        <v>40238</v>
      </c>
      <c r="AC28" s="46">
        <f>+AC6</f>
        <v>40269</v>
      </c>
      <c r="AD28" s="46">
        <f>+AD6</f>
        <v>40299</v>
      </c>
      <c r="AE28" s="46">
        <f>+AE6</f>
        <v>40330</v>
      </c>
      <c r="AF28" s="46">
        <f>+AF6</f>
        <v>40360</v>
      </c>
      <c r="AG28" s="46">
        <f>+AG6</f>
        <v>40391</v>
      </c>
      <c r="AH28" s="46">
        <f>+AH6</f>
        <v>40422</v>
      </c>
      <c r="AI28" s="46">
        <f>+AI6</f>
        <v>40452</v>
      </c>
      <c r="AJ28" s="46">
        <f>+AJ6</f>
        <v>40483</v>
      </c>
      <c r="AK28" s="46">
        <f>+AK6</f>
        <v>40513</v>
      </c>
      <c r="AL28" s="46">
        <f>+AL6</f>
        <v>40544</v>
      </c>
      <c r="AM28" s="46">
        <f>+AM6</f>
        <v>40575</v>
      </c>
      <c r="AN28" s="46">
        <f>+AN6</f>
        <v>40603</v>
      </c>
      <c r="AO28" s="46">
        <f>+AO6</f>
        <v>40634</v>
      </c>
      <c r="AP28" s="46">
        <f>+AP6</f>
        <v>40664</v>
      </c>
      <c r="AQ28" s="46">
        <f>+AQ6</f>
        <v>40695</v>
      </c>
      <c r="AR28" s="46">
        <f>+AR6</f>
        <v>40725</v>
      </c>
      <c r="AS28" s="46">
        <f>+AS6</f>
        <v>40756</v>
      </c>
      <c r="AT28" s="46">
        <f>+AT6</f>
        <v>40787</v>
      </c>
      <c r="AU28" s="46">
        <f>+AU6</f>
        <v>40817</v>
      </c>
      <c r="AV28" s="46">
        <f>+AV6</f>
        <v>40848</v>
      </c>
      <c r="AW28" s="46">
        <f>+AW6</f>
        <v>40888</v>
      </c>
      <c r="AX28" s="46">
        <f>+AX6</f>
        <v>40909</v>
      </c>
      <c r="AY28" s="46">
        <f>+AY6</f>
        <v>40940</v>
      </c>
      <c r="AZ28" s="46">
        <f>+AZ6</f>
        <v>40969</v>
      </c>
      <c r="BA28" s="46">
        <f>+BA6</f>
        <v>41000</v>
      </c>
      <c r="BB28" s="46">
        <f>+BB6</f>
        <v>41030</v>
      </c>
      <c r="BC28" s="46">
        <f>+BC6</f>
        <v>41061</v>
      </c>
      <c r="BD28" s="46">
        <f>+BD6</f>
        <v>41091</v>
      </c>
      <c r="BE28" s="46">
        <f>+BE6</f>
        <v>41122</v>
      </c>
      <c r="BF28" s="46">
        <f>+BF6</f>
        <v>41153</v>
      </c>
      <c r="BG28" s="46">
        <f>+BG6</f>
        <v>41183</v>
      </c>
      <c r="BH28" s="46">
        <f>+BH6</f>
        <v>41214</v>
      </c>
      <c r="BI28" s="46">
        <f>+BI6</f>
        <v>41244</v>
      </c>
      <c r="BJ28" s="46">
        <f>+BJ6</f>
        <v>41275</v>
      </c>
      <c r="BK28" s="46">
        <f>+BK6</f>
        <v>41306</v>
      </c>
      <c r="BL28" s="46">
        <f>+BL6</f>
        <v>41334</v>
      </c>
      <c r="BM28" s="46">
        <f>+BM6</f>
        <v>41365</v>
      </c>
      <c r="BN28" s="46">
        <f>+BN6</f>
        <v>41395</v>
      </c>
      <c r="BO28" s="46">
        <f>+BO6</f>
        <v>41426</v>
      </c>
      <c r="BP28" s="46">
        <f>+BP6</f>
        <v>41456</v>
      </c>
      <c r="BQ28" s="46">
        <f>+BQ6</f>
        <v>41487</v>
      </c>
      <c r="BR28" s="46">
        <f>+BR6</f>
        <v>41530</v>
      </c>
      <c r="BS28" s="46">
        <f>+BS6</f>
        <v>41560</v>
      </c>
      <c r="BT28" s="46">
        <f>+BT6</f>
        <v>41591</v>
      </c>
      <c r="BU28" s="46">
        <f>+BU6</f>
        <v>41621</v>
      </c>
      <c r="BV28" s="46">
        <f>+BV6</f>
        <v>41652</v>
      </c>
      <c r="BW28" s="46">
        <f>+BW6</f>
        <v>41683</v>
      </c>
      <c r="BX28" s="46">
        <f>+BX6</f>
        <v>41711</v>
      </c>
      <c r="BY28" s="46">
        <f>+BY6</f>
        <v>41742</v>
      </c>
      <c r="BZ28" s="46">
        <f>+BZ6</f>
        <v>41772</v>
      </c>
      <c r="CA28" s="46">
        <f>+CA6</f>
        <v>41803</v>
      </c>
      <c r="CB28" s="46">
        <f>+CB6</f>
        <v>41833</v>
      </c>
      <c r="CC28" s="46">
        <f>+CC6</f>
        <v>41864</v>
      </c>
      <c r="CD28" s="46">
        <f>+CD6</f>
        <v>41895</v>
      </c>
      <c r="CE28" s="46">
        <f>+CE6</f>
        <v>41925</v>
      </c>
      <c r="CF28" s="46">
        <f>+CF6</f>
        <v>41956</v>
      </c>
      <c r="CG28" s="46">
        <f>+CG6</f>
        <v>41986</v>
      </c>
      <c r="CH28" s="46">
        <f>+CH6</f>
        <v>42017</v>
      </c>
      <c r="CI28" s="46">
        <f>+CI6</f>
        <v>42048</v>
      </c>
      <c r="CJ28" s="46">
        <f>+CJ6</f>
        <v>42076</v>
      </c>
      <c r="CK28" s="46">
        <f>+CK6</f>
        <v>42107</v>
      </c>
      <c r="CL28" s="46">
        <f>+CL6</f>
        <v>42137</v>
      </c>
      <c r="CM28" s="46">
        <f>+CM6</f>
        <v>42168</v>
      </c>
      <c r="CN28" s="46">
        <f>+CN6</f>
        <v>42198</v>
      </c>
      <c r="CO28" s="46">
        <f>+CO6</f>
        <v>42229</v>
      </c>
      <c r="CP28" s="46">
        <f>+CP6</f>
        <v>42260</v>
      </c>
      <c r="CQ28" s="46">
        <f>+CQ6</f>
        <v>42290</v>
      </c>
      <c r="CR28" s="46">
        <f>+CR6</f>
        <v>42321</v>
      </c>
      <c r="CS28" s="46">
        <f>+CS6</f>
        <v>42351</v>
      </c>
      <c r="CT28" s="46">
        <f>+CT6</f>
        <v>42382</v>
      </c>
      <c r="CU28" s="46">
        <f>+CU6</f>
        <v>42413</v>
      </c>
      <c r="CV28" s="46">
        <f>+CV6</f>
        <v>42442</v>
      </c>
      <c r="CW28" s="46">
        <f>+CW6</f>
        <v>42473</v>
      </c>
      <c r="CX28" s="46">
        <f>+CX6</f>
        <v>42503</v>
      </c>
      <c r="CY28" s="46">
        <f>+CY6</f>
        <v>42534</v>
      </c>
      <c r="CZ28" s="46">
        <f>+CZ6</f>
        <v>42564</v>
      </c>
      <c r="DA28" s="46">
        <f>+DA6</f>
        <v>42595</v>
      </c>
      <c r="DB28" s="46">
        <f>+DB6</f>
        <v>42626</v>
      </c>
      <c r="DC28" s="46">
        <f>+DC6</f>
        <v>42656</v>
      </c>
      <c r="DD28" s="46">
        <f>+DD6</f>
        <v>42687</v>
      </c>
      <c r="DE28" s="46">
        <f>+DE6</f>
        <v>42717</v>
      </c>
      <c r="DF28" s="46">
        <f>+DF6</f>
        <v>42748</v>
      </c>
      <c r="DG28" s="46">
        <f>+DG6</f>
        <v>42779</v>
      </c>
      <c r="DH28" s="46">
        <f>+DH6</f>
        <v>42807</v>
      </c>
      <c r="DI28" s="46">
        <f>+DI6</f>
        <v>42838</v>
      </c>
      <c r="DJ28" s="46">
        <f>+DJ6</f>
        <v>42868</v>
      </c>
      <c r="DK28" s="46">
        <f>+DK6</f>
        <v>42899</v>
      </c>
      <c r="DL28" s="46">
        <f>+DL6</f>
        <v>42929</v>
      </c>
      <c r="DM28" s="46">
        <v>42960</v>
      </c>
      <c r="DN28" s="46">
        <v>42991</v>
      </c>
      <c r="DO28" s="46">
        <v>43021</v>
      </c>
      <c r="DP28" s="46">
        <v>43052</v>
      </c>
      <c r="DQ28" s="46">
        <v>43082</v>
      </c>
      <c r="DR28" s="46">
        <v>43113</v>
      </c>
      <c r="DS28" s="46">
        <v>43144</v>
      </c>
      <c r="DT28" s="46">
        <v>43172</v>
      </c>
      <c r="DU28" s="46">
        <v>43203</v>
      </c>
      <c r="DV28" s="46">
        <v>43233</v>
      </c>
      <c r="DW28" s="46">
        <v>43264</v>
      </c>
      <c r="DX28" s="46">
        <v>43294</v>
      </c>
      <c r="DY28" s="46">
        <v>43325</v>
      </c>
      <c r="DZ28" s="46">
        <v>43356</v>
      </c>
      <c r="EA28" s="46">
        <v>43386</v>
      </c>
      <c r="EB28" s="46">
        <v>43417</v>
      </c>
      <c r="EC28" s="46">
        <v>43447</v>
      </c>
    </row>
    <row r="29" ht="13.5">
      <c r="A29" s="1" t="s">
        <v>171</v>
      </c>
    </row>
    <row r="31" spans="1:128" ht="13.5">
      <c r="A31" s="1" t="s">
        <v>173</v>
      </c>
      <c r="B31" s="21">
        <v>37738.16649900739</v>
      </c>
      <c r="C31" s="21">
        <v>36573.80377305704</v>
      </c>
      <c r="D31" s="21">
        <v>42385.077095993904</v>
      </c>
      <c r="E31" s="21">
        <v>41893.182928135444</v>
      </c>
      <c r="F31" s="21">
        <v>41902.75701447052</v>
      </c>
      <c r="G31" s="21">
        <v>42480.79473003175</v>
      </c>
      <c r="H31" s="21">
        <v>41614.49815946222</v>
      </c>
      <c r="I31" s="21">
        <v>43033.6409339617</v>
      </c>
      <c r="J31" s="21">
        <v>40681.26175713646</v>
      </c>
      <c r="K31" s="21">
        <v>36467.67930261111</v>
      </c>
      <c r="L31" s="21">
        <v>37646.5535431106</v>
      </c>
      <c r="M31" s="21">
        <v>41841.62665418294</v>
      </c>
      <c r="N31" s="21">
        <v>40861.41949300712</v>
      </c>
      <c r="O31" s="21">
        <v>42118.557217329726</v>
      </c>
      <c r="P31" s="21">
        <v>42906.87858230362</v>
      </c>
      <c r="Q31" s="21">
        <v>43320.27727395692</v>
      </c>
      <c r="R31" s="21">
        <v>43272.52982211437</v>
      </c>
      <c r="S31" s="21">
        <v>45170.467553017465</v>
      </c>
      <c r="T31" s="21">
        <v>45112.601856780406</v>
      </c>
      <c r="U31" s="21">
        <v>47243.975982987984</v>
      </c>
      <c r="V31" s="21">
        <v>48675.05298377015</v>
      </c>
      <c r="W31" s="21">
        <v>49720.13554043601</v>
      </c>
      <c r="X31" s="21">
        <v>48304.2543136078</v>
      </c>
      <c r="Y31" s="21">
        <v>49661.055758977</v>
      </c>
      <c r="Z31" s="21">
        <v>49132.83406334084</v>
      </c>
      <c r="AA31" s="21">
        <v>46746.72641025505</v>
      </c>
      <c r="AB31" s="21">
        <v>47518.329009658155</v>
      </c>
      <c r="AC31" s="21">
        <v>53110.67705344841</v>
      </c>
      <c r="AD31" s="21">
        <v>50214.472211965425</v>
      </c>
      <c r="AE31" s="21">
        <v>56316.55870196594</v>
      </c>
      <c r="AF31" s="21">
        <v>61511.58311503982</v>
      </c>
      <c r="AG31" s="21">
        <v>59601.54868789032</v>
      </c>
      <c r="AH31" s="21">
        <v>58843.190225364015</v>
      </c>
      <c r="AI31" s="21">
        <v>57133.736216249425</v>
      </c>
      <c r="AJ31" s="21">
        <v>53716.45750682763</v>
      </c>
      <c r="AK31" s="21">
        <v>57107.25198834608</v>
      </c>
      <c r="AL31" s="21">
        <v>55585.06764817082</v>
      </c>
      <c r="AM31" s="21">
        <v>54169.815396882586</v>
      </c>
      <c r="AN31" s="21">
        <v>52780.02729282862</v>
      </c>
      <c r="AO31" s="21">
        <v>54630.63059584564</v>
      </c>
      <c r="AP31" s="21">
        <v>54973.50689162791</v>
      </c>
      <c r="AQ31" s="21">
        <v>54818.65894770118</v>
      </c>
      <c r="AR31" s="21">
        <v>56329.0637997616</v>
      </c>
      <c r="AS31" s="21">
        <v>57159.42241828124</v>
      </c>
      <c r="AT31" s="21">
        <v>53817.07347083022</v>
      </c>
      <c r="AU31" s="21">
        <v>53613.790931576805</v>
      </c>
      <c r="AV31" s="21">
        <v>52892.181866157334</v>
      </c>
      <c r="AW31" s="21">
        <v>56896.64811618034</v>
      </c>
      <c r="AX31" s="21">
        <v>53291.570862300374</v>
      </c>
      <c r="AY31" s="21">
        <v>53750.50323427347</v>
      </c>
      <c r="AZ31" s="21">
        <v>55433.425048512334</v>
      </c>
      <c r="BA31" s="21">
        <v>55437.357697219006</v>
      </c>
      <c r="BB31" s="21">
        <v>58834.08759644865</v>
      </c>
      <c r="BC31" s="21">
        <v>59999.226668103845</v>
      </c>
      <c r="BD31" s="21">
        <v>64518.8911854064</v>
      </c>
      <c r="BE31" s="21">
        <v>66041.04924477264</v>
      </c>
      <c r="BF31" s="21">
        <v>72908.83319346778</v>
      </c>
      <c r="BG31" s="21">
        <v>73954.88039776483</v>
      </c>
      <c r="BH31" s="21">
        <v>72210.58164634794</v>
      </c>
      <c r="BI31" s="21">
        <v>73112.52303563403</v>
      </c>
      <c r="BJ31" s="21">
        <v>70518.91720137135</v>
      </c>
      <c r="BK31" s="21">
        <v>68846.87415903115</v>
      </c>
      <c r="BL31" s="21">
        <v>64855.76752612542</v>
      </c>
      <c r="BM31" s="21">
        <v>62758.79049199884</v>
      </c>
      <c r="BN31" s="21">
        <v>61973.376276825686</v>
      </c>
      <c r="BO31" s="21">
        <v>64955.763721800075</v>
      </c>
      <c r="BP31" s="21">
        <v>68687.60844250841</v>
      </c>
      <c r="BQ31" s="21">
        <v>81621.59863098594</v>
      </c>
      <c r="BR31" s="21">
        <v>81868.99465961296</v>
      </c>
      <c r="BS31" s="21">
        <v>83890.41511569911</v>
      </c>
      <c r="BT31" s="21">
        <v>83535.78286578391</v>
      </c>
      <c r="BU31" s="21">
        <v>85713.0161178014</v>
      </c>
      <c r="BV31" s="21">
        <v>85205.86719824513</v>
      </c>
      <c r="BW31" s="21">
        <v>83493.89192889488</v>
      </c>
      <c r="BX31" s="21">
        <v>95636.79509386249</v>
      </c>
      <c r="BY31" s="21">
        <v>95772.89689633256</v>
      </c>
      <c r="BZ31" s="21">
        <v>95165.68230121666</v>
      </c>
      <c r="CA31" s="21">
        <v>94816.87049486957</v>
      </c>
      <c r="CB31" s="21">
        <v>94036.45697939969</v>
      </c>
      <c r="CC31" s="21">
        <v>94480.79638210367</v>
      </c>
      <c r="CD31" s="21">
        <v>91332.54865044265</v>
      </c>
      <c r="CE31" s="21">
        <v>87116.97188037088</v>
      </c>
      <c r="CF31" s="21">
        <v>86323.60053320389</v>
      </c>
      <c r="CG31" s="21">
        <v>91518.22285762664</v>
      </c>
      <c r="CH31" s="21">
        <v>88167.22461297894</v>
      </c>
      <c r="CI31" s="21">
        <v>79504.0773543175</v>
      </c>
      <c r="CJ31" s="21">
        <v>86844.99218401697</v>
      </c>
      <c r="CK31" s="21">
        <v>85584.63534420468</v>
      </c>
      <c r="CL31" s="21">
        <v>82138.12200506381</v>
      </c>
      <c r="CM31" s="21">
        <v>95610.47696893004</v>
      </c>
      <c r="CN31" s="21">
        <v>97910.01682977693</v>
      </c>
      <c r="CO31" s="21">
        <v>99631.77704456772</v>
      </c>
      <c r="CP31" s="21">
        <v>92924.76834529635</v>
      </c>
      <c r="CQ31" s="21">
        <v>89481.48794825863</v>
      </c>
      <c r="CR31" s="21">
        <v>99819.38361165166</v>
      </c>
      <c r="CS31" s="21">
        <v>91785.76509268681</v>
      </c>
      <c r="CT31" s="21">
        <v>89082.22678423524</v>
      </c>
      <c r="CU31" s="21">
        <v>86651.62930599521</v>
      </c>
      <c r="CV31" s="21">
        <v>86081.41387658782</v>
      </c>
      <c r="CW31" s="21">
        <v>88920.42722932874</v>
      </c>
      <c r="CX31" s="21">
        <v>91096.67920687546</v>
      </c>
      <c r="CY31" s="21">
        <v>110238.44697956345</v>
      </c>
      <c r="CZ31" s="21">
        <v>117895.0964969479</v>
      </c>
      <c r="DA31" s="21">
        <v>123218.96498387665</v>
      </c>
      <c r="DB31" s="21">
        <v>126308.7574579908</v>
      </c>
      <c r="DC31" s="21">
        <v>118394.70150291022</v>
      </c>
      <c r="DD31" s="21">
        <v>115207.63079943223</v>
      </c>
      <c r="DE31" s="21">
        <v>116801.06717144951</v>
      </c>
      <c r="DF31" s="21">
        <v>112481.41475600528</v>
      </c>
      <c r="DG31" s="21">
        <v>112836.22893695981</v>
      </c>
      <c r="DH31" s="21">
        <v>113981.60039560063</v>
      </c>
      <c r="DI31" s="21">
        <v>117268.30508200816</v>
      </c>
      <c r="DJ31" s="21">
        <v>115673.36988834776</v>
      </c>
      <c r="DK31" s="21">
        <v>123723.39101991183</v>
      </c>
      <c r="DL31" s="21">
        <v>124282.46112901905</v>
      </c>
      <c r="DM31" s="21">
        <v>130208.81550152146</v>
      </c>
      <c r="DN31" s="21">
        <v>125281.19781238903</v>
      </c>
      <c r="DO31" s="21">
        <v>136064.72431997256</v>
      </c>
      <c r="DP31" s="21">
        <v>141918.42244042247</v>
      </c>
      <c r="DQ31" s="21">
        <v>172903.12035056227</v>
      </c>
      <c r="DR31" s="21">
        <v>175334.06239847135</v>
      </c>
      <c r="DS31" s="21">
        <v>169815.04399512516</v>
      </c>
      <c r="DT31" s="21">
        <v>177396.76236895856</v>
      </c>
      <c r="DU31" s="21">
        <v>169090.8337652132</v>
      </c>
      <c r="DV31" s="21">
        <v>169559.51837643958</v>
      </c>
      <c r="DW31" s="21">
        <v>167635.5102313851</v>
      </c>
      <c r="DX31" s="21">
        <v>165637.1257759361</v>
      </c>
    </row>
    <row r="32" spans="1:128" ht="13.5">
      <c r="A32" s="1" t="s">
        <v>182</v>
      </c>
      <c r="B32" s="21">
        <v>1556.2130515054594</v>
      </c>
      <c r="C32" s="21">
        <v>1502.0042617271886</v>
      </c>
      <c r="D32" s="21">
        <v>1743.5243560672113</v>
      </c>
      <c r="E32" s="21">
        <v>1728.9798979833035</v>
      </c>
      <c r="F32" s="21">
        <v>1735.8225772357298</v>
      </c>
      <c r="G32" s="21">
        <v>1766.3532112279313</v>
      </c>
      <c r="H32" s="21">
        <v>1743.3807356289158</v>
      </c>
      <c r="I32" s="21">
        <v>1787.8537986689532</v>
      </c>
      <c r="J32" s="21">
        <v>1683.8270594841251</v>
      </c>
      <c r="K32" s="21">
        <v>1501.3453809226478</v>
      </c>
      <c r="L32" s="21">
        <v>1537.221459498187</v>
      </c>
      <c r="M32" s="21">
        <v>1640.8481040856054</v>
      </c>
      <c r="N32" s="21">
        <v>1583.1623205349524</v>
      </c>
      <c r="O32" s="21">
        <v>1576.2933090318013</v>
      </c>
      <c r="P32" s="21">
        <v>1547.3090004436935</v>
      </c>
      <c r="Q32" s="21">
        <v>1573.566192297745</v>
      </c>
      <c r="R32" s="21">
        <v>1613.4425735314828</v>
      </c>
      <c r="S32" s="21">
        <v>1691.1444235498864</v>
      </c>
      <c r="T32" s="21">
        <v>1662.830883036506</v>
      </c>
      <c r="U32" s="21">
        <v>1700.6470836208778</v>
      </c>
      <c r="V32" s="21">
        <v>1702.5202162913658</v>
      </c>
      <c r="W32" s="21">
        <v>1667.9012257777931</v>
      </c>
      <c r="X32" s="21">
        <v>1624.7646926877835</v>
      </c>
      <c r="Y32" s="21">
        <v>1701.3037258984928</v>
      </c>
      <c r="Z32" s="21">
        <v>1624.7630311951336</v>
      </c>
      <c r="AA32" s="21">
        <v>1548.4175690710515</v>
      </c>
      <c r="AB32" s="21">
        <v>1527.4294120751576</v>
      </c>
      <c r="AC32" s="21">
        <v>1522.2320737589112</v>
      </c>
      <c r="AD32" s="21">
        <v>1485.635272543356</v>
      </c>
      <c r="AE32" s="21">
        <v>1607.6665344552082</v>
      </c>
      <c r="AF32" s="21">
        <v>1667.4324509362923</v>
      </c>
      <c r="AG32" s="21">
        <v>1609.9824064800193</v>
      </c>
      <c r="AH32" s="21">
        <v>1628.2011683830663</v>
      </c>
      <c r="AI32" s="21">
        <v>1595.0233449539203</v>
      </c>
      <c r="AJ32" s="21">
        <v>1518.2718345626802</v>
      </c>
      <c r="AK32" s="21">
        <v>1752.8315527423597</v>
      </c>
      <c r="AL32" s="21">
        <v>1716.6481670219523</v>
      </c>
      <c r="AM32" s="21">
        <v>1732.8795712374467</v>
      </c>
      <c r="AN32" s="21">
        <v>1715.3080043168222</v>
      </c>
      <c r="AO32" s="21">
        <v>1778.9199152017468</v>
      </c>
      <c r="AP32" s="21">
        <v>1855.9590442818335</v>
      </c>
      <c r="AQ32" s="21">
        <v>1921.43914993695</v>
      </c>
      <c r="AR32" s="21">
        <v>2047.585016349022</v>
      </c>
      <c r="AS32" s="21">
        <v>2107.6483192581577</v>
      </c>
      <c r="AT32" s="21">
        <v>1980.0247781762405</v>
      </c>
      <c r="AU32" s="21">
        <v>1987.9047434770785</v>
      </c>
      <c r="AV32" s="21">
        <v>1967.715099187401</v>
      </c>
      <c r="AW32" s="21">
        <v>2083.363167930441</v>
      </c>
      <c r="AX32" s="21">
        <v>1959.9695057852289</v>
      </c>
      <c r="AY32" s="21">
        <v>1963.1301400392065</v>
      </c>
      <c r="AZ32" s="21">
        <v>2029.7848791106678</v>
      </c>
      <c r="BA32" s="21">
        <v>1999.9046788318547</v>
      </c>
      <c r="BB32" s="21">
        <v>2087.055253510062</v>
      </c>
      <c r="BC32" s="21">
        <v>2132.168680458559</v>
      </c>
      <c r="BD32" s="21">
        <v>2270.193215531541</v>
      </c>
      <c r="BE32" s="21">
        <v>2273.3579774448413</v>
      </c>
      <c r="BF32" s="21">
        <v>2535.959415424966</v>
      </c>
      <c r="BG32" s="21">
        <v>2481.7073958981487</v>
      </c>
      <c r="BH32" s="21">
        <v>2407.821995543446</v>
      </c>
      <c r="BI32" s="21">
        <v>2457.5637995171105</v>
      </c>
      <c r="BJ32" s="21">
        <v>2335.0634834891175</v>
      </c>
      <c r="BK32" s="21">
        <v>2244.0311003595552</v>
      </c>
      <c r="BL32" s="21">
        <v>2129.9102635837576</v>
      </c>
      <c r="BM32" s="21">
        <v>2071.9310165730885</v>
      </c>
      <c r="BN32" s="21">
        <v>2080.341600430537</v>
      </c>
      <c r="BO32" s="21">
        <v>2167.359483543546</v>
      </c>
      <c r="BP32" s="21">
        <v>2288.0615737011462</v>
      </c>
      <c r="BQ32" s="21">
        <v>2721.627163420672</v>
      </c>
      <c r="BR32" s="21">
        <v>2735.348969582792</v>
      </c>
      <c r="BS32" s="21">
        <v>2801.951072668641</v>
      </c>
      <c r="BT32" s="21">
        <v>2779.8929406250886</v>
      </c>
      <c r="BU32" s="21">
        <v>2849.5018656183975</v>
      </c>
      <c r="BV32" s="21">
        <v>2733.585729812163</v>
      </c>
      <c r="BW32" s="21">
        <v>2628.0734003429297</v>
      </c>
      <c r="BX32" s="21">
        <v>3036.0887331384915</v>
      </c>
      <c r="BY32" s="21">
        <v>3052.0362299659837</v>
      </c>
      <c r="BZ32" s="21">
        <v>3025.935844235824</v>
      </c>
      <c r="CA32" s="21">
        <v>3027.358572633128</v>
      </c>
      <c r="CB32" s="21">
        <v>3074.0914344360804</v>
      </c>
      <c r="CC32" s="21">
        <v>3076.548237776088</v>
      </c>
      <c r="CD32" s="21">
        <v>2932.9655957110676</v>
      </c>
      <c r="CE32" s="21">
        <v>2774.4258560627673</v>
      </c>
      <c r="CF32" s="21">
        <v>2680.8571594162695</v>
      </c>
      <c r="CG32" s="21">
        <v>2723.756632667459</v>
      </c>
      <c r="CH32" s="21">
        <v>2575.7296118311115</v>
      </c>
      <c r="CI32" s="21">
        <v>2366.8972120963826</v>
      </c>
      <c r="CJ32" s="21">
        <v>2343.361904587614</v>
      </c>
      <c r="CK32" s="21">
        <v>2341.576890402317</v>
      </c>
      <c r="CL32" s="21">
        <v>2242.9853087128295</v>
      </c>
      <c r="CM32" s="21">
        <v>2453.437951473699</v>
      </c>
      <c r="CN32" s="21">
        <v>2493.2522747587705</v>
      </c>
      <c r="CO32" s="21">
        <v>2405.9835074756757</v>
      </c>
      <c r="CP32" s="21">
        <v>2171.1394473200085</v>
      </c>
      <c r="CQ32" s="21">
        <v>1987.1527414669915</v>
      </c>
      <c r="CR32" s="21">
        <v>1785.3583189349251</v>
      </c>
      <c r="CS32" s="21">
        <v>1999.6898713003663</v>
      </c>
      <c r="CT32" s="21">
        <v>1869.511579941978</v>
      </c>
      <c r="CU32" s="21">
        <v>1779.65966945975</v>
      </c>
      <c r="CV32" s="21">
        <v>1691.8516878260184</v>
      </c>
      <c r="CW32" s="21">
        <v>1657.7260855579555</v>
      </c>
      <c r="CX32" s="21">
        <v>1567.6592532589134</v>
      </c>
      <c r="CY32" s="21">
        <v>1732.2194685663646</v>
      </c>
      <c r="CZ32" s="21">
        <v>1715.8360718519561</v>
      </c>
      <c r="DA32" s="21">
        <v>1664.2215692041686</v>
      </c>
      <c r="DB32" s="21">
        <v>1597.0256348209734</v>
      </c>
      <c r="DC32" s="21">
        <v>1535.7984369296953</v>
      </c>
      <c r="DD32" s="21">
        <v>1559.1775720589014</v>
      </c>
      <c r="DE32" s="21">
        <v>1608.3870444980653</v>
      </c>
      <c r="DF32" s="21">
        <v>1592.3190084372209</v>
      </c>
      <c r="DG32" s="21">
        <v>1617.7237123578468</v>
      </c>
      <c r="DH32" s="21">
        <v>1680.4010083385026</v>
      </c>
      <c r="DI32" s="21">
        <v>1813.333927354386</v>
      </c>
      <c r="DJ32" s="21">
        <v>1930.7856766541106</v>
      </c>
      <c r="DK32" s="21">
        <v>2046.0292875791604</v>
      </c>
      <c r="DL32" s="21">
        <v>2032.087330428696</v>
      </c>
      <c r="DM32" s="21">
        <v>2119.6290981852753</v>
      </c>
      <c r="DN32" s="21">
        <v>2044.4059695233195</v>
      </c>
      <c r="DO32" s="21">
        <v>2239.3799262668294</v>
      </c>
      <c r="DP32" s="21">
        <v>2340.729382161017</v>
      </c>
      <c r="DQ32" s="21">
        <v>2929.568287878046</v>
      </c>
      <c r="DR32" s="21">
        <v>2900.960661788077</v>
      </c>
      <c r="DS32" s="21">
        <v>2748.7057946766777</v>
      </c>
      <c r="DT32" s="21">
        <v>2878.8828686945562</v>
      </c>
      <c r="DU32" s="21">
        <v>2832.81678279801</v>
      </c>
      <c r="DV32" s="21">
        <v>2827.877224423609</v>
      </c>
      <c r="DW32" s="21">
        <v>2825.9526337050756</v>
      </c>
      <c r="DX32" s="21">
        <v>2848.4458430943437</v>
      </c>
    </row>
    <row r="33" spans="1:128" ht="13.5">
      <c r="A33" s="1" t="s">
        <v>189</v>
      </c>
      <c r="B33" s="21">
        <v>37140.546040007386</v>
      </c>
      <c r="C33" s="21">
        <v>35363.15919205704</v>
      </c>
      <c r="D33" s="21">
        <v>40519.941500993904</v>
      </c>
      <c r="E33" s="21">
        <v>40221.14077313544</v>
      </c>
      <c r="F33" s="21">
        <v>40018.324540470516</v>
      </c>
      <c r="G33" s="21">
        <v>41168.821439031744</v>
      </c>
      <c r="H33" s="21">
        <v>40246.31306146222</v>
      </c>
      <c r="I33" s="21">
        <v>41750.1718809617</v>
      </c>
      <c r="J33" s="21">
        <v>39493.84560313646</v>
      </c>
      <c r="K33" s="21">
        <v>35385.77006161111</v>
      </c>
      <c r="L33" s="21">
        <v>36843.87854111059</v>
      </c>
      <c r="M33" s="21">
        <v>41902.37068118294</v>
      </c>
      <c r="N33" s="21">
        <v>40341.333281007115</v>
      </c>
      <c r="O33" s="21">
        <v>41877.78283332973</v>
      </c>
      <c r="P33" s="21">
        <v>42678.525700303624</v>
      </c>
      <c r="Q33" s="21">
        <v>42707.218523956915</v>
      </c>
      <c r="R33" s="21">
        <v>42560.168422114366</v>
      </c>
      <c r="S33" s="21">
        <v>44606.79689701747</v>
      </c>
      <c r="T33" s="21">
        <v>44371.418221780405</v>
      </c>
      <c r="U33" s="21">
        <v>46606.42620398798</v>
      </c>
      <c r="V33" s="21">
        <v>53017.88002277016</v>
      </c>
      <c r="W33" s="21">
        <v>54346.742305436004</v>
      </c>
      <c r="X33" s="21">
        <v>52887.92865412471</v>
      </c>
      <c r="Y33" s="21">
        <v>53731.60003367522</v>
      </c>
      <c r="Z33" s="21">
        <v>53716.790622670334</v>
      </c>
      <c r="AA33" s="21">
        <v>51327.9258738834</v>
      </c>
      <c r="AB33" s="21">
        <v>52313.27907595343</v>
      </c>
      <c r="AC33" s="21">
        <v>58718.8718590368</v>
      </c>
      <c r="AD33" s="21">
        <v>55452.64271194792</v>
      </c>
      <c r="AE33" s="21">
        <v>61030.64927228194</v>
      </c>
      <c r="AF33" s="21">
        <v>66855.74866737239</v>
      </c>
      <c r="AG33" s="21">
        <v>64860.905365978324</v>
      </c>
      <c r="AH33" s="21">
        <v>64368.22266670801</v>
      </c>
      <c r="AI33" s="21">
        <v>62875.02079210733</v>
      </c>
      <c r="AJ33" s="21">
        <v>59183.60319796363</v>
      </c>
      <c r="AK33" s="21">
        <v>62445.90148956208</v>
      </c>
      <c r="AL33" s="21">
        <v>60475.33808821882</v>
      </c>
      <c r="AM33" s="21">
        <v>58868.3385690026</v>
      </c>
      <c r="AN33" s="21">
        <v>57377.52563022862</v>
      </c>
      <c r="AO33" s="21">
        <v>59691.15650418965</v>
      </c>
      <c r="AP33" s="21">
        <v>59562.81634904392</v>
      </c>
      <c r="AQ33" s="21">
        <v>59763.87547304118</v>
      </c>
      <c r="AR33" s="21">
        <v>60673.340832361595</v>
      </c>
      <c r="AS33" s="21">
        <v>61583.38397816924</v>
      </c>
      <c r="AT33" s="21">
        <v>57940.62268017422</v>
      </c>
      <c r="AU33" s="21">
        <v>57763.12762389681</v>
      </c>
      <c r="AV33" s="21">
        <v>57217.128180109336</v>
      </c>
      <c r="AW33" s="21">
        <v>61166.04976668833</v>
      </c>
      <c r="AX33" s="21">
        <v>57430.919418668374</v>
      </c>
      <c r="AY33" s="21">
        <v>58096.41634625747</v>
      </c>
      <c r="AZ33" s="21">
        <v>59539.365586948334</v>
      </c>
      <c r="BA33" s="21">
        <v>59720.878691859005</v>
      </c>
      <c r="BB33" s="21">
        <v>62779.48266434465</v>
      </c>
      <c r="BC33" s="21">
        <v>64247.82111598384</v>
      </c>
      <c r="BD33" s="21">
        <v>68772.2231086304</v>
      </c>
      <c r="BE33" s="21">
        <v>70149.09314879264</v>
      </c>
      <c r="BF33" s="21">
        <v>77445.64637096778</v>
      </c>
      <c r="BG33" s="21">
        <v>78006.07861000484</v>
      </c>
      <c r="BH33" s="21">
        <v>76554.03754314395</v>
      </c>
      <c r="BI33" s="21">
        <v>77508.36948143403</v>
      </c>
      <c r="BJ33" s="21">
        <v>75015.61569349135</v>
      </c>
      <c r="BK33" s="21">
        <v>73122.49763112716</v>
      </c>
      <c r="BL33" s="21">
        <v>69353.75372272542</v>
      </c>
      <c r="BM33" s="21">
        <v>67001.72985239884</v>
      </c>
      <c r="BN33" s="21">
        <v>65953.78543019769</v>
      </c>
      <c r="BO33" s="21">
        <v>68815.81489538199</v>
      </c>
      <c r="BP33" s="21">
        <v>72584.91373387643</v>
      </c>
      <c r="BQ33" s="21">
        <v>86135.86033323394</v>
      </c>
      <c r="BR33" s="21">
        <v>85497.61403590896</v>
      </c>
      <c r="BS33" s="21">
        <v>88438.04287628311</v>
      </c>
      <c r="BT33" s="21">
        <v>87994.04058160393</v>
      </c>
      <c r="BU33" s="21">
        <v>90108.1529208014</v>
      </c>
      <c r="BV33" s="21">
        <v>90269.05439100513</v>
      </c>
      <c r="BW33" s="21">
        <v>87891.1985132149</v>
      </c>
      <c r="BX33" s="21">
        <v>100304.24673666249</v>
      </c>
      <c r="BY33" s="21">
        <v>100450.97356958056</v>
      </c>
      <c r="BZ33" s="21">
        <v>98894.94003767666</v>
      </c>
      <c r="CA33" s="21">
        <v>99565.21417510157</v>
      </c>
      <c r="CB33" s="21">
        <v>99105.35568183569</v>
      </c>
      <c r="CC33" s="21">
        <v>99831.38399133566</v>
      </c>
      <c r="CD33" s="21">
        <v>96317.47722665065</v>
      </c>
      <c r="CE33" s="21">
        <v>92037.36890545089</v>
      </c>
      <c r="CF33" s="21">
        <v>91620.2539377239</v>
      </c>
      <c r="CG33" s="21">
        <v>96834.18539206665</v>
      </c>
      <c r="CH33" s="21">
        <v>93269.26953233893</v>
      </c>
      <c r="CI33" s="21">
        <v>84345.12869440149</v>
      </c>
      <c r="CJ33" s="21">
        <v>92107.68671371296</v>
      </c>
      <c r="CK33" s="21">
        <v>90929.20321204467</v>
      </c>
      <c r="CL33" s="21">
        <v>87388.92556746381</v>
      </c>
      <c r="CM33" s="21">
        <v>101313.94728670205</v>
      </c>
      <c r="CN33" s="21">
        <v>103383.62697273692</v>
      </c>
      <c r="CO33" s="21">
        <v>105766.64588328773</v>
      </c>
      <c r="CP33" s="21">
        <v>99249.93837477635</v>
      </c>
      <c r="CQ33" s="21">
        <v>98238.59886518263</v>
      </c>
      <c r="CR33" s="21">
        <v>110371.96704599966</v>
      </c>
      <c r="CS33" s="21">
        <v>100780.1396855668</v>
      </c>
      <c r="CT33" s="21">
        <v>98278.24420723524</v>
      </c>
      <c r="CU33" s="21">
        <v>95769.1256796712</v>
      </c>
      <c r="CV33" s="21">
        <v>92966.86863713182</v>
      </c>
      <c r="CW33" s="21">
        <v>96236.59371480874</v>
      </c>
      <c r="CX33" s="21">
        <v>98757.27094198746</v>
      </c>
      <c r="CY33" s="21">
        <v>118791.73647954746</v>
      </c>
      <c r="CZ33" s="21">
        <v>126840.2718797799</v>
      </c>
      <c r="DA33" s="21">
        <v>132877.99161586864</v>
      </c>
      <c r="DB33" s="21">
        <v>136201.5806050268</v>
      </c>
      <c r="DC33" s="21">
        <v>127890.45939097024</v>
      </c>
      <c r="DD33" s="21">
        <v>123851.90001280821</v>
      </c>
      <c r="DE33" s="21">
        <v>125417.13666388953</v>
      </c>
      <c r="DF33" s="21">
        <v>120615.26793161329</v>
      </c>
      <c r="DG33" s="21">
        <v>120861.95923705981</v>
      </c>
      <c r="DH33" s="21">
        <v>121954.02528442061</v>
      </c>
      <c r="DI33" s="21">
        <v>124337.34027146414</v>
      </c>
      <c r="DJ33" s="21">
        <v>122934.12901894376</v>
      </c>
      <c r="DK33" s="21">
        <v>131133.48213643584</v>
      </c>
      <c r="DL33" s="21">
        <v>131797.89213761906</v>
      </c>
      <c r="DM33" s="21">
        <v>137632.53185300945</v>
      </c>
      <c r="DN33" s="21">
        <v>132034.01463054903</v>
      </c>
      <c r="DO33" s="21">
        <v>142893.55052274058</v>
      </c>
      <c r="DP33" s="21">
        <v>148442.71552148645</v>
      </c>
      <c r="DQ33" s="21">
        <v>180709.9934465463</v>
      </c>
      <c r="DR33" s="21">
        <v>183517.57847442335</v>
      </c>
      <c r="DS33" s="21">
        <v>178146.76157445315</v>
      </c>
      <c r="DT33" s="21">
        <v>185416.48558624656</v>
      </c>
      <c r="DU33" s="21">
        <v>177220.36453158918</v>
      </c>
      <c r="DV33" s="21">
        <v>177442.65671199956</v>
      </c>
      <c r="DW33" s="21">
        <v>175102.06610180112</v>
      </c>
      <c r="DX33" s="21">
        <v>172836.51974197608</v>
      </c>
    </row>
    <row r="34" spans="1:128" ht="13.5">
      <c r="A34" s="1" t="s">
        <v>182</v>
      </c>
      <c r="B34" s="21">
        <v>1531.568908866284</v>
      </c>
      <c r="C34" s="21">
        <v>1452.2857984417676</v>
      </c>
      <c r="D34" s="21">
        <v>1666.8013780746157</v>
      </c>
      <c r="E34" s="21">
        <v>1659.9727929482228</v>
      </c>
      <c r="F34" s="21">
        <v>1657.7599229689527</v>
      </c>
      <c r="G34" s="21">
        <v>1711.801307236247</v>
      </c>
      <c r="H34" s="21">
        <v>1686.0625497051622</v>
      </c>
      <c r="I34" s="21">
        <v>1734.531444992177</v>
      </c>
      <c r="J34" s="21">
        <v>1634.6790398649198</v>
      </c>
      <c r="K34" s="21">
        <v>1456.804037118613</v>
      </c>
      <c r="L34" s="21">
        <v>1504.4458367133766</v>
      </c>
      <c r="M34" s="21">
        <v>1643.230222791488</v>
      </c>
      <c r="N34" s="21">
        <v>1563.0117505233288</v>
      </c>
      <c r="O34" s="21">
        <v>1567.2822916665318</v>
      </c>
      <c r="P34" s="21">
        <v>1539.0741327192075</v>
      </c>
      <c r="Q34" s="21">
        <v>1551.297440027494</v>
      </c>
      <c r="R34" s="21">
        <v>1586.8817457909904</v>
      </c>
      <c r="S34" s="21">
        <v>1670.0410669044354</v>
      </c>
      <c r="T34" s="21">
        <v>1635.5111766229415</v>
      </c>
      <c r="U34" s="21">
        <v>1677.6971275733615</v>
      </c>
      <c r="V34" s="21">
        <v>1854.4204275190682</v>
      </c>
      <c r="W34" s="21">
        <v>1823.1044047445826</v>
      </c>
      <c r="X34" s="21">
        <v>1778.941427989395</v>
      </c>
      <c r="Y34" s="21">
        <v>1840.753683921727</v>
      </c>
      <c r="Z34" s="21">
        <v>1776.3488962523259</v>
      </c>
      <c r="AA34" s="21">
        <v>1700.1631624340312</v>
      </c>
      <c r="AB34" s="21">
        <v>1681.558311666777</v>
      </c>
      <c r="AC34" s="21">
        <v>1682.9713917752022</v>
      </c>
      <c r="AD34" s="21">
        <v>1640.6107311227197</v>
      </c>
      <c r="AE34" s="21">
        <v>1742.239488218154</v>
      </c>
      <c r="AF34" s="21">
        <v>1812.3000451984926</v>
      </c>
      <c r="AG34" s="21">
        <v>1752.0503880599222</v>
      </c>
      <c r="AH34" s="21">
        <v>1781.0797638823467</v>
      </c>
      <c r="AI34" s="21">
        <v>1755.3048797349898</v>
      </c>
      <c r="AJ34" s="21">
        <v>1672.798281457423</v>
      </c>
      <c r="AK34" s="21">
        <v>1916.6943366961964</v>
      </c>
      <c r="AL34" s="21">
        <v>1867.6756667146021</v>
      </c>
      <c r="AM34" s="21">
        <v>1883.1842152592</v>
      </c>
      <c r="AN34" s="21">
        <v>1864.7229649083076</v>
      </c>
      <c r="AO34" s="21">
        <v>1943.704217003896</v>
      </c>
      <c r="AP34" s="21">
        <v>2010.8985938232247</v>
      </c>
      <c r="AQ34" s="21">
        <v>2094.773062497062</v>
      </c>
      <c r="AR34" s="21">
        <v>2205.501302521323</v>
      </c>
      <c r="AS34" s="21">
        <v>2270.773745507715</v>
      </c>
      <c r="AT34" s="21">
        <v>2131.7374054515903</v>
      </c>
      <c r="AU34" s="21">
        <v>2141.754824764435</v>
      </c>
      <c r="AV34" s="21">
        <v>2128.6133995576392</v>
      </c>
      <c r="AW34" s="21">
        <v>2239.6942426469545</v>
      </c>
      <c r="AX34" s="21">
        <v>2112.2074078215655</v>
      </c>
      <c r="AY34" s="21">
        <v>2121.855965896913</v>
      </c>
      <c r="AZ34" s="21">
        <v>2180.1305597564387</v>
      </c>
      <c r="BA34" s="21">
        <v>2154.432853241667</v>
      </c>
      <c r="BB34" s="21">
        <v>2227.012510264088</v>
      </c>
      <c r="BC34" s="21">
        <v>2283.1492933896175</v>
      </c>
      <c r="BD34" s="21">
        <v>2419.853029860323</v>
      </c>
      <c r="BE34" s="21">
        <v>2414.7708484954437</v>
      </c>
      <c r="BF34" s="21">
        <v>2693.761612903227</v>
      </c>
      <c r="BG34" s="21">
        <v>2617.653644631035</v>
      </c>
      <c r="BH34" s="21">
        <v>2552.6521354832926</v>
      </c>
      <c r="BI34" s="21">
        <v>2605.323343913749</v>
      </c>
      <c r="BJ34" s="21">
        <v>2483.9607845526934</v>
      </c>
      <c r="BK34" s="21">
        <v>2383.3930127486037</v>
      </c>
      <c r="BL34" s="21">
        <v>2277.627380056664</v>
      </c>
      <c r="BM34" s="21">
        <v>2212.0082486760925</v>
      </c>
      <c r="BN34" s="21">
        <v>2213.95721484383</v>
      </c>
      <c r="BO34" s="21">
        <v>2296.156653165899</v>
      </c>
      <c r="BP34" s="21">
        <v>2417.8852009952175</v>
      </c>
      <c r="BQ34" s="21">
        <v>2872.152728684026</v>
      </c>
      <c r="BR34" s="21">
        <v>2856.5858348115257</v>
      </c>
      <c r="BS34" s="21">
        <v>2953.8424474376457</v>
      </c>
      <c r="BT34" s="21">
        <v>2928.2542622829924</v>
      </c>
      <c r="BU34" s="21">
        <v>2995.6167859308975</v>
      </c>
      <c r="BV34" s="21">
        <v>2896.0235608278836</v>
      </c>
      <c r="BW34" s="21">
        <v>2766.484057702704</v>
      </c>
      <c r="BX34" s="21">
        <v>3184.261801163889</v>
      </c>
      <c r="BY34" s="21">
        <v>3201.114517832395</v>
      </c>
      <c r="BZ34" s="21">
        <v>3144.513196746476</v>
      </c>
      <c r="CA34" s="21">
        <v>3178.965969830829</v>
      </c>
      <c r="CB34" s="21">
        <v>3239.7958706059394</v>
      </c>
      <c r="CC34" s="21">
        <v>3250.777726842581</v>
      </c>
      <c r="CD34" s="21">
        <v>3093.0467959746516</v>
      </c>
      <c r="CE34" s="21">
        <v>2931.1263982627675</v>
      </c>
      <c r="CF34" s="21">
        <v>2845.3495011715495</v>
      </c>
      <c r="CG34" s="21">
        <v>2881.9698033353166</v>
      </c>
      <c r="CH34" s="21">
        <v>2724.7814645731505</v>
      </c>
      <c r="CI34" s="21">
        <v>2511.019014421003</v>
      </c>
      <c r="CJ34" s="21">
        <v>2485.366613969589</v>
      </c>
      <c r="CK34" s="21">
        <v>2487.8030974567628</v>
      </c>
      <c r="CL34" s="21">
        <v>2386.371533792021</v>
      </c>
      <c r="CM34" s="21">
        <v>2599.793361218939</v>
      </c>
      <c r="CN34" s="21">
        <v>2632.6362865479223</v>
      </c>
      <c r="CO34" s="21">
        <v>2554.1329602339465</v>
      </c>
      <c r="CP34" s="21">
        <v>2318.923793803186</v>
      </c>
      <c r="CQ34" s="21">
        <v>2181.625557743341</v>
      </c>
      <c r="CR34" s="21">
        <v>1974.100644714714</v>
      </c>
      <c r="CS34" s="21">
        <v>2195.6457447835905</v>
      </c>
      <c r="CT34" s="21">
        <v>2062.5025017258185</v>
      </c>
      <c r="CU34" s="21">
        <v>1966.9157050661574</v>
      </c>
      <c r="CV34" s="21">
        <v>1827.179021956207</v>
      </c>
      <c r="CW34" s="21">
        <v>1794.1199424833844</v>
      </c>
      <c r="CX34" s="21">
        <v>1699.4884003095415</v>
      </c>
      <c r="CY34" s="21">
        <v>1866.620623500117</v>
      </c>
      <c r="CZ34" s="21">
        <v>1846.0234591730448</v>
      </c>
      <c r="DA34" s="21">
        <v>1794.6784388961187</v>
      </c>
      <c r="DB34" s="21">
        <v>1722.1087445318851</v>
      </c>
      <c r="DC34" s="21">
        <v>1658.9759941752527</v>
      </c>
      <c r="DD34" s="21">
        <v>1676.1659224902992</v>
      </c>
      <c r="DE34" s="21">
        <v>1727.033002807622</v>
      </c>
      <c r="DF34" s="21">
        <v>1707.464155317289</v>
      </c>
      <c r="DG34" s="21">
        <v>1732.7879460510367</v>
      </c>
      <c r="DH34" s="21">
        <v>1797.9363892734868</v>
      </c>
      <c r="DI34" s="21">
        <v>1922.6432700087234</v>
      </c>
      <c r="DJ34" s="21">
        <v>2051.9801204964742</v>
      </c>
      <c r="DK34" s="21">
        <v>2168.570896914765</v>
      </c>
      <c r="DL34" s="21">
        <v>2154.9688053894547</v>
      </c>
      <c r="DM34" s="21">
        <v>2240.477484177266</v>
      </c>
      <c r="DN34" s="21">
        <v>2154.6020664254083</v>
      </c>
      <c r="DO34" s="21">
        <v>2351.770087602709</v>
      </c>
      <c r="DP34" s="21">
        <v>2448.3377127080066</v>
      </c>
      <c r="DQ34" s="21">
        <v>3061.843331862865</v>
      </c>
      <c r="DR34" s="21">
        <v>3036.359670324675</v>
      </c>
      <c r="DS34" s="21">
        <v>2883.566875598141</v>
      </c>
      <c r="DT34" s="21">
        <v>3009.0309248011454</v>
      </c>
      <c r="DU34" s="21">
        <v>2969.01264083748</v>
      </c>
      <c r="DV34" s="21">
        <v>2959.3505122081315</v>
      </c>
      <c r="DW34" s="21">
        <v>2951.8217481760134</v>
      </c>
      <c r="DX34" s="21">
        <v>2972.253133997869</v>
      </c>
    </row>
    <row r="35" spans="1:128" ht="13.5">
      <c r="A35" s="1" t="s">
        <v>174</v>
      </c>
      <c r="B35" s="21">
        <v>38145.02050965739</v>
      </c>
      <c r="C35" s="21">
        <v>36982.94827900704</v>
      </c>
      <c r="D35" s="21">
        <v>42801.315763293904</v>
      </c>
      <c r="E35" s="21">
        <v>42308.59510389144</v>
      </c>
      <c r="F35" s="21">
        <v>42316.546764754516</v>
      </c>
      <c r="G35" s="21">
        <v>42894.37226417175</v>
      </c>
      <c r="H35" s="21">
        <v>42023.41744900622</v>
      </c>
      <c r="I35" s="21">
        <v>43442.581279745704</v>
      </c>
      <c r="J35" s="21">
        <v>41091.34985832846</v>
      </c>
      <c r="K35" s="21">
        <v>36852.76161405911</v>
      </c>
      <c r="L35" s="21">
        <v>38037.294813798595</v>
      </c>
      <c r="M35" s="21">
        <v>42277.67916278294</v>
      </c>
      <c r="N35" s="21">
        <v>41304.84885167912</v>
      </c>
      <c r="O35" s="21">
        <v>42573.81239879373</v>
      </c>
      <c r="P35" s="21">
        <v>43377.787286679624</v>
      </c>
      <c r="Q35" s="21">
        <v>43755.41207438292</v>
      </c>
      <c r="R35" s="21">
        <v>43714.714258854365</v>
      </c>
      <c r="S35" s="21">
        <v>45609.66433467167</v>
      </c>
      <c r="T35" s="21">
        <v>49098.2610316264</v>
      </c>
      <c r="U35" s="21">
        <v>51294.286129819986</v>
      </c>
      <c r="V35" s="21">
        <v>57982.61217581215</v>
      </c>
      <c r="W35" s="21">
        <v>59215.563370002004</v>
      </c>
      <c r="X35" s="21">
        <v>57958.36465788671</v>
      </c>
      <c r="Y35" s="21">
        <v>59626.54593752452</v>
      </c>
      <c r="Z35" s="21">
        <v>59430.5183970569</v>
      </c>
      <c r="AA35" s="21">
        <v>56948.3569289319</v>
      </c>
      <c r="AB35" s="21">
        <v>57984.8297651412</v>
      </c>
      <c r="AC35" s="21">
        <v>64824.18553744792</v>
      </c>
      <c r="AD35" s="21">
        <v>61412.980245849925</v>
      </c>
      <c r="AE35" s="21">
        <v>68515.38478414794</v>
      </c>
      <c r="AF35" s="21">
        <v>74738.5236830907</v>
      </c>
      <c r="AG35" s="21">
        <v>72763.14287296632</v>
      </c>
      <c r="AH35" s="21">
        <v>72071.92020375202</v>
      </c>
      <c r="AI35" s="21">
        <v>70367.5784346207</v>
      </c>
      <c r="AJ35" s="21">
        <v>66632.47215689963</v>
      </c>
      <c r="AK35" s="21">
        <v>68904.37791769407</v>
      </c>
      <c r="AL35" s="21">
        <v>67468.62040416282</v>
      </c>
      <c r="AM35" s="21">
        <v>65658.42901655259</v>
      </c>
      <c r="AN35" s="21">
        <v>64178.75996497862</v>
      </c>
      <c r="AO35" s="21">
        <v>66218.60522674964</v>
      </c>
      <c r="AP35" s="21">
        <v>66012.07664713392</v>
      </c>
      <c r="AQ35" s="21">
        <v>65760.98292276618</v>
      </c>
      <c r="AR35" s="21">
        <v>66845.8493300616</v>
      </c>
      <c r="AS35" s="21">
        <v>67582.18746655324</v>
      </c>
      <c r="AT35" s="21">
        <v>63921.02443506622</v>
      </c>
      <c r="AU35" s="21">
        <v>63795.44135640681</v>
      </c>
      <c r="AV35" s="21">
        <v>62784.584375845334</v>
      </c>
      <c r="AW35" s="21">
        <v>66915.87042506534</v>
      </c>
      <c r="AX35" s="21">
        <v>63338.587361244376</v>
      </c>
      <c r="AY35" s="21">
        <v>64161.94226872947</v>
      </c>
      <c r="AZ35" s="21">
        <v>65814.41114033633</v>
      </c>
      <c r="BA35" s="21">
        <v>65799.009471979</v>
      </c>
      <c r="BB35" s="21">
        <v>69155.71388291265</v>
      </c>
      <c r="BC35" s="21">
        <v>70336.85436590384</v>
      </c>
      <c r="BD35" s="21">
        <v>75016.9724199324</v>
      </c>
      <c r="BE35" s="21">
        <v>76620.23734714765</v>
      </c>
      <c r="BF35" s="21">
        <v>83530.05899084278</v>
      </c>
      <c r="BG35" s="21">
        <v>85195.05515526484</v>
      </c>
      <c r="BH35" s="21">
        <v>83372.25986137295</v>
      </c>
      <c r="BI35" s="21">
        <v>84193.95185393404</v>
      </c>
      <c r="BJ35" s="21">
        <v>81866.71181829135</v>
      </c>
      <c r="BK35" s="21">
        <v>80335.45520606315</v>
      </c>
      <c r="BL35" s="21">
        <v>75761.02821432542</v>
      </c>
      <c r="BM35" s="21">
        <v>73762.28505779884</v>
      </c>
      <c r="BN35" s="21">
        <v>72660.19432069968</v>
      </c>
      <c r="BO35" s="21">
        <v>76373.78812850875</v>
      </c>
      <c r="BP35" s="21">
        <v>79890.87044550042</v>
      </c>
      <c r="BQ35" s="21">
        <v>92735.45432914594</v>
      </c>
      <c r="BR35" s="21">
        <v>93405.34889793296</v>
      </c>
      <c r="BS35" s="21">
        <v>95930.01192697912</v>
      </c>
      <c r="BT35" s="21">
        <v>95439.52299568392</v>
      </c>
      <c r="BU35" s="21">
        <v>97059.6807998014</v>
      </c>
      <c r="BV35" s="21">
        <v>97534.24300910514</v>
      </c>
      <c r="BW35" s="21">
        <v>95953.17834923489</v>
      </c>
      <c r="BX35" s="21">
        <v>107973.80144721249</v>
      </c>
      <c r="BY35" s="21">
        <v>108011.90254645856</v>
      </c>
      <c r="BZ35" s="21">
        <v>107478.35736486166</v>
      </c>
      <c r="CA35" s="21">
        <v>107018.29163778557</v>
      </c>
      <c r="CB35" s="21">
        <v>105682.90695525768</v>
      </c>
      <c r="CC35" s="21">
        <v>106356.91777243366</v>
      </c>
      <c r="CD35" s="21">
        <v>103087.52816146266</v>
      </c>
      <c r="CE35" s="21">
        <v>99243.13036307089</v>
      </c>
      <c r="CF35" s="21">
        <v>98601.7646580039</v>
      </c>
      <c r="CG35" s="21">
        <v>103566.37015010664</v>
      </c>
      <c r="CH35" s="21">
        <v>100095.74328205895</v>
      </c>
      <c r="CI35" s="21">
        <v>90998.9023537535</v>
      </c>
      <c r="CJ35" s="21">
        <v>99618.49787920096</v>
      </c>
      <c r="CK35" s="21">
        <v>97853.14377356468</v>
      </c>
      <c r="CL35" s="21">
        <v>94424.0767636638</v>
      </c>
      <c r="CM35" s="21">
        <v>108688.39455231804</v>
      </c>
      <c r="CN35" s="21">
        <v>110327.94320386692</v>
      </c>
      <c r="CO35" s="21">
        <v>112994.88718394772</v>
      </c>
      <c r="CP35" s="21">
        <v>106872.70124421635</v>
      </c>
      <c r="CQ35" s="21">
        <v>106203.50246097962</v>
      </c>
      <c r="CR35" s="21">
        <v>120262.46743821866</v>
      </c>
      <c r="CS35" s="21">
        <v>113662.9911571668</v>
      </c>
      <c r="CT35" s="21">
        <v>111719.65621723524</v>
      </c>
      <c r="CU35" s="21">
        <v>109263.1795193152</v>
      </c>
      <c r="CV35" s="21">
        <v>107651.15981366782</v>
      </c>
      <c r="CW35" s="21">
        <v>111800.29864192873</v>
      </c>
      <c r="CX35" s="21">
        <v>116501.17138471546</v>
      </c>
      <c r="CY35" s="21">
        <v>137844.51421864345</v>
      </c>
      <c r="CZ35" s="21">
        <v>145747.5319325579</v>
      </c>
      <c r="DA35" s="21">
        <v>153369.30859903665</v>
      </c>
      <c r="DB35" s="21">
        <v>158354.7581776458</v>
      </c>
      <c r="DC35" s="21">
        <v>149186.65813958523</v>
      </c>
      <c r="DD35" s="21">
        <v>144343.86051391222</v>
      </c>
      <c r="DE35" s="21">
        <v>145164.98516014952</v>
      </c>
      <c r="DF35" s="21">
        <v>140725.91319324527</v>
      </c>
      <c r="DG35" s="21">
        <v>140454.2495916098</v>
      </c>
      <c r="DH35" s="21">
        <v>140289.00918533062</v>
      </c>
      <c r="DI35" s="21">
        <v>149328.87582249215</v>
      </c>
      <c r="DJ35" s="21">
        <v>140020.10977204176</v>
      </c>
      <c r="DK35" s="21">
        <v>147461.61075709783</v>
      </c>
      <c r="DL35" s="21">
        <v>147915.59298061905</v>
      </c>
      <c r="DM35" s="21">
        <v>154423.16961568946</v>
      </c>
      <c r="DN35" s="21">
        <v>148898.70772514903</v>
      </c>
      <c r="DO35" s="21">
        <v>159772.60832522056</v>
      </c>
      <c r="DP35" s="21">
        <v>165750.13421502645</v>
      </c>
      <c r="DQ35" s="21">
        <v>196040.15942190227</v>
      </c>
      <c r="DR35" s="21">
        <v>198087.43040653534</v>
      </c>
      <c r="DS35" s="21">
        <v>194420.67503352117</v>
      </c>
      <c r="DT35" s="21">
        <v>200500.87439057455</v>
      </c>
      <c r="DU35" s="21">
        <v>193249.2689155452</v>
      </c>
      <c r="DV35" s="21">
        <v>192491.69305235957</v>
      </c>
      <c r="DW35" s="21">
        <v>190763.5075274811</v>
      </c>
      <c r="DX35" s="21">
        <v>186391.78244165608</v>
      </c>
    </row>
    <row r="36" spans="1:128" ht="13.5">
      <c r="A36" s="1" t="s">
        <v>190</v>
      </c>
      <c r="B36" s="21">
        <v>37547.18055765739</v>
      </c>
      <c r="C36" s="21">
        <v>35776.99436200704</v>
      </c>
      <c r="D36" s="21">
        <v>40940.8708822939</v>
      </c>
      <c r="E36" s="21">
        <v>40641.24634389144</v>
      </c>
      <c r="F36" s="21">
        <v>40437.58126875452</v>
      </c>
      <c r="G36" s="21">
        <v>41589.010819171745</v>
      </c>
      <c r="H36" s="21">
        <v>40659.93384200622</v>
      </c>
      <c r="I36" s="21">
        <v>42164.438530745705</v>
      </c>
      <c r="J36" s="21">
        <v>39909.25810932846</v>
      </c>
      <c r="K36" s="21">
        <v>35801.25280405911</v>
      </c>
      <c r="L36" s="21">
        <v>37262.992950798594</v>
      </c>
      <c r="M36" s="21">
        <v>42337.66648778294</v>
      </c>
      <c r="N36" s="21">
        <v>40781.74600467912</v>
      </c>
      <c r="O36" s="21">
        <v>42328.82423979373</v>
      </c>
      <c r="P36" s="21">
        <v>43143.877447679624</v>
      </c>
      <c r="Q36" s="21">
        <v>43137.00635838292</v>
      </c>
      <c r="R36" s="21">
        <v>42997.908224854364</v>
      </c>
      <c r="S36" s="21">
        <v>45041.67637767167</v>
      </c>
      <c r="T36" s="21">
        <v>48352.2195876264</v>
      </c>
      <c r="U36" s="21">
        <v>50651.02210781998</v>
      </c>
      <c r="V36" s="21">
        <v>57349.608897812155</v>
      </c>
      <c r="W36" s="21">
        <v>58775.03144000201</v>
      </c>
      <c r="X36" s="21">
        <v>57325.00166188671</v>
      </c>
      <c r="Y36" s="21">
        <v>58728.74742452452</v>
      </c>
      <c r="Z36" s="21">
        <v>58891.884082056895</v>
      </c>
      <c r="AA36" s="21">
        <v>56486.6943679319</v>
      </c>
      <c r="AB36" s="21">
        <v>57630.1105631412</v>
      </c>
      <c r="AC36" s="21">
        <v>64679.69669444792</v>
      </c>
      <c r="AD36" s="21">
        <v>61215.73885384992</v>
      </c>
      <c r="AE36" s="21">
        <v>67437.73569414794</v>
      </c>
      <c r="AF36" s="21">
        <v>73805.07984709069</v>
      </c>
      <c r="AG36" s="21">
        <v>71791.79251696632</v>
      </c>
      <c r="AH36" s="21">
        <v>71345.63247275201</v>
      </c>
      <c r="AI36" s="21">
        <v>69859.91622762069</v>
      </c>
      <c r="AJ36" s="21">
        <v>66015.30106189963</v>
      </c>
      <c r="AK36" s="21">
        <v>68673.40866369408</v>
      </c>
      <c r="AL36" s="21">
        <v>66744.08550016282</v>
      </c>
      <c r="AM36" s="21">
        <v>64955.283576552596</v>
      </c>
      <c r="AN36" s="21">
        <v>63417.23393597862</v>
      </c>
      <c r="AO36" s="21">
        <v>65852.67257374965</v>
      </c>
      <c r="AP36" s="21">
        <v>65432.86844613392</v>
      </c>
      <c r="AQ36" s="21">
        <v>65416.83524176618</v>
      </c>
      <c r="AR36" s="21">
        <v>66106.6185150616</v>
      </c>
      <c r="AS36" s="21">
        <v>66969.92541655323</v>
      </c>
      <c r="AT36" s="21">
        <v>63179.76232106622</v>
      </c>
      <c r="AU36" s="21">
        <v>63039.40368140681</v>
      </c>
      <c r="AV36" s="21">
        <v>62363.98154384534</v>
      </c>
      <c r="AW36" s="21">
        <v>66335.26830006533</v>
      </c>
      <c r="AX36" s="21">
        <v>62616.33586124438</v>
      </c>
      <c r="AY36" s="21">
        <v>63606.46743172947</v>
      </c>
      <c r="AZ36" s="21">
        <v>65101.68775233634</v>
      </c>
      <c r="BA36" s="21">
        <v>65218.170523979</v>
      </c>
      <c r="BB36" s="21">
        <v>68285.08084091265</v>
      </c>
      <c r="BC36" s="21">
        <v>69767.34288790384</v>
      </c>
      <c r="BD36" s="21">
        <v>74450.5136039324</v>
      </c>
      <c r="BE36" s="21">
        <v>75756.00246614765</v>
      </c>
      <c r="BF36" s="21">
        <v>83096.06445984278</v>
      </c>
      <c r="BG36" s="21">
        <v>84111.53848526484</v>
      </c>
      <c r="BH36" s="21">
        <v>82567.17157837295</v>
      </c>
      <c r="BI36" s="21">
        <v>83256.51333493403</v>
      </c>
      <c r="BJ36" s="21">
        <v>80936.14545129135</v>
      </c>
      <c r="BK36" s="21">
        <v>79249.83403006315</v>
      </c>
      <c r="BL36" s="21">
        <v>75017.95068432542</v>
      </c>
      <c r="BM36" s="21">
        <v>72775.35826279884</v>
      </c>
      <c r="BN36" s="21">
        <v>71533.18430369969</v>
      </c>
      <c r="BO36" s="21">
        <v>75016.77095450876</v>
      </c>
      <c r="BP36" s="21">
        <v>78550.40916250042</v>
      </c>
      <c r="BQ36" s="21">
        <v>91956.69501214594</v>
      </c>
      <c r="BR36" s="21">
        <v>91701.80736893296</v>
      </c>
      <c r="BS36" s="21">
        <v>95158.03340697911</v>
      </c>
      <c r="BT36" s="21">
        <v>94398.50771168392</v>
      </c>
      <c r="BU36" s="21">
        <v>96013.3807178014</v>
      </c>
      <c r="BV36" s="21">
        <v>96716.71231810513</v>
      </c>
      <c r="BW36" s="21">
        <v>94348.6282492349</v>
      </c>
      <c r="BX36" s="21">
        <v>106736.1597222125</v>
      </c>
      <c r="BY36" s="21">
        <v>106790.30347945855</v>
      </c>
      <c r="BZ36" s="21">
        <v>105349.82374586166</v>
      </c>
      <c r="CA36" s="21">
        <v>105911.75093978558</v>
      </c>
      <c r="CB36" s="21">
        <v>105125.28059525769</v>
      </c>
      <c r="CC36" s="21">
        <v>106129.57414643366</v>
      </c>
      <c r="CD36" s="21">
        <v>102584.82508946265</v>
      </c>
      <c r="CE36" s="21">
        <v>98689.01568207088</v>
      </c>
      <c r="CF36" s="21">
        <v>98353.3052390039</v>
      </c>
      <c r="CG36" s="21">
        <v>103219.44575710665</v>
      </c>
      <c r="CH36" s="21">
        <v>99590.30054105894</v>
      </c>
      <c r="CI36" s="21">
        <v>90441.9011417535</v>
      </c>
      <c r="CJ36" s="21">
        <v>99111.10616920097</v>
      </c>
      <c r="CK36" s="21">
        <v>97392.92463656467</v>
      </c>
      <c r="CL36" s="21">
        <v>93948.7018766638</v>
      </c>
      <c r="CM36" s="21">
        <v>108235.26405231805</v>
      </c>
      <c r="CN36" s="21">
        <v>109683.47155186693</v>
      </c>
      <c r="CO36" s="21">
        <v>112657.65495194773</v>
      </c>
      <c r="CP36" s="21">
        <v>106524.83613721635</v>
      </c>
      <c r="CQ36" s="21">
        <v>105823.03776097963</v>
      </c>
      <c r="CR36" s="21">
        <v>119712.90993321866</v>
      </c>
      <c r="CS36" s="21">
        <v>113478.5768701668</v>
      </c>
      <c r="CT36" s="21">
        <v>111453.07436223525</v>
      </c>
      <c r="CU36" s="21">
        <v>108704.4832313152</v>
      </c>
      <c r="CV36" s="21">
        <v>106734.67153766782</v>
      </c>
      <c r="CW36" s="21">
        <v>110841.80727092874</v>
      </c>
      <c r="CX36" s="21">
        <v>115288.77020071546</v>
      </c>
      <c r="CY36" s="21">
        <v>136708.42186364345</v>
      </c>
      <c r="CZ36" s="21">
        <v>144272.2513935579</v>
      </c>
      <c r="DA36" s="21">
        <v>151740.54454003664</v>
      </c>
      <c r="DB36" s="21">
        <v>156232.0242086458</v>
      </c>
      <c r="DC36" s="21">
        <v>147154.95387358524</v>
      </c>
      <c r="DD36" s="21">
        <v>142100.73063991222</v>
      </c>
      <c r="DE36" s="21">
        <v>143155.55314614953</v>
      </c>
      <c r="DF36" s="21">
        <v>138412.2527252453</v>
      </c>
      <c r="DG36" s="21">
        <v>138201.59540260982</v>
      </c>
      <c r="DH36" s="21">
        <v>138244.1232713306</v>
      </c>
      <c r="DI36" s="21">
        <v>146747.52961449214</v>
      </c>
      <c r="DJ36" s="21">
        <v>138244.88165404176</v>
      </c>
      <c r="DK36" s="21">
        <v>145654.51141209784</v>
      </c>
      <c r="DL36" s="21">
        <v>146055.17698361905</v>
      </c>
      <c r="DM36" s="21">
        <v>152364.26172968946</v>
      </c>
      <c r="DN36" s="21">
        <v>146225.00288514904</v>
      </c>
      <c r="DO36" s="21">
        <v>157319.57747422057</v>
      </c>
      <c r="DP36" s="21">
        <v>162898.71615802645</v>
      </c>
      <c r="DQ36" s="21">
        <v>194698.58356090228</v>
      </c>
      <c r="DR36" s="21">
        <v>196621.62030453535</v>
      </c>
      <c r="DS36" s="21">
        <v>193008.22584452116</v>
      </c>
      <c r="DT36" s="21">
        <v>198769.75969557455</v>
      </c>
      <c r="DU36" s="21">
        <v>191971.43714654518</v>
      </c>
      <c r="DV36" s="21">
        <v>191099.61570235956</v>
      </c>
      <c r="DW36" s="21">
        <v>189124.8180904811</v>
      </c>
      <c r="DX36" s="21">
        <v>184769.3105396561</v>
      </c>
    </row>
    <row r="37" spans="1:128" ht="13.5">
      <c r="A37" s="1" t="s">
        <v>182</v>
      </c>
      <c r="B37" s="21">
        <v>1548.33734258381</v>
      </c>
      <c r="C37" s="21">
        <v>1469.2810826286259</v>
      </c>
      <c r="D37" s="21">
        <v>1684.1164492922214</v>
      </c>
      <c r="E37" s="21">
        <v>1677.311033590237</v>
      </c>
      <c r="F37" s="21">
        <v>1675.1276416219766</v>
      </c>
      <c r="G37" s="21">
        <v>1729.2727991339602</v>
      </c>
      <c r="H37" s="21">
        <v>1703.3906092168504</v>
      </c>
      <c r="I37" s="21">
        <v>1751.7423569067596</v>
      </c>
      <c r="J37" s="21">
        <v>1651.8732661145887</v>
      </c>
      <c r="K37" s="21">
        <v>1473.909131496876</v>
      </c>
      <c r="L37" s="21">
        <v>1521.5595324948385</v>
      </c>
      <c r="M37" s="21">
        <v>1660.3006465797232</v>
      </c>
      <c r="N37" s="21">
        <v>1580.0753973141852</v>
      </c>
      <c r="O37" s="21">
        <v>1584.1625838246157</v>
      </c>
      <c r="P37" s="21">
        <v>1555.8556598514108</v>
      </c>
      <c r="Q37" s="21">
        <v>1566.9090576964372</v>
      </c>
      <c r="R37" s="21">
        <v>1603.203140374883</v>
      </c>
      <c r="S37" s="21">
        <v>1686.3225899540123</v>
      </c>
      <c r="T37" s="21">
        <v>1782.2417835468634</v>
      </c>
      <c r="U37" s="21">
        <v>1823.2909326069107</v>
      </c>
      <c r="V37" s="21">
        <v>2005.9324553274625</v>
      </c>
      <c r="W37" s="21">
        <v>1971.6548621268705</v>
      </c>
      <c r="X37" s="21">
        <v>1928.1870723809857</v>
      </c>
      <c r="Y37" s="21">
        <v>2011.94749655788</v>
      </c>
      <c r="Z37" s="21">
        <v>1947.4829392214583</v>
      </c>
      <c r="AA37" s="21">
        <v>1871.039892942428</v>
      </c>
      <c r="AB37" s="21">
        <v>1852.462570335622</v>
      </c>
      <c r="AC37" s="21">
        <v>1853.8176180695878</v>
      </c>
      <c r="AD37" s="21">
        <v>1811.1165341375718</v>
      </c>
      <c r="AE37" s="21">
        <v>1925.1423264101609</v>
      </c>
      <c r="AF37" s="21">
        <v>2000.6798548953832</v>
      </c>
      <c r="AG37" s="21">
        <v>1939.2704623707812</v>
      </c>
      <c r="AH37" s="21">
        <v>1974.1458902255674</v>
      </c>
      <c r="AI37" s="21">
        <v>1950.304752306552</v>
      </c>
      <c r="AJ37" s="21">
        <v>1865.89318999151</v>
      </c>
      <c r="AK37" s="21">
        <v>2107.8394310526114</v>
      </c>
      <c r="AL37" s="21">
        <v>2061.2750308882896</v>
      </c>
      <c r="AM37" s="21">
        <v>2077.9041451232433</v>
      </c>
      <c r="AN37" s="21">
        <v>2061.0085777048625</v>
      </c>
      <c r="AO37" s="21">
        <v>2144.3397125936062</v>
      </c>
      <c r="AP37" s="21">
        <v>2209.077260166574</v>
      </c>
      <c r="AQ37" s="21">
        <v>2292.913958701934</v>
      </c>
      <c r="AR37" s="21">
        <v>2403.0032175594906</v>
      </c>
      <c r="AS37" s="21">
        <v>2469.392530108895</v>
      </c>
      <c r="AT37" s="21">
        <v>2324.4945666323115</v>
      </c>
      <c r="AU37" s="21">
        <v>2337.389828750716</v>
      </c>
      <c r="AV37" s="21">
        <v>2320.0885991013893</v>
      </c>
      <c r="AW37" s="21">
        <v>2428.9735737848896</v>
      </c>
      <c r="AX37" s="21">
        <v>2302.9178323370493</v>
      </c>
      <c r="AY37" s="21">
        <v>2323.099614014955</v>
      </c>
      <c r="AZ37" s="21">
        <v>2383.8040187600272</v>
      </c>
      <c r="BA37" s="21">
        <v>2352.747854400397</v>
      </c>
      <c r="BB37" s="21">
        <v>2422.315744622655</v>
      </c>
      <c r="BC37" s="21">
        <v>2479.2943456966536</v>
      </c>
      <c r="BD37" s="21">
        <v>2619.6521324395635</v>
      </c>
      <c r="BE37" s="21">
        <v>2607.7797750825353</v>
      </c>
      <c r="BF37" s="21">
        <v>2890.297894255401</v>
      </c>
      <c r="BG37" s="21">
        <v>2822.5348484988203</v>
      </c>
      <c r="BH37" s="21">
        <v>2753.156771536277</v>
      </c>
      <c r="BI37" s="21">
        <v>2798.538263359127</v>
      </c>
      <c r="BJ37" s="21">
        <v>2680.0048162679254</v>
      </c>
      <c r="BK37" s="21">
        <v>2583.110626794757</v>
      </c>
      <c r="BL37" s="21">
        <v>2463.643700634661</v>
      </c>
      <c r="BM37" s="21">
        <v>2402.6199492505393</v>
      </c>
      <c r="BN37" s="21">
        <v>2401.24821429002</v>
      </c>
      <c r="BO37" s="21">
        <v>2503.0620939108694</v>
      </c>
      <c r="BP37" s="21">
        <v>2616.602570369768</v>
      </c>
      <c r="BQ37" s="21">
        <v>3066.2452488211384</v>
      </c>
      <c r="BR37" s="21">
        <v>3063.875956195555</v>
      </c>
      <c r="BS37" s="21">
        <v>3178.2910289572183</v>
      </c>
      <c r="BT37" s="21">
        <v>3141.3812882423936</v>
      </c>
      <c r="BU37" s="21">
        <v>3191.9341993949934</v>
      </c>
      <c r="BV37" s="21">
        <v>3102.8781622747874</v>
      </c>
      <c r="BW37" s="21">
        <v>2969.739636425398</v>
      </c>
      <c r="BX37" s="21">
        <v>3388.449514990873</v>
      </c>
      <c r="BY37" s="21">
        <v>3403.132679396385</v>
      </c>
      <c r="BZ37" s="21">
        <v>3349.7559219669847</v>
      </c>
      <c r="CA37" s="21">
        <v>3381.601243288173</v>
      </c>
      <c r="CB37" s="21">
        <v>3436.589754666809</v>
      </c>
      <c r="CC37" s="21">
        <v>3455.8636973765438</v>
      </c>
      <c r="CD37" s="21">
        <v>3294.310375384157</v>
      </c>
      <c r="CE37" s="21">
        <v>3142.9622828684996</v>
      </c>
      <c r="CF37" s="21">
        <v>3054.4504732609903</v>
      </c>
      <c r="CG37" s="21">
        <v>3072.007314199602</v>
      </c>
      <c r="CH37" s="21">
        <v>2909.4449471533435</v>
      </c>
      <c r="CI37" s="21">
        <v>2692.5245948720894</v>
      </c>
      <c r="CJ37" s="21">
        <v>2674.3417746681316</v>
      </c>
      <c r="CK37" s="21">
        <v>2664.6491008636026</v>
      </c>
      <c r="CL37" s="21">
        <v>2565.5025089203664</v>
      </c>
      <c r="CM37" s="21">
        <v>2777.3996420918156</v>
      </c>
      <c r="CN37" s="21">
        <v>2793.0601362838534</v>
      </c>
      <c r="CO37" s="21">
        <v>2720.542259163191</v>
      </c>
      <c r="CP37" s="21">
        <v>2488.898040589167</v>
      </c>
      <c r="CQ37" s="21">
        <v>2350.0563571170246</v>
      </c>
      <c r="CR37" s="21">
        <v>2141.1717033306863</v>
      </c>
      <c r="CS37" s="21">
        <v>2472.3001496768366</v>
      </c>
      <c r="CT37" s="21">
        <v>2338.9942153669517</v>
      </c>
      <c r="CU37" s="21">
        <v>2232.583348353157</v>
      </c>
      <c r="CV37" s="21">
        <v>2097.7726324227165</v>
      </c>
      <c r="CW37" s="21">
        <v>2066.402074402102</v>
      </c>
      <c r="CX37" s="21">
        <v>1983.9747066032603</v>
      </c>
      <c r="CY37" s="21">
        <v>2148.1524491458745</v>
      </c>
      <c r="CZ37" s="21">
        <v>2099.727134238945</v>
      </c>
      <c r="DA37" s="21">
        <v>2049.440093733612</v>
      </c>
      <c r="DB37" s="21">
        <v>1975.370137926992</v>
      </c>
      <c r="DC37" s="21">
        <v>1908.872147795891</v>
      </c>
      <c r="DD37" s="21">
        <v>1923.138863715147</v>
      </c>
      <c r="DE37" s="21">
        <v>1971.2965181237885</v>
      </c>
      <c r="DF37" s="21">
        <v>1959.4033511501314</v>
      </c>
      <c r="DG37" s="21">
        <v>1981.3848803241551</v>
      </c>
      <c r="DH37" s="21">
        <v>2038.0970554523162</v>
      </c>
      <c r="DI37" s="21">
        <v>2269.174727300018</v>
      </c>
      <c r="DJ37" s="21">
        <v>2307.5426749130656</v>
      </c>
      <c r="DK37" s="21">
        <v>2408.7069854820215</v>
      </c>
      <c r="DL37" s="21">
        <v>2388.083338515681</v>
      </c>
      <c r="DM37" s="21">
        <v>2480.2907655817917</v>
      </c>
      <c r="DN37" s="21">
        <v>2386.178245514834</v>
      </c>
      <c r="DO37" s="21">
        <v>2589.1964692926363</v>
      </c>
      <c r="DP37" s="21">
        <v>2686.767543427782</v>
      </c>
      <c r="DQ37" s="21">
        <v>3298.857735698107</v>
      </c>
      <c r="DR37" s="21">
        <v>3253.1704219810613</v>
      </c>
      <c r="DS37" s="21">
        <v>3124.1214931130003</v>
      </c>
      <c r="DT37" s="21">
        <v>3225.7344968447674</v>
      </c>
      <c r="DU37" s="21">
        <v>3216.1406792853945</v>
      </c>
      <c r="DV37" s="21">
        <v>3187.118340599726</v>
      </c>
      <c r="DW37" s="21">
        <v>3188.213386555649</v>
      </c>
      <c r="DX37" s="21">
        <v>3177.4601984463643</v>
      </c>
    </row>
    <row r="38" spans="1:128" ht="13.5">
      <c r="A38" s="1" t="s">
        <v>191</v>
      </c>
      <c r="B38" s="21">
        <v>597.839952</v>
      </c>
      <c r="C38" s="21">
        <v>1205.953917</v>
      </c>
      <c r="D38" s="21">
        <v>1860.444881</v>
      </c>
      <c r="E38" s="21">
        <v>1667.3487600000003</v>
      </c>
      <c r="F38" s="21">
        <v>1878.965496</v>
      </c>
      <c r="G38" s="21">
        <v>1305.3614449999998</v>
      </c>
      <c r="H38" s="21">
        <v>1363.483607</v>
      </c>
      <c r="I38" s="21">
        <v>1278.142749</v>
      </c>
      <c r="J38" s="21">
        <v>1182.091749</v>
      </c>
      <c r="K38" s="21">
        <v>1051.5088099999998</v>
      </c>
      <c r="L38" s="21">
        <v>774.301863</v>
      </c>
      <c r="M38" s="21">
        <v>-59.987325</v>
      </c>
      <c r="N38" s="21">
        <v>523.1028469999999</v>
      </c>
      <c r="O38" s="21">
        <v>244.98815899999994</v>
      </c>
      <c r="P38" s="21">
        <v>233.90983900000006</v>
      </c>
      <c r="Q38" s="21">
        <v>618.4057159999999</v>
      </c>
      <c r="R38" s="21">
        <v>716.8060340000001</v>
      </c>
      <c r="S38" s="21">
        <v>567.9879569999999</v>
      </c>
      <c r="T38" s="21">
        <v>746.041444</v>
      </c>
      <c r="U38" s="21">
        <v>643.2640220000001</v>
      </c>
      <c r="V38" s="21">
        <v>633.003278</v>
      </c>
      <c r="W38" s="21">
        <v>440.53193</v>
      </c>
      <c r="X38" s="21">
        <v>633.362996</v>
      </c>
      <c r="Y38" s="21">
        <v>897.7985130000002</v>
      </c>
      <c r="Z38" s="21">
        <v>538.634315</v>
      </c>
      <c r="AA38" s="21">
        <v>461.662561</v>
      </c>
      <c r="AB38" s="21">
        <v>354.7192020000001</v>
      </c>
      <c r="AC38" s="21">
        <v>144.48884300000012</v>
      </c>
      <c r="AD38" s="21">
        <v>197.24139200000002</v>
      </c>
      <c r="AE38" s="21">
        <v>1077.64909</v>
      </c>
      <c r="AF38" s="21">
        <v>933.4438359999999</v>
      </c>
      <c r="AG38" s="21">
        <v>971.3503560000001</v>
      </c>
      <c r="AH38" s="21">
        <v>726.287731</v>
      </c>
      <c r="AI38" s="21">
        <v>507.662207</v>
      </c>
      <c r="AJ38" s="21">
        <v>617.171095</v>
      </c>
      <c r="AK38" s="21">
        <v>230.969254</v>
      </c>
      <c r="AL38" s="21">
        <v>724.534904</v>
      </c>
      <c r="AM38" s="21">
        <v>703.14544</v>
      </c>
      <c r="AN38" s="21">
        <v>761.526029</v>
      </c>
      <c r="AO38" s="21">
        <v>365.932653</v>
      </c>
      <c r="AP38" s="21">
        <v>579.208201</v>
      </c>
      <c r="AQ38" s="21">
        <v>344.147681</v>
      </c>
      <c r="AR38" s="21">
        <v>739.230815</v>
      </c>
      <c r="AS38" s="21">
        <v>612.26205</v>
      </c>
      <c r="AT38" s="21">
        <v>741.262114</v>
      </c>
      <c r="AU38" s="21">
        <v>756.0376749999999</v>
      </c>
      <c r="AV38" s="21">
        <v>420.602832</v>
      </c>
      <c r="AW38" s="21">
        <v>580.602125</v>
      </c>
      <c r="AX38" s="21">
        <v>722.2515</v>
      </c>
      <c r="AY38" s="21">
        <v>555.474837</v>
      </c>
      <c r="AZ38" s="21">
        <v>712.723388</v>
      </c>
      <c r="BA38" s="21">
        <v>580.838948</v>
      </c>
      <c r="BB38" s="21">
        <v>870.633042</v>
      </c>
      <c r="BC38" s="21">
        <v>569.5114779999999</v>
      </c>
      <c r="BD38" s="21">
        <v>566.458816</v>
      </c>
      <c r="BE38" s="21">
        <v>864.234881</v>
      </c>
      <c r="BF38" s="21">
        <v>433.994531</v>
      </c>
      <c r="BG38" s="21">
        <v>1083.5166700000002</v>
      </c>
      <c r="BH38" s="21">
        <v>805.088283</v>
      </c>
      <c r="BI38" s="21">
        <v>937.4385189999999</v>
      </c>
      <c r="BJ38" s="21">
        <v>930.5663669999999</v>
      </c>
      <c r="BK38" s="21">
        <v>1085.621176</v>
      </c>
      <c r="BL38" s="21">
        <v>743.07753</v>
      </c>
      <c r="BM38" s="21">
        <v>986.9267950000001</v>
      </c>
      <c r="BN38" s="21">
        <v>1127.010017</v>
      </c>
      <c r="BO38" s="21">
        <v>1357.017174</v>
      </c>
      <c r="BP38" s="21">
        <v>1340.4612829999999</v>
      </c>
      <c r="BQ38" s="21">
        <v>778.7593169999999</v>
      </c>
      <c r="BR38" s="21">
        <v>1703.541529</v>
      </c>
      <c r="BS38" s="21">
        <v>771.97852</v>
      </c>
      <c r="BT38" s="21">
        <v>1041.015284</v>
      </c>
      <c r="BU38" s="21">
        <v>1046.3000820000002</v>
      </c>
      <c r="BV38" s="21">
        <v>817.530691</v>
      </c>
      <c r="BW38" s="21">
        <v>1604.5501000000002</v>
      </c>
      <c r="BX38" s="21">
        <v>1237.641725</v>
      </c>
      <c r="BY38" s="21">
        <v>1221.5990669999999</v>
      </c>
      <c r="BZ38" s="21">
        <v>2128.5336190000003</v>
      </c>
      <c r="CA38" s="21">
        <v>1106.5406980000002</v>
      </c>
      <c r="CB38" s="21">
        <v>557.62636</v>
      </c>
      <c r="CC38" s="21">
        <v>227.343626</v>
      </c>
      <c r="CD38" s="21">
        <v>502.703072</v>
      </c>
      <c r="CE38" s="21">
        <v>554.1146809999999</v>
      </c>
      <c r="CF38" s="21">
        <v>248.459419</v>
      </c>
      <c r="CG38" s="21">
        <v>346.92439300000007</v>
      </c>
      <c r="CH38" s="21">
        <v>505.44274100000007</v>
      </c>
      <c r="CI38" s="21">
        <v>557.001212</v>
      </c>
      <c r="CJ38" s="21">
        <v>507.39171000000005</v>
      </c>
      <c r="CK38" s="21">
        <v>460.2191370000001</v>
      </c>
      <c r="CL38" s="21">
        <v>475.374887</v>
      </c>
      <c r="CM38" s="21">
        <v>453.13050000000004</v>
      </c>
      <c r="CN38" s="21">
        <v>644.471652</v>
      </c>
      <c r="CO38" s="21">
        <v>337.232232</v>
      </c>
      <c r="CP38" s="21">
        <v>347.865107</v>
      </c>
      <c r="CQ38" s="21">
        <v>380.46470000000005</v>
      </c>
      <c r="CR38" s="21">
        <v>549.557505</v>
      </c>
      <c r="CS38" s="21">
        <v>184.414287</v>
      </c>
      <c r="CT38" s="21">
        <v>266.581855</v>
      </c>
      <c r="CU38" s="21">
        <v>558.696288</v>
      </c>
      <c r="CV38" s="21">
        <v>916.488276</v>
      </c>
      <c r="CW38" s="21">
        <v>958.4913709999998</v>
      </c>
      <c r="CX38" s="21">
        <v>1212.401184</v>
      </c>
      <c r="CY38" s="21">
        <v>1136.092355</v>
      </c>
      <c r="CZ38" s="21">
        <v>1475.2805389999999</v>
      </c>
      <c r="DA38" s="21">
        <v>1628.764059</v>
      </c>
      <c r="DB38" s="21">
        <v>2122.733969</v>
      </c>
      <c r="DC38" s="21">
        <v>2031.7042660000002</v>
      </c>
      <c r="DD38" s="21">
        <v>2243.129874</v>
      </c>
      <c r="DE38" s="21">
        <v>2009.432014</v>
      </c>
      <c r="DF38" s="21">
        <v>2313.660468</v>
      </c>
      <c r="DG38" s="21">
        <v>2252.654189</v>
      </c>
      <c r="DH38" s="21">
        <v>2044.885914</v>
      </c>
      <c r="DI38" s="21">
        <v>2581.346208</v>
      </c>
      <c r="DJ38" s="21">
        <v>1775.228118</v>
      </c>
      <c r="DK38" s="21">
        <v>1807.099345</v>
      </c>
      <c r="DL38" s="21">
        <v>1860.4159969999998</v>
      </c>
      <c r="DM38" s="21">
        <v>2058.907886</v>
      </c>
      <c r="DN38" s="21">
        <v>2673.70484</v>
      </c>
      <c r="DO38" s="21">
        <v>2453.0308510000004</v>
      </c>
      <c r="DP38" s="21">
        <v>2851.418057</v>
      </c>
      <c r="DQ38" s="21">
        <v>1341.5758610000003</v>
      </c>
      <c r="DR38" s="21">
        <v>1465.8101020000001</v>
      </c>
      <c r="DS38" s="21">
        <v>1412.449189</v>
      </c>
      <c r="DT38" s="21">
        <v>1731.114695</v>
      </c>
      <c r="DU38" s="21">
        <v>1277.831769</v>
      </c>
      <c r="DV38" s="21">
        <v>1392.07735</v>
      </c>
      <c r="DW38" s="21">
        <v>1638.689437</v>
      </c>
      <c r="DX38" s="21">
        <v>1622.471902</v>
      </c>
    </row>
    <row r="39" spans="1:128" ht="13.5">
      <c r="A39" s="1" t="s">
        <v>182</v>
      </c>
      <c r="B39" s="21">
        <v>24.65319389690722</v>
      </c>
      <c r="C39" s="21">
        <v>49.52582821355236</v>
      </c>
      <c r="D39" s="21">
        <v>76.53002389962978</v>
      </c>
      <c r="E39" s="21">
        <v>68.81340321914982</v>
      </c>
      <c r="F39" s="21">
        <v>77.8361845898923</v>
      </c>
      <c r="G39" s="21">
        <v>54.27698316008315</v>
      </c>
      <c r="H39" s="21">
        <v>57.12122358609132</v>
      </c>
      <c r="I39" s="21">
        <v>53.1010697548816</v>
      </c>
      <c r="J39" s="21">
        <v>48.92763861754967</v>
      </c>
      <c r="K39" s="21">
        <v>43.28978221490325</v>
      </c>
      <c r="L39" s="21">
        <v>31.61706259697836</v>
      </c>
      <c r="M39" s="21">
        <v>-2.352444117647059</v>
      </c>
      <c r="N39" s="21">
        <v>20.267448547074775</v>
      </c>
      <c r="O39" s="21">
        <v>9.1687185254491</v>
      </c>
      <c r="P39" s="21">
        <v>8.435262856112516</v>
      </c>
      <c r="Q39" s="21">
        <v>22.46297551761714</v>
      </c>
      <c r="R39" s="21">
        <v>26.726548620432514</v>
      </c>
      <c r="S39" s="21">
        <v>21.264992774241854</v>
      </c>
      <c r="T39" s="21">
        <v>27.498763140434942</v>
      </c>
      <c r="U39" s="21">
        <v>23.155652339812818</v>
      </c>
      <c r="V39" s="21">
        <v>22.140723259881078</v>
      </c>
      <c r="W39" s="21">
        <v>14.7779916135525</v>
      </c>
      <c r="X39" s="21">
        <v>21.303834376051125</v>
      </c>
      <c r="Y39" s="21">
        <v>30.757057656731764</v>
      </c>
      <c r="Z39" s="21">
        <v>17.81198131613757</v>
      </c>
      <c r="AA39" s="21">
        <v>15.291903312355084</v>
      </c>
      <c r="AB39" s="21">
        <v>11.40209585342334</v>
      </c>
      <c r="AC39" s="21">
        <v>4.1412680710805425</v>
      </c>
      <c r="AD39" s="21">
        <v>5.835544142011836</v>
      </c>
      <c r="AE39" s="21">
        <v>30.76360519554667</v>
      </c>
      <c r="AF39" s="21">
        <v>25.303438221740308</v>
      </c>
      <c r="AG39" s="21">
        <v>26.23852933549433</v>
      </c>
      <c r="AH39" s="21">
        <v>20.096506115107914</v>
      </c>
      <c r="AI39" s="21">
        <v>14.172590926856506</v>
      </c>
      <c r="AJ39" s="21">
        <v>17.444067128321084</v>
      </c>
      <c r="AK39" s="21">
        <v>7.089295702885206</v>
      </c>
      <c r="AL39" s="21">
        <v>22.37600074119827</v>
      </c>
      <c r="AM39" s="21">
        <v>22.49345617402431</v>
      </c>
      <c r="AN39" s="21">
        <v>24.748977218069548</v>
      </c>
      <c r="AO39" s="21">
        <v>11.915749039400847</v>
      </c>
      <c r="AP39" s="21">
        <v>19.55463203916273</v>
      </c>
      <c r="AQ39" s="21">
        <v>12.062659691552751</v>
      </c>
      <c r="AR39" s="21">
        <v>26.871349145765176</v>
      </c>
      <c r="AS39" s="21">
        <v>22.5760342920354</v>
      </c>
      <c r="AT39" s="21">
        <v>27.272336791758647</v>
      </c>
      <c r="AU39" s="21">
        <v>28.032542639970337</v>
      </c>
      <c r="AV39" s="21">
        <v>15.647426785714286</v>
      </c>
      <c r="AW39" s="21">
        <v>21.25968967411205</v>
      </c>
      <c r="AX39" s="21">
        <v>26.56312982714233</v>
      </c>
      <c r="AY39" s="21">
        <v>20.287612746530314</v>
      </c>
      <c r="AZ39" s="21">
        <v>26.097524276821677</v>
      </c>
      <c r="BA39" s="21">
        <v>20.953786002886</v>
      </c>
      <c r="BB39" s="21">
        <v>30.884464065271374</v>
      </c>
      <c r="BC39" s="21">
        <v>20.238503127221033</v>
      </c>
      <c r="BD39" s="21">
        <v>19.931696551724134</v>
      </c>
      <c r="BE39" s="21">
        <v>29.749909845094663</v>
      </c>
      <c r="BF39" s="21">
        <v>15.095461947826086</v>
      </c>
      <c r="BG39" s="21">
        <v>36.359619798657725</v>
      </c>
      <c r="BH39" s="21">
        <v>26.84522450816939</v>
      </c>
      <c r="BI39" s="21">
        <v>31.51053845378151</v>
      </c>
      <c r="BJ39" s="21">
        <v>30.81345586092715</v>
      </c>
      <c r="BK39" s="21">
        <v>35.38530560625815</v>
      </c>
      <c r="BL39" s="21">
        <v>24.403202955665027</v>
      </c>
      <c r="BM39" s="21">
        <v>32.58259475074282</v>
      </c>
      <c r="BN39" s="21">
        <v>37.83182332997651</v>
      </c>
      <c r="BO39" s="21">
        <v>45.27918498498499</v>
      </c>
      <c r="BP39" s="21">
        <v>44.652274583610925</v>
      </c>
      <c r="BQ39" s="21">
        <v>25.967299666555515</v>
      </c>
      <c r="BR39" s="21">
        <v>56.91752519211494</v>
      </c>
      <c r="BS39" s="21">
        <v>25.784185704742818</v>
      </c>
      <c r="BT39" s="21">
        <v>34.6427715141431</v>
      </c>
      <c r="BU39" s="21">
        <v>34.783912300531924</v>
      </c>
      <c r="BV39" s="21">
        <v>26.228126114854028</v>
      </c>
      <c r="BW39" s="21">
        <v>50.50519672647152</v>
      </c>
      <c r="BX39" s="21">
        <v>39.290213492063494</v>
      </c>
      <c r="BY39" s="21">
        <v>38.929224569789675</v>
      </c>
      <c r="BZ39" s="21">
        <v>67.67992429252783</v>
      </c>
      <c r="CA39" s="21">
        <v>35.33016277139209</v>
      </c>
      <c r="CB39" s="21">
        <v>18.229040863027134</v>
      </c>
      <c r="CC39" s="21">
        <v>7.402918463041354</v>
      </c>
      <c r="CD39" s="21">
        <v>16.143322800256904</v>
      </c>
      <c r="CE39" s="21">
        <v>17.64696436305732</v>
      </c>
      <c r="CF39" s="21">
        <v>7.71613102484472</v>
      </c>
      <c r="CG39" s="21">
        <v>10.325130744047621</v>
      </c>
      <c r="CH39" s="21">
        <v>14.766074817411631</v>
      </c>
      <c r="CI39" s="21">
        <v>16.582352247692764</v>
      </c>
      <c r="CJ39" s="21">
        <v>13.69108769562871</v>
      </c>
      <c r="CK39" s="21">
        <v>12.591494856361154</v>
      </c>
      <c r="CL39" s="21">
        <v>12.981291288913162</v>
      </c>
      <c r="CM39" s="21">
        <v>11.627675134719016</v>
      </c>
      <c r="CN39" s="21">
        <v>16.411297478991592</v>
      </c>
      <c r="CO39" s="21">
        <v>8.143739000241489</v>
      </c>
      <c r="CP39" s="21">
        <v>8.127689415887852</v>
      </c>
      <c r="CQ39" s="21">
        <v>8.449138352209639</v>
      </c>
      <c r="CR39" s="21">
        <v>9.829324002861743</v>
      </c>
      <c r="CS39" s="21">
        <v>4.01774045751634</v>
      </c>
      <c r="CT39" s="21">
        <v>5.594582476390347</v>
      </c>
      <c r="CU39" s="21">
        <v>11.47455921133703</v>
      </c>
      <c r="CV39" s="21">
        <v>18.012741273584904</v>
      </c>
      <c r="CW39" s="21">
        <v>17.86896664802386</v>
      </c>
      <c r="CX39" s="21">
        <v>20.86389922560661</v>
      </c>
      <c r="CY39" s="21">
        <v>17.851859758013827</v>
      </c>
      <c r="CZ39" s="21">
        <v>21.47111830883423</v>
      </c>
      <c r="DA39" s="21">
        <v>21.99843407617504</v>
      </c>
      <c r="DB39" s="21">
        <v>26.839473624984194</v>
      </c>
      <c r="DC39" s="21">
        <v>26.354965183551695</v>
      </c>
      <c r="DD39" s="21">
        <v>30.35769216402761</v>
      </c>
      <c r="DE39" s="21">
        <v>27.670504186174604</v>
      </c>
      <c r="DF39" s="21">
        <v>32.75283788221971</v>
      </c>
      <c r="DG39" s="21">
        <v>32.29611740501792</v>
      </c>
      <c r="DH39" s="21">
        <v>30.14721972578505</v>
      </c>
      <c r="DI39" s="21">
        <v>39.91566735735271</v>
      </c>
      <c r="DJ39" s="21">
        <v>29.631582674011018</v>
      </c>
      <c r="DK39" s="21">
        <v>29.884229287249877</v>
      </c>
      <c r="DL39" s="21">
        <v>30.418835791366906</v>
      </c>
      <c r="DM39" s="21">
        <v>33.51632567149601</v>
      </c>
      <c r="DN39" s="21">
        <v>43.63095365535248</v>
      </c>
      <c r="DO39" s="21">
        <v>40.3724629855168</v>
      </c>
      <c r="DP39" s="21">
        <v>47.02982116114134</v>
      </c>
      <c r="DQ39" s="21">
        <v>22.730868536089464</v>
      </c>
      <c r="DR39" s="21">
        <v>24.252318034414298</v>
      </c>
      <c r="DS39" s="21">
        <v>22.862563758497895</v>
      </c>
      <c r="DT39" s="21">
        <v>28.09339005193119</v>
      </c>
      <c r="DU39" s="21">
        <v>21.407803132853072</v>
      </c>
      <c r="DV39" s="21">
        <v>23.216767011340895</v>
      </c>
      <c r="DW39" s="21">
        <v>27.624569066082266</v>
      </c>
      <c r="DX39" s="21">
        <v>27.90149444539983</v>
      </c>
    </row>
    <row r="40" spans="1:128" ht="13.5">
      <c r="A40" s="1" t="s">
        <v>192</v>
      </c>
      <c r="B40" s="21">
        <v>-406.63451764999996</v>
      </c>
      <c r="C40" s="21">
        <v>-413.83516995</v>
      </c>
      <c r="D40" s="21">
        <v>-420.9293813</v>
      </c>
      <c r="E40" s="21">
        <v>-420.10557075599996</v>
      </c>
      <c r="F40" s="21">
        <v>-419.25672828399996</v>
      </c>
      <c r="G40" s="21">
        <v>-420.1893801400001</v>
      </c>
      <c r="H40" s="21">
        <v>-413.620780544</v>
      </c>
      <c r="I40" s="21">
        <v>-414.26664978400004</v>
      </c>
      <c r="J40" s="21">
        <v>-415.412506192</v>
      </c>
      <c r="K40" s="21">
        <v>-415.482742448</v>
      </c>
      <c r="L40" s="21">
        <v>-419.114409688</v>
      </c>
      <c r="M40" s="21">
        <v>-435.29580660000005</v>
      </c>
      <c r="N40" s="21">
        <v>-440.412723672</v>
      </c>
      <c r="O40" s="21">
        <v>-451.04140646400003</v>
      </c>
      <c r="P40" s="21">
        <v>-465.35174737600005</v>
      </c>
      <c r="Q40" s="21">
        <v>-429.787834426</v>
      </c>
      <c r="R40" s="21">
        <v>-437.73980273999996</v>
      </c>
      <c r="S40" s="21">
        <v>-434.8794806542</v>
      </c>
      <c r="T40" s="21">
        <v>-3980.8013658460004</v>
      </c>
      <c r="U40" s="21">
        <v>-4044.595903832</v>
      </c>
      <c r="V40" s="21">
        <v>-4331.728875042</v>
      </c>
      <c r="W40" s="21">
        <v>-4428.289134566</v>
      </c>
      <c r="X40" s="21">
        <v>-4437.073007761999</v>
      </c>
      <c r="Y40" s="21">
        <v>-4997.1473908493</v>
      </c>
      <c r="Z40" s="21">
        <v>-5175.093459386557</v>
      </c>
      <c r="AA40" s="21">
        <v>-5158.7684940485</v>
      </c>
      <c r="AB40" s="21">
        <v>-5316.831487187767</v>
      </c>
      <c r="AC40" s="21">
        <v>-5960.824835411119</v>
      </c>
      <c r="AD40" s="21">
        <v>-5763.0961419019995</v>
      </c>
      <c r="AE40" s="21">
        <v>-6407.086421865999</v>
      </c>
      <c r="AF40" s="21">
        <v>-6949.331179718299</v>
      </c>
      <c r="AG40" s="21">
        <v>-6930.887150988</v>
      </c>
      <c r="AH40" s="21">
        <v>-6977.409806043999</v>
      </c>
      <c r="AI40" s="21">
        <v>-6984.895435513359</v>
      </c>
      <c r="AJ40" s="21">
        <v>-6831.6978639359995</v>
      </c>
      <c r="AK40" s="21">
        <v>-6227.507174131999</v>
      </c>
      <c r="AL40" s="21">
        <v>-6268.747411944001</v>
      </c>
      <c r="AM40" s="21">
        <v>-6086.945007550001</v>
      </c>
      <c r="AN40" s="21">
        <v>-6039.708305749999</v>
      </c>
      <c r="AO40" s="21">
        <v>-6161.51606956</v>
      </c>
      <c r="AP40" s="21">
        <v>-5870.052097090001</v>
      </c>
      <c r="AQ40" s="21">
        <v>-5652.959768725</v>
      </c>
      <c r="AR40" s="21">
        <v>-5433.2776827</v>
      </c>
      <c r="AS40" s="21">
        <v>-5386.541438383999</v>
      </c>
      <c r="AT40" s="21">
        <v>-5239.139640891999</v>
      </c>
      <c r="AU40" s="21">
        <v>-5276.27605751</v>
      </c>
      <c r="AV40" s="21">
        <v>-5146.853363736</v>
      </c>
      <c r="AW40" s="21">
        <v>-5169.218533376999</v>
      </c>
      <c r="AX40" s="21">
        <v>-5185.416442576</v>
      </c>
      <c r="AY40" s="21">
        <v>-5510.051085472</v>
      </c>
      <c r="AZ40" s="21">
        <v>-5562.322165388</v>
      </c>
      <c r="BA40" s="21">
        <v>-5497.29183212</v>
      </c>
      <c r="BB40" s="21">
        <v>-5505.598176568</v>
      </c>
      <c r="BC40" s="21">
        <v>-5519.521771919999</v>
      </c>
      <c r="BD40" s="21">
        <v>-5678.290495302</v>
      </c>
      <c r="BE40" s="21">
        <v>-5606.909317355</v>
      </c>
      <c r="BF40" s="21">
        <v>-5650.418088875</v>
      </c>
      <c r="BG40" s="21">
        <v>-6105.4598752599995</v>
      </c>
      <c r="BH40" s="21">
        <v>-6013.134035229</v>
      </c>
      <c r="BI40" s="21">
        <v>-5748.1438535</v>
      </c>
      <c r="BJ40" s="21">
        <v>-5920.529757799999</v>
      </c>
      <c r="BK40" s="21">
        <v>-6127.336398935999</v>
      </c>
      <c r="BL40" s="21">
        <v>-5664.196961600001</v>
      </c>
      <c r="BM40" s="21">
        <v>-5773.628410399999</v>
      </c>
      <c r="BN40" s="21">
        <v>-5579.398873501999</v>
      </c>
      <c r="BO40" s="21">
        <v>-6200.956059126759</v>
      </c>
      <c r="BP40" s="21">
        <v>-5965.495428624</v>
      </c>
      <c r="BQ40" s="21">
        <v>-5820.834678912</v>
      </c>
      <c r="BR40" s="21">
        <v>-6204.193333024</v>
      </c>
      <c r="BS40" s="21">
        <v>-6719.990530696001</v>
      </c>
      <c r="BT40" s="21">
        <v>-6404.46713008</v>
      </c>
      <c r="BU40" s="21">
        <v>-5905.227797</v>
      </c>
      <c r="BV40" s="21">
        <v>-6447.6579271</v>
      </c>
      <c r="BW40" s="21">
        <v>-6457.429736020001</v>
      </c>
      <c r="BX40" s="21">
        <v>-6431.91298555</v>
      </c>
      <c r="BY40" s="21">
        <v>-6339.329909878</v>
      </c>
      <c r="BZ40" s="21">
        <v>-6454.883708185001</v>
      </c>
      <c r="CA40" s="21">
        <v>-6346.5367646839995</v>
      </c>
      <c r="CB40" s="21">
        <v>-6019.924913422</v>
      </c>
      <c r="CC40" s="21">
        <v>-6298.190155098</v>
      </c>
      <c r="CD40" s="21">
        <v>-6267.347862812</v>
      </c>
      <c r="CE40" s="21">
        <v>-6651.6467766199985</v>
      </c>
      <c r="CF40" s="21">
        <v>-6733.05130128</v>
      </c>
      <c r="CG40" s="21">
        <v>-6385.26036504</v>
      </c>
      <c r="CH40" s="21">
        <v>-6321.031008719999</v>
      </c>
      <c r="CI40" s="21">
        <v>-6096.772447352</v>
      </c>
      <c r="CJ40" s="21">
        <v>-7003.419455488001</v>
      </c>
      <c r="CK40" s="21">
        <v>-6463.721424519999</v>
      </c>
      <c r="CL40" s="21">
        <v>-6559.7763092</v>
      </c>
      <c r="CM40" s="21">
        <v>-6921.316765615999</v>
      </c>
      <c r="CN40" s="21">
        <v>-6299.844579129999</v>
      </c>
      <c r="CO40" s="21">
        <v>-6891.009068659999</v>
      </c>
      <c r="CP40" s="21">
        <v>-7274.8977624399995</v>
      </c>
      <c r="CQ40" s="21">
        <v>-7584.438895797</v>
      </c>
      <c r="CR40" s="21">
        <v>-9340.942887218998</v>
      </c>
      <c r="CS40" s="21">
        <v>-12698.4371846</v>
      </c>
      <c r="CT40" s="21">
        <v>-13174.830155000001</v>
      </c>
      <c r="CU40" s="21">
        <v>-12935.357551644</v>
      </c>
      <c r="CV40" s="21">
        <v>-13767.802900536</v>
      </c>
      <c r="CW40" s="21">
        <v>-14605.213556120001</v>
      </c>
      <c r="CX40" s="21">
        <v>-16531.499258728</v>
      </c>
      <c r="CY40" s="21">
        <v>-17916.685384096</v>
      </c>
      <c r="CZ40" s="21">
        <v>-17431.979513778002</v>
      </c>
      <c r="DA40" s="21">
        <v>-18862.552924168</v>
      </c>
      <c r="DB40" s="21">
        <v>-20030.443603619</v>
      </c>
      <c r="DC40" s="21">
        <v>-19264.494482615006</v>
      </c>
      <c r="DD40" s="21">
        <v>-18248.830627104002</v>
      </c>
      <c r="DE40" s="21">
        <v>-17738.416482260003</v>
      </c>
      <c r="DF40" s="21">
        <v>-17796.984793632</v>
      </c>
      <c r="DG40" s="21">
        <v>-17339.636165550004</v>
      </c>
      <c r="DH40" s="21">
        <v>-16290.097986910001</v>
      </c>
      <c r="DI40" s="21">
        <v>-22410.189343028</v>
      </c>
      <c r="DJ40" s="21">
        <v>-15310.752635098</v>
      </c>
      <c r="DK40" s="21">
        <v>-14521.029275662</v>
      </c>
      <c r="DL40" s="21">
        <v>-14257.284846000002</v>
      </c>
      <c r="DM40" s="21">
        <v>-14731.72987668</v>
      </c>
      <c r="DN40" s="21">
        <v>-14190.9882546</v>
      </c>
      <c r="DO40" s="21">
        <v>-14426.02695148</v>
      </c>
      <c r="DP40" s="21">
        <v>-14456.00063654</v>
      </c>
      <c r="DQ40" s="21">
        <v>-13988.590114355999</v>
      </c>
      <c r="DR40" s="21">
        <v>-13104.041830112</v>
      </c>
      <c r="DS40" s="21">
        <v>-14861.464270068</v>
      </c>
      <c r="DT40" s="21">
        <v>-13353.274109327998</v>
      </c>
      <c r="DU40" s="21">
        <v>-14751.072614956</v>
      </c>
      <c r="DV40" s="21">
        <v>-13656.958990359999</v>
      </c>
      <c r="DW40" s="21">
        <v>-14022.75198868</v>
      </c>
      <c r="DX40" s="21">
        <v>-11932.79079768</v>
      </c>
    </row>
    <row r="41" spans="1:128" ht="13.5">
      <c r="A41" s="1" t="s">
        <v>193</v>
      </c>
      <c r="B41" s="21">
        <v>-376.79479764999996</v>
      </c>
      <c r="C41" s="21">
        <v>-381.97253295</v>
      </c>
      <c r="D41" s="21">
        <v>-389.3837233</v>
      </c>
      <c r="E41" s="21">
        <v>-383.21240475599996</v>
      </c>
      <c r="F41" s="21">
        <v>-381.062467284</v>
      </c>
      <c r="G41" s="21">
        <v>-382.6705841400001</v>
      </c>
      <c r="H41" s="21">
        <v>-376.844550544</v>
      </c>
      <c r="I41" s="21">
        <v>-380.002024784</v>
      </c>
      <c r="J41" s="21">
        <v>-381.422888192</v>
      </c>
      <c r="K41" s="21">
        <v>-383.475246448</v>
      </c>
      <c r="L41" s="21">
        <v>-386.632720688</v>
      </c>
      <c r="M41" s="21">
        <v>-402.5779656</v>
      </c>
      <c r="N41" s="21">
        <v>-407.472050672</v>
      </c>
      <c r="O41" s="21">
        <v>-421.838558464</v>
      </c>
      <c r="P41" s="21">
        <v>-437.78380337600004</v>
      </c>
      <c r="Q41" s="21">
        <v>-401.631431426</v>
      </c>
      <c r="R41" s="21">
        <v>-404.39214774</v>
      </c>
      <c r="S41" s="21">
        <v>-404.5996616542</v>
      </c>
      <c r="T41" s="21">
        <v>-410.461549846</v>
      </c>
      <c r="U41" s="21">
        <v>-423.74012983200004</v>
      </c>
      <c r="V41" s="21">
        <v>-441.194127042</v>
      </c>
      <c r="W41" s="21">
        <v>-461.623607566</v>
      </c>
      <c r="X41" s="21">
        <v>-466.297788762</v>
      </c>
      <c r="Y41" s="21">
        <v>-444.0965689272</v>
      </c>
      <c r="Z41" s="21">
        <v>-458.49564134495637</v>
      </c>
      <c r="AA41" s="21">
        <v>-450.65226053639856</v>
      </c>
      <c r="AB41" s="21">
        <v>-460.0142705328678</v>
      </c>
      <c r="AC41" s="21">
        <v>-513.49138712602</v>
      </c>
      <c r="AD41" s="21">
        <v>-485.36712795999995</v>
      </c>
      <c r="AE41" s="21">
        <v>-6369.990492865999</v>
      </c>
      <c r="AF41" s="21">
        <v>-6909.662262718299</v>
      </c>
      <c r="AG41" s="21">
        <v>-6889.753676988</v>
      </c>
      <c r="AH41" s="21">
        <v>-6936.7287520439995</v>
      </c>
      <c r="AI41" s="21">
        <v>-6944.418107513359</v>
      </c>
      <c r="AJ41" s="21">
        <v>-6794.737745936</v>
      </c>
      <c r="AK41" s="21">
        <v>-6180.455172131999</v>
      </c>
      <c r="AL41" s="21">
        <v>-6221.812427944001</v>
      </c>
      <c r="AM41" s="21">
        <v>-6040.96975755</v>
      </c>
      <c r="AN41" s="21">
        <v>-5993.33982975</v>
      </c>
      <c r="AO41" s="21">
        <v>-6115.43388456</v>
      </c>
      <c r="AP41" s="21">
        <v>-5824.909089090001</v>
      </c>
      <c r="AQ41" s="21">
        <v>-5609.434009725</v>
      </c>
      <c r="AR41" s="21">
        <v>-5389.9096797</v>
      </c>
      <c r="AS41" s="21">
        <v>-5340.941832383999</v>
      </c>
      <c r="AT41" s="21">
        <v>-5193.9740428919995</v>
      </c>
      <c r="AU41" s="21">
        <v>-5233.97574351</v>
      </c>
      <c r="AV41" s="21">
        <v>-5103.554996735999</v>
      </c>
      <c r="AW41" s="21">
        <v>-5124.048218376999</v>
      </c>
      <c r="AX41" s="21">
        <v>-5140.150690576</v>
      </c>
      <c r="AY41" s="21">
        <v>-5185.737895472</v>
      </c>
      <c r="AZ41" s="21">
        <v>-5149.443462388</v>
      </c>
      <c r="BA41" s="21">
        <v>-5231.67726312</v>
      </c>
      <c r="BB41" s="21">
        <v>-5182.135202568</v>
      </c>
      <c r="BC41" s="21">
        <v>-5191.080856919999</v>
      </c>
      <c r="BD41" s="21">
        <v>-5189.876042301999</v>
      </c>
      <c r="BE41" s="21">
        <v>-5345.961955355</v>
      </c>
      <c r="BF41" s="21">
        <v>-5360.903045874999</v>
      </c>
      <c r="BG41" s="21">
        <v>-5550.8554972599995</v>
      </c>
      <c r="BH41" s="21">
        <v>-5565.360574229</v>
      </c>
      <c r="BI41" s="21">
        <v>-5521.0969275</v>
      </c>
      <c r="BJ41" s="21">
        <v>-5590.4710067999995</v>
      </c>
      <c r="BK41" s="21">
        <v>-5574.209628935999</v>
      </c>
      <c r="BL41" s="21">
        <v>-5475.337761600001</v>
      </c>
      <c r="BM41" s="21">
        <v>-5482.170743399999</v>
      </c>
      <c r="BN41" s="21">
        <v>-5355.124094501999</v>
      </c>
      <c r="BO41" s="21">
        <v>-5398.476233126759</v>
      </c>
      <c r="BP41" s="21">
        <v>-5411.391126624</v>
      </c>
      <c r="BQ41" s="21">
        <v>-5405.928686912</v>
      </c>
      <c r="BR41" s="21">
        <v>-5462.050113024</v>
      </c>
      <c r="BS41" s="21">
        <v>-5477.979237696</v>
      </c>
      <c r="BT41" s="21">
        <v>-5487.98887708</v>
      </c>
      <c r="BU41" s="21">
        <v>-5503.1961599999995</v>
      </c>
      <c r="BV41" s="21">
        <v>-5650.0528041</v>
      </c>
      <c r="BW41" s="21">
        <v>-5800.4943550200005</v>
      </c>
      <c r="BX41" s="21">
        <v>-5744.6198365499995</v>
      </c>
      <c r="BY41" s="21">
        <v>-5737.767826878</v>
      </c>
      <c r="BZ41" s="21">
        <v>-5716.353739185</v>
      </c>
      <c r="CA41" s="21">
        <v>-5705.007489684</v>
      </c>
      <c r="CB41" s="21">
        <v>-5489.036128422</v>
      </c>
      <c r="CC41" s="21">
        <v>-5456.1119210980005</v>
      </c>
      <c r="CD41" s="21">
        <v>-5402.063995812</v>
      </c>
      <c r="CE41" s="21">
        <v>-5431.552949619999</v>
      </c>
      <c r="CF41" s="21">
        <v>-5516.84926128</v>
      </c>
      <c r="CG41" s="21">
        <v>-5680.47106704</v>
      </c>
      <c r="CH41" s="21">
        <v>-5196.362646719998</v>
      </c>
      <c r="CI41" s="21">
        <v>-5082.925220352</v>
      </c>
      <c r="CJ41" s="21">
        <v>-5496.841663488001</v>
      </c>
      <c r="CK41" s="21">
        <v>-5527.028075519999</v>
      </c>
      <c r="CL41" s="21">
        <v>-5474.9302271999995</v>
      </c>
      <c r="CM41" s="21">
        <v>-5892.850607615999</v>
      </c>
      <c r="CN41" s="21">
        <v>-5300.0802231299995</v>
      </c>
      <c r="CO41" s="21">
        <v>-5625.3715136599985</v>
      </c>
      <c r="CP41" s="21">
        <v>-5813.948567439999</v>
      </c>
      <c r="CQ41" s="21">
        <v>-6086.935198797</v>
      </c>
      <c r="CR41" s="21">
        <v>-7424.003250218999</v>
      </c>
      <c r="CS41" s="21">
        <v>-11372.5752516</v>
      </c>
      <c r="CT41" s="21">
        <v>-11180.109017</v>
      </c>
      <c r="CU41" s="21">
        <v>-11430.827023644</v>
      </c>
      <c r="CV41" s="21">
        <v>-12182.862241536</v>
      </c>
      <c r="CW41" s="21">
        <v>-12921.03428112</v>
      </c>
      <c r="CX41" s="21">
        <v>-13855.369801728</v>
      </c>
      <c r="CY41" s="21">
        <v>-14863.142772096</v>
      </c>
      <c r="CZ41" s="21">
        <v>-15137.315393778</v>
      </c>
      <c r="DA41" s="21">
        <v>-16391.625582168002</v>
      </c>
      <c r="DB41" s="21">
        <v>-17454.492245619003</v>
      </c>
      <c r="DC41" s="21">
        <v>-16745.445357615004</v>
      </c>
      <c r="DD41" s="21">
        <v>-15815.636797104002</v>
      </c>
      <c r="DE41" s="21">
        <v>-15142.313767260004</v>
      </c>
      <c r="DF41" s="21">
        <v>-14888.660088632001</v>
      </c>
      <c r="DG41" s="21">
        <v>-13827.001022550003</v>
      </c>
      <c r="DH41" s="21">
        <v>-13475.78453991</v>
      </c>
      <c r="DI41" s="21">
        <v>-12982.162879028001</v>
      </c>
      <c r="DJ41" s="21">
        <v>-12110.566129098</v>
      </c>
      <c r="DK41" s="21">
        <v>-12060.388028662</v>
      </c>
      <c r="DL41" s="21">
        <v>-11614.618851000001</v>
      </c>
      <c r="DM41" s="21">
        <v>-11752.82298368</v>
      </c>
      <c r="DN41" s="21">
        <v>-11683.287537600001</v>
      </c>
      <c r="DO41" s="21">
        <v>-11503.98536448</v>
      </c>
      <c r="DP41" s="21">
        <v>-11576.70177954</v>
      </c>
      <c r="DQ41" s="21">
        <v>-11099.927272355999</v>
      </c>
      <c r="DR41" s="21">
        <v>-10879.961834112</v>
      </c>
      <c r="DS41" s="21">
        <v>-11035.467982068</v>
      </c>
      <c r="DT41" s="21">
        <v>-11067.559844328</v>
      </c>
      <c r="DU41" s="21">
        <v>-10604.401984955999</v>
      </c>
      <c r="DV41" s="21">
        <v>-10493.77594236</v>
      </c>
      <c r="DW41" s="21">
        <v>-10070.93430068</v>
      </c>
      <c r="DX41" s="21">
        <v>-9043.06973868</v>
      </c>
    </row>
    <row r="42" spans="1:128" ht="13.5">
      <c r="A42" s="1" t="s">
        <v>194</v>
      </c>
      <c r="B42" s="21">
        <v>-29.839719999999996</v>
      </c>
      <c r="C42" s="21">
        <v>-31.862637</v>
      </c>
      <c r="D42" s="21">
        <v>-31.545658</v>
      </c>
      <c r="E42" s="21">
        <v>-36.893166</v>
      </c>
      <c r="F42" s="21">
        <v>-38.194261</v>
      </c>
      <c r="G42" s="21">
        <v>-37.518795999999995</v>
      </c>
      <c r="H42" s="21">
        <v>-36.77623</v>
      </c>
      <c r="I42" s="21">
        <v>-34.264624999999995</v>
      </c>
      <c r="J42" s="21">
        <v>-33.989618</v>
      </c>
      <c r="K42" s="21">
        <v>-32.007495999999996</v>
      </c>
      <c r="L42" s="21">
        <v>-32.481689</v>
      </c>
      <c r="M42" s="21">
        <v>-32.717841</v>
      </c>
      <c r="N42" s="21">
        <v>-32.940673000000004</v>
      </c>
      <c r="O42" s="21">
        <v>-29.202848000000003</v>
      </c>
      <c r="P42" s="21">
        <v>-27.567943999999997</v>
      </c>
      <c r="Q42" s="21">
        <v>-28.156403</v>
      </c>
      <c r="R42" s="21">
        <v>-33.347655</v>
      </c>
      <c r="S42" s="21">
        <v>-30.279819</v>
      </c>
      <c r="T42" s="21">
        <v>-3570.339816</v>
      </c>
      <c r="U42" s="21">
        <v>-3620.855774</v>
      </c>
      <c r="V42" s="21">
        <v>-3890.534748</v>
      </c>
      <c r="W42" s="21">
        <v>-3966.6655269999997</v>
      </c>
      <c r="X42" s="21">
        <v>-3970.7752189999997</v>
      </c>
      <c r="Y42" s="21">
        <v>-4553.0508219221</v>
      </c>
      <c r="Z42" s="21">
        <v>-4716.5978180416005</v>
      </c>
      <c r="AA42" s="21">
        <v>-4708.116233512101</v>
      </c>
      <c r="AB42" s="21">
        <v>-4856.817216654899</v>
      </c>
      <c r="AC42" s="21">
        <v>-5447.3334482851</v>
      </c>
      <c r="AD42" s="21">
        <v>-5277.729013941999</v>
      </c>
      <c r="AE42" s="21">
        <v>-37.095929</v>
      </c>
      <c r="AF42" s="21">
        <v>-39.668917</v>
      </c>
      <c r="AG42" s="21">
        <v>-41.133474</v>
      </c>
      <c r="AH42" s="21">
        <v>-40.681054</v>
      </c>
      <c r="AI42" s="21">
        <v>-40.477328</v>
      </c>
      <c r="AJ42" s="21">
        <v>-36.960118</v>
      </c>
      <c r="AK42" s="21">
        <v>-47.052002</v>
      </c>
      <c r="AL42" s="21">
        <v>-46.934984</v>
      </c>
      <c r="AM42" s="21">
        <v>-45.97525</v>
      </c>
      <c r="AN42" s="21">
        <v>-46.368476</v>
      </c>
      <c r="AO42" s="21">
        <v>-46.082185</v>
      </c>
      <c r="AP42" s="21">
        <v>-45.143008</v>
      </c>
      <c r="AQ42" s="21">
        <v>-43.525758999999994</v>
      </c>
      <c r="AR42" s="21">
        <v>-43.368003</v>
      </c>
      <c r="AS42" s="21">
        <v>-45.599606</v>
      </c>
      <c r="AT42" s="21">
        <v>-45.165598</v>
      </c>
      <c r="AU42" s="21">
        <v>-42.300314</v>
      </c>
      <c r="AV42" s="21">
        <v>-43.298367</v>
      </c>
      <c r="AW42" s="21">
        <v>-45.170314999999995</v>
      </c>
      <c r="AX42" s="21">
        <v>-45.265752</v>
      </c>
      <c r="AY42" s="21">
        <v>-324.31318999999996</v>
      </c>
      <c r="AZ42" s="21">
        <v>-412.87870300000003</v>
      </c>
      <c r="BA42" s="21">
        <v>-265.614569</v>
      </c>
      <c r="BB42" s="21">
        <v>-323.46297400000003</v>
      </c>
      <c r="BC42" s="21">
        <v>-328.440915</v>
      </c>
      <c r="BD42" s="21">
        <v>-488.414453</v>
      </c>
      <c r="BE42" s="21">
        <v>-260.947362</v>
      </c>
      <c r="BF42" s="21">
        <v>-289.515043</v>
      </c>
      <c r="BG42" s="21">
        <v>-554.6043780000001</v>
      </c>
      <c r="BH42" s="21">
        <v>-447.773461</v>
      </c>
      <c r="BI42" s="21">
        <v>-227.046926</v>
      </c>
      <c r="BJ42" s="21">
        <v>-330.05875100000003</v>
      </c>
      <c r="BK42" s="21">
        <v>-553.12677</v>
      </c>
      <c r="BL42" s="21">
        <v>-188.8592</v>
      </c>
      <c r="BM42" s="21">
        <v>-291.457667</v>
      </c>
      <c r="BN42" s="21">
        <v>-224.27477900000002</v>
      </c>
      <c r="BO42" s="21">
        <v>-802.479826</v>
      </c>
      <c r="BP42" s="21">
        <v>-554.1043020000001</v>
      </c>
      <c r="BQ42" s="21">
        <v>-414.90599199999997</v>
      </c>
      <c r="BR42" s="21">
        <v>-742.14322</v>
      </c>
      <c r="BS42" s="21">
        <v>-1242.011293</v>
      </c>
      <c r="BT42" s="21">
        <v>-916.478253</v>
      </c>
      <c r="BU42" s="21">
        <v>-402.03163699999993</v>
      </c>
      <c r="BV42" s="21">
        <v>-797.605123</v>
      </c>
      <c r="BW42" s="21">
        <v>-656.935381</v>
      </c>
      <c r="BX42" s="21">
        <v>-687.293149</v>
      </c>
      <c r="BY42" s="21">
        <v>-601.562083</v>
      </c>
      <c r="BZ42" s="21">
        <v>-738.529969</v>
      </c>
      <c r="CA42" s="21">
        <v>-641.5292749999999</v>
      </c>
      <c r="CB42" s="21">
        <v>-530.888785</v>
      </c>
      <c r="CC42" s="21">
        <v>-842.0782340000001</v>
      </c>
      <c r="CD42" s="21">
        <v>-865.283867</v>
      </c>
      <c r="CE42" s="21">
        <v>-1220.0938270000001</v>
      </c>
      <c r="CF42" s="21">
        <v>-1216.2020400000001</v>
      </c>
      <c r="CG42" s="21">
        <v>-704.789298</v>
      </c>
      <c r="CH42" s="21">
        <v>-1124.6683620000001</v>
      </c>
      <c r="CI42" s="21">
        <v>-1013.847227</v>
      </c>
      <c r="CJ42" s="21">
        <v>-1506.5777919999998</v>
      </c>
      <c r="CK42" s="21">
        <v>-936.6933489999999</v>
      </c>
      <c r="CL42" s="21">
        <v>-1084.846082</v>
      </c>
      <c r="CM42" s="21">
        <v>-1028.466158</v>
      </c>
      <c r="CN42" s="21">
        <v>-999.764356</v>
      </c>
      <c r="CO42" s="21">
        <v>-1265.637555</v>
      </c>
      <c r="CP42" s="21">
        <v>-1460.949195</v>
      </c>
      <c r="CQ42" s="21">
        <v>-1497.503697</v>
      </c>
      <c r="CR42" s="21">
        <v>-1916.939637</v>
      </c>
      <c r="CS42" s="21">
        <v>-1325.8619330000001</v>
      </c>
      <c r="CT42" s="21">
        <v>-1994.7211380000003</v>
      </c>
      <c r="CU42" s="21">
        <v>-1504.5305280000002</v>
      </c>
      <c r="CV42" s="21">
        <v>-1584.940659</v>
      </c>
      <c r="CW42" s="21">
        <v>-1684.1792750000002</v>
      </c>
      <c r="CX42" s="21">
        <v>-2676.129457</v>
      </c>
      <c r="CY42" s="21">
        <v>-3053.542612</v>
      </c>
      <c r="CZ42" s="21">
        <v>-2294.66412</v>
      </c>
      <c r="DA42" s="21">
        <v>-2470.927342</v>
      </c>
      <c r="DB42" s="21">
        <v>-2575.951358</v>
      </c>
      <c r="DC42" s="21">
        <v>-2519.049125</v>
      </c>
      <c r="DD42" s="21">
        <v>-2433.19383</v>
      </c>
      <c r="DE42" s="21">
        <v>-2596.102715</v>
      </c>
      <c r="DF42" s="21">
        <v>-2908.324705</v>
      </c>
      <c r="DG42" s="21">
        <v>-3512.635143</v>
      </c>
      <c r="DH42" s="21">
        <v>-2814.313447</v>
      </c>
      <c r="DI42" s="21">
        <v>-9428.026463999999</v>
      </c>
      <c r="DJ42" s="21">
        <v>-3200.186506</v>
      </c>
      <c r="DK42" s="21">
        <v>-2460.6412469999996</v>
      </c>
      <c r="DL42" s="21">
        <v>-2642.6659950000003</v>
      </c>
      <c r="DM42" s="21">
        <v>-2978.906893</v>
      </c>
      <c r="DN42" s="21">
        <v>-2507.700717</v>
      </c>
      <c r="DO42" s="21">
        <v>-2922.041587</v>
      </c>
      <c r="DP42" s="21">
        <v>-2879.298857</v>
      </c>
      <c r="DQ42" s="21">
        <v>-2888.662842</v>
      </c>
      <c r="DR42" s="21">
        <v>-2224.0799960000004</v>
      </c>
      <c r="DS42" s="21">
        <v>-3825.9962880000003</v>
      </c>
      <c r="DT42" s="21">
        <v>-2285.7142649999996</v>
      </c>
      <c r="DU42" s="21">
        <v>-4146.67063</v>
      </c>
      <c r="DV42" s="21">
        <v>-3163.183048</v>
      </c>
      <c r="DW42" s="21">
        <v>-3951.817688</v>
      </c>
      <c r="DX42" s="21">
        <v>-2889.721059</v>
      </c>
    </row>
    <row r="43" spans="1:128" ht="13.5">
      <c r="A43" s="1" t="s">
        <v>195</v>
      </c>
      <c r="B43" s="21">
        <v>-0.219493</v>
      </c>
      <c r="C43" s="21">
        <v>4.690664</v>
      </c>
      <c r="D43" s="21">
        <v>4.690714</v>
      </c>
      <c r="E43" s="21">
        <v>4.693395000000001</v>
      </c>
      <c r="F43" s="21">
        <v>5.466977999999999</v>
      </c>
      <c r="G43" s="21">
        <v>6.611846</v>
      </c>
      <c r="H43" s="21">
        <v>4.701491</v>
      </c>
      <c r="I43" s="21">
        <v>5.3263039999999995</v>
      </c>
      <c r="J43" s="21">
        <v>5.324405</v>
      </c>
      <c r="K43" s="21">
        <v>30.400431</v>
      </c>
      <c r="L43" s="21">
        <v>28.373139000000002</v>
      </c>
      <c r="M43" s="21">
        <v>-0.756702</v>
      </c>
      <c r="N43" s="21">
        <v>-3.016635</v>
      </c>
      <c r="O43" s="21">
        <v>-4.213775</v>
      </c>
      <c r="P43" s="21">
        <v>-5.556956999999999</v>
      </c>
      <c r="Q43" s="21">
        <v>-5.346965999999999</v>
      </c>
      <c r="R43" s="21">
        <v>-4.444634</v>
      </c>
      <c r="S43" s="21">
        <v>-4.3173010000000005</v>
      </c>
      <c r="T43" s="21">
        <v>-4.857809</v>
      </c>
      <c r="U43" s="21">
        <v>-5.714243000000001</v>
      </c>
      <c r="V43" s="21">
        <v>-4975.830317</v>
      </c>
      <c r="W43" s="21">
        <v>-5067.138695000001</v>
      </c>
      <c r="X43" s="21">
        <v>-5217.037336516909</v>
      </c>
      <c r="Y43" s="21">
        <v>-4968.34278769822</v>
      </c>
      <c r="Z43" s="21">
        <v>-5122.5908743295</v>
      </c>
      <c r="AA43" s="21">
        <v>-5042.862024628352</v>
      </c>
      <c r="AB43" s="21">
        <v>-5149.669268295279</v>
      </c>
      <c r="AC43" s="21">
        <v>-5752.683648588394</v>
      </c>
      <c r="AD43" s="21">
        <v>-5435.4118919825</v>
      </c>
      <c r="AE43" s="21">
        <v>-5791.7396603160005</v>
      </c>
      <c r="AF43" s="21">
        <v>-6277.609388332575</v>
      </c>
      <c r="AG43" s="21">
        <v>-6230.707034088001</v>
      </c>
      <c r="AH43" s="21">
        <v>-6251.320172344</v>
      </c>
      <c r="AI43" s="21">
        <v>-6248.946782857906</v>
      </c>
      <c r="AJ43" s="21">
        <v>-6084.316786136001</v>
      </c>
      <c r="AK43" s="21">
        <v>-5569.618755216</v>
      </c>
      <c r="AL43" s="21">
        <v>-5614.805344048001</v>
      </c>
      <c r="AM43" s="21">
        <v>-5401.668612120001</v>
      </c>
      <c r="AN43" s="21">
        <v>-5359.0243664</v>
      </c>
      <c r="AO43" s="21">
        <v>-5426.458561344</v>
      </c>
      <c r="AP43" s="21">
        <v>-5168.517658416</v>
      </c>
      <c r="AQ43" s="21">
        <v>-5289.364206340001</v>
      </c>
      <c r="AR43" s="21">
        <v>-5083.5078476</v>
      </c>
      <c r="AS43" s="21">
        <v>-5036.223609887999</v>
      </c>
      <c r="AT43" s="21">
        <v>-4864.811323344001</v>
      </c>
      <c r="AU43" s="21">
        <v>-4905.374367320001</v>
      </c>
      <c r="AV43" s="21">
        <v>-4745.549145952</v>
      </c>
      <c r="AW43" s="21">
        <v>-4850.003775507999</v>
      </c>
      <c r="AX43" s="21">
        <v>-4861.600056368001</v>
      </c>
      <c r="AY43" s="21">
        <v>-4901.387948984</v>
      </c>
      <c r="AZ43" s="21">
        <v>-4818.663926436</v>
      </c>
      <c r="BA43" s="21">
        <v>-4864.35994264</v>
      </c>
      <c r="BB43" s="21">
        <v>-4816.028109896</v>
      </c>
      <c r="BC43" s="21">
        <v>-4818.1059258800005</v>
      </c>
      <c r="BD43" s="21">
        <v>-4819.7907392239995</v>
      </c>
      <c r="BE43" s="21">
        <v>-4972.278785020001</v>
      </c>
      <c r="BF43" s="21">
        <v>-4970.8077084999995</v>
      </c>
      <c r="BG43" s="21">
        <v>-5134.71488224</v>
      </c>
      <c r="BH43" s="21">
        <v>-5148.544179796</v>
      </c>
      <c r="BI43" s="21">
        <v>-5333.2849648</v>
      </c>
      <c r="BJ43" s="21">
        <v>-5427.2648591199995</v>
      </c>
      <c r="BK43" s="21">
        <v>-5361.244648096</v>
      </c>
      <c r="BL43" s="21">
        <v>-5241.0637266</v>
      </c>
      <c r="BM43" s="21">
        <v>-5229.866155399999</v>
      </c>
      <c r="BN43" s="21">
        <v>-5107.419170372</v>
      </c>
      <c r="BO43" s="21">
        <v>-5217.06834758192</v>
      </c>
      <c r="BP43" s="21">
        <v>-5237.766574367999</v>
      </c>
      <c r="BQ43" s="21">
        <v>-5293.021019248</v>
      </c>
      <c r="BR43" s="21">
        <v>-5332.160905296</v>
      </c>
      <c r="BS43" s="21">
        <v>-5319.606280584001</v>
      </c>
      <c r="BT43" s="21">
        <v>-5499.27299982</v>
      </c>
      <c r="BU43" s="21">
        <v>-5441.436885000001</v>
      </c>
      <c r="BV43" s="21">
        <v>-5880.7178837599995</v>
      </c>
      <c r="BW43" s="21">
        <v>-6001.856684320001</v>
      </c>
      <c r="BX43" s="21">
        <v>-5905.093367800001</v>
      </c>
      <c r="BY43" s="21">
        <v>-5899.675740248</v>
      </c>
      <c r="BZ43" s="21">
        <v>-5857.79135546</v>
      </c>
      <c r="CA43" s="21">
        <v>-5854.884378232</v>
      </c>
      <c r="CB43" s="21">
        <v>-5626.525062436</v>
      </c>
      <c r="CC43" s="21">
        <v>-5577.931235232001</v>
      </c>
      <c r="CD43" s="21">
        <v>-5487.631648208</v>
      </c>
      <c r="CE43" s="21">
        <v>-5474.51170608</v>
      </c>
      <c r="CF43" s="21">
        <v>-5545.11282352</v>
      </c>
      <c r="CG43" s="21">
        <v>-5662.88692744</v>
      </c>
      <c r="CH43" s="21">
        <v>-5607.48766036</v>
      </c>
      <c r="CI43" s="21">
        <v>-5398.052552084</v>
      </c>
      <c r="CJ43" s="21">
        <v>-5770.086239696001</v>
      </c>
      <c r="CK43" s="21">
        <v>-5804.787004839999</v>
      </c>
      <c r="CL43" s="21">
        <v>-5726.1784494</v>
      </c>
      <c r="CM43" s="21">
        <v>-6156.600817772</v>
      </c>
      <c r="CN43" s="21">
        <v>-6118.0817949600005</v>
      </c>
      <c r="CO43" s="21">
        <v>-6472.101070719999</v>
      </c>
      <c r="CP43" s="21">
        <v>-6673.03513648</v>
      </c>
      <c r="CQ43" s="21">
        <v>-9137.575616924</v>
      </c>
      <c r="CR43" s="21">
        <v>-11102.140939347999</v>
      </c>
      <c r="CS43" s="21">
        <v>-9178.78887988</v>
      </c>
      <c r="CT43" s="21">
        <v>-9462.599278</v>
      </c>
      <c r="CU43" s="21">
        <v>-9676.192661676</v>
      </c>
      <c r="CV43" s="21">
        <v>-7801.943036543999</v>
      </c>
      <c r="CW43" s="21">
        <v>-8274.65785648</v>
      </c>
      <c r="CX43" s="21">
        <v>-8872.992919111999</v>
      </c>
      <c r="CY43" s="21">
        <v>-9689.381854984</v>
      </c>
      <c r="CZ43" s="21">
        <v>-10420.455921832</v>
      </c>
      <c r="DA43" s="21">
        <v>-11287.790690992002</v>
      </c>
      <c r="DB43" s="21">
        <v>-12015.557116036</v>
      </c>
      <c r="DC43" s="21">
        <v>-11527.46215406</v>
      </c>
      <c r="DD43" s="21">
        <v>-10887.399087376001</v>
      </c>
      <c r="DE43" s="21">
        <v>-10625.501506440001</v>
      </c>
      <c r="DF43" s="21">
        <v>-10447.513643608</v>
      </c>
      <c r="DG43" s="21">
        <v>-10278.3844891</v>
      </c>
      <c r="DH43" s="21">
        <v>-10017.310802819999</v>
      </c>
      <c r="DI43" s="21">
        <v>-9650.381397456</v>
      </c>
      <c r="DJ43" s="21">
        <v>-9035.987248595999</v>
      </c>
      <c r="DK43" s="21">
        <v>-9217.190461524</v>
      </c>
      <c r="DL43" s="21">
        <v>-9375.8470056</v>
      </c>
      <c r="DM43" s="21">
        <v>-9482.624237488</v>
      </c>
      <c r="DN43" s="21">
        <v>-9426.52165816</v>
      </c>
      <c r="DO43" s="21">
        <v>-9281.857053768</v>
      </c>
      <c r="DP43" s="21">
        <v>-9375.711138064</v>
      </c>
      <c r="DQ43" s="21">
        <v>-9148.448956983999</v>
      </c>
      <c r="DR43" s="21">
        <v>-9649.326177952</v>
      </c>
      <c r="DS43" s="21">
        <v>-9744.166768328</v>
      </c>
      <c r="DT43" s="21">
        <v>-9750.837912288</v>
      </c>
      <c r="DU43" s="21">
        <v>-9407.362535376</v>
      </c>
      <c r="DV43" s="21">
        <v>-9275.21568556</v>
      </c>
      <c r="DW43" s="21">
        <v>-9105.245307416002</v>
      </c>
      <c r="DX43" s="21">
        <v>-8821.865868039999</v>
      </c>
    </row>
    <row r="44" spans="1:128" ht="13.5">
      <c r="A44" s="1" t="s">
        <v>182</v>
      </c>
      <c r="B44" s="21">
        <v>-0.009051257731958763</v>
      </c>
      <c r="C44" s="21">
        <v>0.19263507186858314</v>
      </c>
      <c r="D44" s="21">
        <v>0.19295409296585767</v>
      </c>
      <c r="E44" s="21">
        <v>0.1937018159306645</v>
      </c>
      <c r="F44" s="21">
        <v>0.2264696768848384</v>
      </c>
      <c r="G44" s="21">
        <v>0.2749208316008316</v>
      </c>
      <c r="H44" s="21">
        <v>0.19696233766233764</v>
      </c>
      <c r="I44" s="21">
        <v>0.22128392189447443</v>
      </c>
      <c r="J44" s="21">
        <v>0.22038100165562913</v>
      </c>
      <c r="K44" s="21">
        <v>1.2515615891313299</v>
      </c>
      <c r="L44" s="21">
        <v>1.1585601878317682</v>
      </c>
      <c r="M44" s="21">
        <v>-0.029674588235294116</v>
      </c>
      <c r="N44" s="21">
        <v>-0.11687853545137544</v>
      </c>
      <c r="O44" s="21">
        <v>-0.15770116017964073</v>
      </c>
      <c r="P44" s="21">
        <v>-0.20039513162639735</v>
      </c>
      <c r="Q44" s="21">
        <v>-0.19422324736650923</v>
      </c>
      <c r="R44" s="21">
        <v>-0.165720879940343</v>
      </c>
      <c r="S44" s="21">
        <v>-0.1616361287907151</v>
      </c>
      <c r="T44" s="21">
        <v>-0.1790567268706229</v>
      </c>
      <c r="U44" s="21">
        <v>-0.2056962922966163</v>
      </c>
      <c r="V44" s="21">
        <v>-174.04093448758306</v>
      </c>
      <c r="W44" s="21">
        <v>-169.9811705803422</v>
      </c>
      <c r="X44" s="21">
        <v>-175.4805696776626</v>
      </c>
      <c r="Y44" s="21">
        <v>-170.20701567996642</v>
      </c>
      <c r="Z44" s="21">
        <v>-169.39784637333005</v>
      </c>
      <c r="AA44" s="21">
        <v>-167.0374966753346</v>
      </c>
      <c r="AB44" s="21">
        <v>-165.53099544504272</v>
      </c>
      <c r="AC44" s="21">
        <v>-164.88058608737157</v>
      </c>
      <c r="AD44" s="21">
        <v>-160.81100272137573</v>
      </c>
      <c r="AE44" s="21">
        <v>-165.33655895849273</v>
      </c>
      <c r="AF44" s="21">
        <v>-170.17103248394076</v>
      </c>
      <c r="AG44" s="21">
        <v>-168.3065109153971</v>
      </c>
      <c r="AH44" s="21">
        <v>-172.97510161438848</v>
      </c>
      <c r="AI44" s="21">
        <v>-174.45412570792593</v>
      </c>
      <c r="AJ44" s="21">
        <v>-171.97051402306388</v>
      </c>
      <c r="AK44" s="21">
        <v>-170.95207965672193</v>
      </c>
      <c r="AL44" s="21">
        <v>-173.40350043384805</v>
      </c>
      <c r="AM44" s="21">
        <v>-172.79810019577738</v>
      </c>
      <c r="AN44" s="21">
        <v>-174.16393780955477</v>
      </c>
      <c r="AO44" s="21">
        <v>-176.70005084155</v>
      </c>
      <c r="AP44" s="21">
        <v>-174.49418158055366</v>
      </c>
      <c r="AQ44" s="21">
        <v>-185.39657225166494</v>
      </c>
      <c r="AR44" s="21">
        <v>-184.78763531806615</v>
      </c>
      <c r="AS44" s="21">
        <v>-185.7014605415929</v>
      </c>
      <c r="AT44" s="21">
        <v>-178.9849640671082</v>
      </c>
      <c r="AU44" s="21">
        <v>-181.88262392732668</v>
      </c>
      <c r="AV44" s="21">
        <v>-176.5457271559524</v>
      </c>
      <c r="AW44" s="21">
        <v>-177.59076439062613</v>
      </c>
      <c r="AX44" s="21">
        <v>-178.80103186347924</v>
      </c>
      <c r="AY44" s="21">
        <v>-179.01343860423668</v>
      </c>
      <c r="AZ44" s="21">
        <v>-176.44320492259246</v>
      </c>
      <c r="BA44" s="21">
        <v>-175.4819604126984</v>
      </c>
      <c r="BB44" s="21">
        <v>-170.84172081929762</v>
      </c>
      <c r="BC44" s="21">
        <v>-171.21911605828004</v>
      </c>
      <c r="BD44" s="21">
        <v>-169.59151088050666</v>
      </c>
      <c r="BE44" s="21">
        <v>-171.1627808956971</v>
      </c>
      <c r="BF44" s="21">
        <v>-172.89765942608693</v>
      </c>
      <c r="BG44" s="21">
        <v>-172.30586853154364</v>
      </c>
      <c r="BH44" s="21">
        <v>-171.675364448016</v>
      </c>
      <c r="BI44" s="21">
        <v>-179.27008285042018</v>
      </c>
      <c r="BJ44" s="21">
        <v>-179.7107569245033</v>
      </c>
      <c r="BK44" s="21">
        <v>-174.74721799530639</v>
      </c>
      <c r="BL44" s="21">
        <v>-172.12031942857143</v>
      </c>
      <c r="BM44" s="21">
        <v>-172.6598268537471</v>
      </c>
      <c r="BN44" s="21">
        <v>-171.44743774326955</v>
      </c>
      <c r="BO44" s="21">
        <v>-174.076354607338</v>
      </c>
      <c r="BP44" s="21">
        <v>-174.4759018776815</v>
      </c>
      <c r="BQ44" s="21">
        <v>-176.49286492990998</v>
      </c>
      <c r="BR44" s="21">
        <v>-178.15439042084864</v>
      </c>
      <c r="BS44" s="21">
        <v>-177.6755604737475</v>
      </c>
      <c r="BT44" s="21">
        <v>-183.0040931720466</v>
      </c>
      <c r="BU44" s="21">
        <v>-180.89883261303197</v>
      </c>
      <c r="BV44" s="21">
        <v>-188.66595713057424</v>
      </c>
      <c r="BW44" s="21">
        <v>-188.9158540862449</v>
      </c>
      <c r="BX44" s="21">
        <v>-187.46328151746036</v>
      </c>
      <c r="BY44" s="21">
        <v>-188.0075124362014</v>
      </c>
      <c r="BZ44" s="21">
        <v>-186.25727680317965</v>
      </c>
      <c r="CA44" s="21">
        <v>-186.93755996909323</v>
      </c>
      <c r="CB44" s="21">
        <v>-183.93347703288654</v>
      </c>
      <c r="CC44" s="21">
        <v>-181.6324075295344</v>
      </c>
      <c r="CD44" s="21">
        <v>-176.2245230638407</v>
      </c>
      <c r="CE44" s="21">
        <v>-174.34750656305735</v>
      </c>
      <c r="CF44" s="21">
        <v>-172.20847278012423</v>
      </c>
      <c r="CG44" s="21">
        <v>-168.53830141190477</v>
      </c>
      <c r="CH44" s="21">
        <v>-163.81792755945077</v>
      </c>
      <c r="CI44" s="21">
        <v>-160.70415457231317</v>
      </c>
      <c r="CJ44" s="21">
        <v>-155.6957970776039</v>
      </c>
      <c r="CK44" s="21">
        <v>-158.8177019108071</v>
      </c>
      <c r="CL44" s="21">
        <v>-156.36751636810487</v>
      </c>
      <c r="CM44" s="21">
        <v>-157.98308487995894</v>
      </c>
      <c r="CN44" s="21">
        <v>-155.79530926814363</v>
      </c>
      <c r="CO44" s="21">
        <v>-156.29319175851242</v>
      </c>
      <c r="CP44" s="21">
        <v>-155.91203589906542</v>
      </c>
      <c r="CQ44" s="21">
        <v>-202.92195462855872</v>
      </c>
      <c r="CR44" s="21">
        <v>-198.5716497826507</v>
      </c>
      <c r="CS44" s="21">
        <v>-199.97361394074073</v>
      </c>
      <c r="CT44" s="21">
        <v>-198.58550426023086</v>
      </c>
      <c r="CU44" s="21">
        <v>-198.7305948177449</v>
      </c>
      <c r="CV44" s="21">
        <v>-153.34007540377357</v>
      </c>
      <c r="CW44" s="21">
        <v>-154.26282357345264</v>
      </c>
      <c r="CX44" s="21">
        <v>-152.69304627623472</v>
      </c>
      <c r="CY44" s="21">
        <v>-152.25301469176617</v>
      </c>
      <c r="CZ44" s="21">
        <v>-151.65850562992287</v>
      </c>
      <c r="DA44" s="21">
        <v>-152.45530376812536</v>
      </c>
      <c r="DB44" s="21">
        <v>-151.9225833358958</v>
      </c>
      <c r="DC44" s="21">
        <v>-149.53252242910884</v>
      </c>
      <c r="DD44" s="21">
        <v>-147.34604259542564</v>
      </c>
      <c r="DE44" s="21">
        <v>-146.3164624957312</v>
      </c>
      <c r="DF44" s="21">
        <v>-147.89798476228765</v>
      </c>
      <c r="DG44" s="21">
        <v>-147.3603510982079</v>
      </c>
      <c r="DH44" s="21">
        <v>-147.68260066076957</v>
      </c>
      <c r="DI44" s="21">
        <v>-149.2250100116901</v>
      </c>
      <c r="DJ44" s="21">
        <v>-150.82602651637455</v>
      </c>
      <c r="DK44" s="21">
        <v>-152.42583862285431</v>
      </c>
      <c r="DL44" s="21">
        <v>-153.3003107521256</v>
      </c>
      <c r="DM44" s="21">
        <v>-154.3647116634869</v>
      </c>
      <c r="DN44" s="21">
        <v>-153.82705055744125</v>
      </c>
      <c r="DO44" s="21">
        <v>-152.76262432139566</v>
      </c>
      <c r="DP44" s="21">
        <v>-154.6381517081313</v>
      </c>
      <c r="DQ44" s="21">
        <v>-155.00591252090814</v>
      </c>
      <c r="DR44" s="21">
        <v>-159.6513265710126</v>
      </c>
      <c r="DS44" s="21">
        <v>-157.72364467996113</v>
      </c>
      <c r="DT44" s="21">
        <v>-158.24144615851995</v>
      </c>
      <c r="DU44" s="21">
        <v>-157.60366117232368</v>
      </c>
      <c r="DV44" s="21">
        <v>-154.69005479586392</v>
      </c>
      <c r="DW44" s="21">
        <v>-153.4936835370196</v>
      </c>
      <c r="DX44" s="21">
        <v>-151.70878534892518</v>
      </c>
    </row>
    <row r="45" spans="1:128" ht="13.5">
      <c r="A45" s="1" t="s">
        <v>172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</row>
    <row r="46" spans="1:128" ht="13.5">
      <c r="A46" s="1" t="s">
        <v>176</v>
      </c>
      <c r="B46" s="21">
        <v>-21504.715376007407</v>
      </c>
      <c r="C46" s="21">
        <v>-20881.760523057026</v>
      </c>
      <c r="D46" s="21">
        <v>-26586.026073993886</v>
      </c>
      <c r="E46" s="21">
        <v>-26090.050015135424</v>
      </c>
      <c r="F46" s="21">
        <v>-25592.53740347054</v>
      </c>
      <c r="G46" s="21">
        <v>-25455.101932031754</v>
      </c>
      <c r="H46" s="21">
        <v>-24135.05771846223</v>
      </c>
      <c r="I46" s="21">
        <v>-25709.916754961705</v>
      </c>
      <c r="J46" s="21">
        <v>-23186.232462136457</v>
      </c>
      <c r="K46" s="21">
        <v>-18973.145948610967</v>
      </c>
      <c r="L46" s="21">
        <v>-20044.49020211053</v>
      </c>
      <c r="M46" s="21">
        <v>-22621.205205183</v>
      </c>
      <c r="N46" s="21">
        <v>-22801.587672007066</v>
      </c>
      <c r="O46" s="21">
        <v>-24720.261346329775</v>
      </c>
      <c r="P46" s="21">
        <v>-25010.792258303598</v>
      </c>
      <c r="Q46" s="21">
        <v>-24697.94922095691</v>
      </c>
      <c r="R46" s="21">
        <v>-24076.748278114366</v>
      </c>
      <c r="S46" s="21">
        <v>-24356.320397017473</v>
      </c>
      <c r="T46" s="21">
        <v>-24053.434441780417</v>
      </c>
      <c r="U46" s="21">
        <v>-26579.086977987987</v>
      </c>
      <c r="V46" s="21">
        <v>-27573.21457077015</v>
      </c>
      <c r="W46" s="21">
        <v>-27429.349457436023</v>
      </c>
      <c r="X46" s="21">
        <v>-25433.247139604726</v>
      </c>
      <c r="Y46" s="21">
        <v>-25197.11301597702</v>
      </c>
      <c r="Z46" s="21">
        <v>-25944.951018340827</v>
      </c>
      <c r="AA46" s="21">
        <v>-23784.118504255053</v>
      </c>
      <c r="AB46" s="21">
        <v>-24548.38083165818</v>
      </c>
      <c r="AC46" s="21">
        <v>-29142.350397448434</v>
      </c>
      <c r="AD46" s="21">
        <v>-25272.425965965387</v>
      </c>
      <c r="AE46" s="21">
        <v>-30252.251991965953</v>
      </c>
      <c r="AF46" s="21">
        <v>-34005.09088403979</v>
      </c>
      <c r="AG46" s="21">
        <v>-31131.693171890285</v>
      </c>
      <c r="AH46" s="21">
        <v>-29484.207107364018</v>
      </c>
      <c r="AI46" s="21">
        <v>-27105.624916249428</v>
      </c>
      <c r="AJ46" s="21">
        <v>-23186.50086382765</v>
      </c>
      <c r="AK46" s="21">
        <v>-25488.999200346112</v>
      </c>
      <c r="AL46" s="21">
        <v>-25689.372811170833</v>
      </c>
      <c r="AM46" s="21">
        <v>-25171.494391882603</v>
      </c>
      <c r="AN46" s="21">
        <v>-24151.441394828664</v>
      </c>
      <c r="AO46" s="21">
        <v>-25107.995760845675</v>
      </c>
      <c r="AP46" s="21">
        <v>-24855.63147762794</v>
      </c>
      <c r="AQ46" s="21">
        <v>-24195.46041970121</v>
      </c>
      <c r="AR46" s="21">
        <v>-25309.784934761592</v>
      </c>
      <c r="AS46" s="21">
        <v>-25301.908322281317</v>
      </c>
      <c r="AT46" s="21">
        <v>-22062.779876830216</v>
      </c>
      <c r="AU46" s="21">
        <v>-22714.85843157681</v>
      </c>
      <c r="AV46" s="21">
        <v>-21518.845903157377</v>
      </c>
      <c r="AW46" s="21">
        <v>-22585.55113318021</v>
      </c>
      <c r="AX46" s="21">
        <v>-21354.940235300397</v>
      </c>
      <c r="AY46" s="21">
        <v>-22956.2031252735</v>
      </c>
      <c r="AZ46" s="21">
        <v>-24482.870059512257</v>
      </c>
      <c r="BA46" s="21">
        <v>-23166.62336421903</v>
      </c>
      <c r="BB46" s="21">
        <v>-26016.40245344852</v>
      </c>
      <c r="BC46" s="21">
        <v>-25944.807401103848</v>
      </c>
      <c r="BD46" s="21">
        <v>-29702.48492140641</v>
      </c>
      <c r="BE46" s="21">
        <v>-30783.27289777254</v>
      </c>
      <c r="BF46" s="21">
        <v>-36194.99738146774</v>
      </c>
      <c r="BG46" s="21">
        <v>-37150.51338976488</v>
      </c>
      <c r="BH46" s="21">
        <v>-33818.65112134799</v>
      </c>
      <c r="BI46" s="21">
        <v>-32026.54487363388</v>
      </c>
      <c r="BJ46" s="21">
        <v>-32050.353011371357</v>
      </c>
      <c r="BK46" s="21">
        <v>-30935.781412031112</v>
      </c>
      <c r="BL46" s="21">
        <v>-27181.947469125407</v>
      </c>
      <c r="BM46" s="21">
        <v>-23957.08075499878</v>
      </c>
      <c r="BN46" s="21">
        <v>-21582.46373882557</v>
      </c>
      <c r="BO46" s="21">
        <v>-23866.680225800093</v>
      </c>
      <c r="BP46" s="21">
        <v>-26152.28633350842</v>
      </c>
      <c r="BQ46" s="21">
        <v>-38436.257707985955</v>
      </c>
      <c r="BR46" s="21">
        <v>-38434.24240661305</v>
      </c>
      <c r="BS46" s="21">
        <v>-40672.178710699154</v>
      </c>
      <c r="BT46" s="21">
        <v>-38665.846872783906</v>
      </c>
      <c r="BU46" s="21">
        <v>-38175.18119580134</v>
      </c>
      <c r="BV46" s="21">
        <v>-40092.42856324514</v>
      </c>
      <c r="BW46" s="21">
        <v>-38505.09467289491</v>
      </c>
      <c r="BX46" s="21">
        <v>-50371.617677862494</v>
      </c>
      <c r="BY46" s="21">
        <v>-48981.72782333254</v>
      </c>
      <c r="BZ46" s="21">
        <v>-47047.04744821666</v>
      </c>
      <c r="CA46" s="21">
        <v>-45065.75155086965</v>
      </c>
      <c r="CB46" s="21">
        <v>-42172.91432939972</v>
      </c>
      <c r="CC46" s="21">
        <v>-42497.20987010365</v>
      </c>
      <c r="CD46" s="21">
        <v>-38488.594131442704</v>
      </c>
      <c r="CE46" s="21">
        <v>-33846.590800370934</v>
      </c>
      <c r="CF46" s="21">
        <v>-32081.22017320398</v>
      </c>
      <c r="CG46" s="21">
        <v>-34234.973780626606</v>
      </c>
      <c r="CH46" s="21">
        <v>-31512.93955897897</v>
      </c>
      <c r="CI46" s="21">
        <v>-24925.95645231752</v>
      </c>
      <c r="CJ46" s="21">
        <v>-32422.92762401703</v>
      </c>
      <c r="CK46" s="21">
        <v>-30166.63020320474</v>
      </c>
      <c r="CL46" s="21">
        <v>-26550.861198063863</v>
      </c>
      <c r="CM46" s="21">
        <v>-37132.40690793006</v>
      </c>
      <c r="CN46" s="21">
        <v>-37605.71436077691</v>
      </c>
      <c r="CO46" s="21">
        <v>-39363.69253156776</v>
      </c>
      <c r="CP46" s="21">
        <v>-30906.147572296337</v>
      </c>
      <c r="CQ46" s="21">
        <v>-28443.407081258625</v>
      </c>
      <c r="CR46" s="21">
        <v>-33970.15001265167</v>
      </c>
      <c r="CS46" s="21">
        <v>-17878.018340686824</v>
      </c>
      <c r="CT46" s="21">
        <v>-17845.344403235296</v>
      </c>
      <c r="CU46" s="21">
        <v>-16698.330111995172</v>
      </c>
      <c r="CV46" s="21">
        <v>-15717.551596587777</v>
      </c>
      <c r="CW46" s="21">
        <v>-17019.454741328787</v>
      </c>
      <c r="CX46" s="21">
        <v>-17381.93562487547</v>
      </c>
      <c r="CY46" s="21">
        <v>-30576.81126456345</v>
      </c>
      <c r="CZ46" s="21">
        <v>-36928.20126394791</v>
      </c>
      <c r="DA46" s="21">
        <v>-33889.63104987671</v>
      </c>
      <c r="DB46" s="21">
        <v>-34200.31499799084</v>
      </c>
      <c r="DC46" s="21">
        <v>-26894.74611691029</v>
      </c>
      <c r="DD46" s="21">
        <v>-17530.28954243208</v>
      </c>
      <c r="DE46" s="21">
        <v>-16893.736625449546</v>
      </c>
      <c r="DF46" s="21">
        <v>-18609.33930100529</v>
      </c>
      <c r="DG46" s="21">
        <v>-21258.602577959777</v>
      </c>
      <c r="DH46" s="21">
        <v>-20859.45556260059</v>
      </c>
      <c r="DI46" s="21">
        <v>-23325.948629008337</v>
      </c>
      <c r="DJ46" s="21">
        <v>-21784.928850347722</v>
      </c>
      <c r="DK46" s="21">
        <v>-28873.997102911926</v>
      </c>
      <c r="DL46" s="21">
        <v>-28798.51753001911</v>
      </c>
      <c r="DM46" s="21">
        <v>-38781.16080752143</v>
      </c>
      <c r="DN46" s="21">
        <v>-37685.37336038901</v>
      </c>
      <c r="DO46" s="21">
        <v>-43551.89568297257</v>
      </c>
      <c r="DP46" s="21">
        <v>-54375.636451422404</v>
      </c>
      <c r="DQ46" s="21">
        <v>-68338.77824556227</v>
      </c>
      <c r="DR46" s="21">
        <v>-77429.33235147137</v>
      </c>
      <c r="DS46" s="21">
        <v>-80538.36406312519</v>
      </c>
      <c r="DT46" s="21">
        <v>-71232.12611595856</v>
      </c>
      <c r="DU46" s="21">
        <v>-65642.78234121314</v>
      </c>
      <c r="DV46" s="21">
        <v>-75275.82286243953</v>
      </c>
      <c r="DW46" s="21">
        <v>-58731.4273373851</v>
      </c>
      <c r="DX46" s="21">
        <v>-62690.83361793608</v>
      </c>
    </row>
    <row r="47" spans="1:128" ht="13.5">
      <c r="A47" s="1" t="s">
        <v>178</v>
      </c>
      <c r="B47" s="21">
        <v>-20136.414681000002</v>
      </c>
      <c r="C47" s="21">
        <v>-19342.931159</v>
      </c>
      <c r="D47" s="21">
        <v>-25075.965251</v>
      </c>
      <c r="E47" s="21">
        <v>-25132.385706999998</v>
      </c>
      <c r="F47" s="21">
        <v>-25138.026768000003</v>
      </c>
      <c r="G47" s="21">
        <v>-25037.1408</v>
      </c>
      <c r="H47" s="21">
        <v>-24279.118304</v>
      </c>
      <c r="I47" s="21">
        <v>-25769.424662000005</v>
      </c>
      <c r="J47" s="21">
        <v>-24814.919422000003</v>
      </c>
      <c r="K47" s="21">
        <v>-23121.244499</v>
      </c>
      <c r="L47" s="21">
        <v>-22720.732812000002</v>
      </c>
      <c r="M47" s="21">
        <v>-23897.895401</v>
      </c>
      <c r="N47" s="21">
        <v>-25214.626265</v>
      </c>
      <c r="O47" s="21">
        <v>-25594.636844</v>
      </c>
      <c r="P47" s="21">
        <v>-25884.375046</v>
      </c>
      <c r="Q47" s="21">
        <v>-25789.631355999998</v>
      </c>
      <c r="R47" s="21">
        <v>-25843.461689000007</v>
      </c>
      <c r="S47" s="21">
        <v>-25508.055856</v>
      </c>
      <c r="T47" s="21">
        <v>-24447.995418000006</v>
      </c>
      <c r="U47" s="21">
        <v>-27031.371269</v>
      </c>
      <c r="V47" s="21">
        <v>-26880.407999</v>
      </c>
      <c r="W47" s="21">
        <v>-24824.638295</v>
      </c>
      <c r="X47" s="21">
        <v>-21922.139734</v>
      </c>
      <c r="Y47" s="21">
        <v>-25301.893706000006</v>
      </c>
      <c r="Z47" s="21">
        <v>-23093.15762</v>
      </c>
      <c r="AA47" s="21">
        <v>-22592.072462999997</v>
      </c>
      <c r="AB47" s="21">
        <v>-23321.357271000004</v>
      </c>
      <c r="AC47" s="21">
        <v>-23537.212005</v>
      </c>
      <c r="AD47" s="21">
        <v>-23485.08038</v>
      </c>
      <c r="AE47" s="21">
        <v>-24917.007567999997</v>
      </c>
      <c r="AF47" s="21">
        <v>-25050.136754999996</v>
      </c>
      <c r="AG47" s="21">
        <v>-21884.313427</v>
      </c>
      <c r="AH47" s="21">
        <v>-21099.592871000004</v>
      </c>
      <c r="AI47" s="21">
        <v>-19431.847985000004</v>
      </c>
      <c r="AJ47" s="21">
        <v>-17562.344167</v>
      </c>
      <c r="AK47" s="21">
        <v>-20630.295895000003</v>
      </c>
      <c r="AL47" s="21">
        <v>-22177.302064999996</v>
      </c>
      <c r="AM47" s="21">
        <v>-20993.704959000002</v>
      </c>
      <c r="AN47" s="21">
        <v>-23721.149017000007</v>
      </c>
      <c r="AO47" s="21">
        <v>-23303.711932000002</v>
      </c>
      <c r="AP47" s="21">
        <v>-25131.347205000005</v>
      </c>
      <c r="AQ47" s="21">
        <v>-26946.536230999995</v>
      </c>
      <c r="AR47" s="21">
        <v>-28614.137590000002</v>
      </c>
      <c r="AS47" s="21">
        <v>-29338.325961</v>
      </c>
      <c r="AT47" s="21">
        <v>-30250.508635000002</v>
      </c>
      <c r="AU47" s="21">
        <v>-29766.284058</v>
      </c>
      <c r="AV47" s="21">
        <v>-25675.153597</v>
      </c>
      <c r="AW47" s="21">
        <v>-26775.796756</v>
      </c>
      <c r="AX47" s="21">
        <v>-27544.537235999996</v>
      </c>
      <c r="AY47" s="21">
        <v>-26706.777246999998</v>
      </c>
      <c r="AZ47" s="21">
        <v>-26214.798029999998</v>
      </c>
      <c r="BA47" s="21">
        <v>-23218.031265999998</v>
      </c>
      <c r="BB47" s="21">
        <v>-29995.968914999998</v>
      </c>
      <c r="BC47" s="21">
        <v>-28574.094106999997</v>
      </c>
      <c r="BD47" s="21">
        <v>-28263.166428999997</v>
      </c>
      <c r="BE47" s="21">
        <v>-25775.646317</v>
      </c>
      <c r="BF47" s="21">
        <v>-27593.023913999998</v>
      </c>
      <c r="BG47" s="21">
        <v>-25060.586282999997</v>
      </c>
      <c r="BH47" s="21">
        <v>-27513.675729000002</v>
      </c>
      <c r="BI47" s="21">
        <v>-27566.797315999996</v>
      </c>
      <c r="BJ47" s="21">
        <v>-29000.414687999997</v>
      </c>
      <c r="BK47" s="21">
        <v>-27460.398357</v>
      </c>
      <c r="BL47" s="21">
        <v>-26776.960802999994</v>
      </c>
      <c r="BM47" s="21">
        <v>-22961.150799999996</v>
      </c>
      <c r="BN47" s="21">
        <v>-26237.141512999995</v>
      </c>
      <c r="BO47" s="21">
        <v>-33722.83740599999</v>
      </c>
      <c r="BP47" s="21">
        <v>-37785.864925</v>
      </c>
      <c r="BQ47" s="21">
        <v>-51787.19151799999</v>
      </c>
      <c r="BR47" s="21">
        <v>-48675.428956</v>
      </c>
      <c r="BS47" s="21">
        <v>-47424.75189100001</v>
      </c>
      <c r="BT47" s="21">
        <v>-49415.139116000006</v>
      </c>
      <c r="BU47" s="21">
        <v>-45690.286671999995</v>
      </c>
      <c r="BV47" s="21">
        <v>-51441.02543399999</v>
      </c>
      <c r="BW47" s="21">
        <v>-48935.157861</v>
      </c>
      <c r="BX47" s="21">
        <v>-63130.80592900001</v>
      </c>
      <c r="BY47" s="21">
        <v>-59231.01960099999</v>
      </c>
      <c r="BZ47" s="21">
        <v>-62449.087812</v>
      </c>
      <c r="CA47" s="21">
        <v>-60756.53639899999</v>
      </c>
      <c r="CB47" s="21">
        <v>-52759.754848</v>
      </c>
      <c r="CC47" s="21">
        <v>-53207.23220299999</v>
      </c>
      <c r="CD47" s="21">
        <v>-52730.209640999994</v>
      </c>
      <c r="CE47" s="21">
        <v>-53762.051895000004</v>
      </c>
      <c r="CF47" s="21">
        <v>-54129.145491</v>
      </c>
      <c r="CG47" s="21">
        <v>-50966.533477</v>
      </c>
      <c r="CH47" s="21">
        <v>-53472.894996999996</v>
      </c>
      <c r="CI47" s="21">
        <v>-51016.13414600001</v>
      </c>
      <c r="CJ47" s="21">
        <v>-50806.336597999994</v>
      </c>
      <c r="CK47" s="21">
        <v>-50761.28023800001</v>
      </c>
      <c r="CL47" s="21">
        <v>-50701.827269</v>
      </c>
      <c r="CM47" s="21">
        <v>-50827.396722000005</v>
      </c>
      <c r="CN47" s="21">
        <v>-51518.370526</v>
      </c>
      <c r="CO47" s="21">
        <v>-51395.648153999995</v>
      </c>
      <c r="CP47" s="21">
        <v>-40792.523369999995</v>
      </c>
      <c r="CQ47" s="21">
        <v>-41679.591543999995</v>
      </c>
      <c r="CR47" s="21">
        <v>-39744.411001</v>
      </c>
      <c r="CS47" s="21">
        <v>-31585.391226000003</v>
      </c>
      <c r="CT47" s="21">
        <v>-28471.097081</v>
      </c>
      <c r="CU47" s="21">
        <v>-27464.581111999996</v>
      </c>
      <c r="CV47" s="21">
        <v>-14880.427078</v>
      </c>
      <c r="CW47" s="21">
        <v>-11346.549756000004</v>
      </c>
      <c r="CX47" s="21">
        <v>-13135.309822999996</v>
      </c>
      <c r="CY47" s="21">
        <v>-16517.758429</v>
      </c>
      <c r="CZ47" s="21">
        <v>-14126.948734999998</v>
      </c>
      <c r="DA47" s="21">
        <v>-12784.635160000005</v>
      </c>
      <c r="DB47" s="21">
        <v>-13541.839432999994</v>
      </c>
      <c r="DC47" s="21">
        <v>-3500.7074278500077</v>
      </c>
      <c r="DD47" s="21">
        <v>2008.4823311500004</v>
      </c>
      <c r="DE47" s="21">
        <v>-13021.432798000002</v>
      </c>
      <c r="DF47" s="21">
        <v>-8832.271708</v>
      </c>
      <c r="DG47" s="21">
        <v>-7458.952232999989</v>
      </c>
      <c r="DH47" s="21">
        <v>-18226.02652500001</v>
      </c>
      <c r="DI47" s="21">
        <v>-18158.24558600002</v>
      </c>
      <c r="DJ47" s="21">
        <v>-29169.609731000004</v>
      </c>
      <c r="DK47" s="21">
        <v>-30036.375652000017</v>
      </c>
      <c r="DL47" s="21">
        <v>-34537.769205000004</v>
      </c>
      <c r="DM47" s="21">
        <v>-44612.825611999986</v>
      </c>
      <c r="DN47" s="21">
        <v>-40446.905174</v>
      </c>
      <c r="DO47" s="21">
        <v>-53660.58286600001</v>
      </c>
      <c r="DP47" s="21">
        <v>-43994.383827</v>
      </c>
      <c r="DQ47" s="21">
        <v>-79998.99689400001</v>
      </c>
      <c r="DR47" s="21">
        <v>-85882.373869</v>
      </c>
      <c r="DS47" s="21">
        <v>-86933.66872300004</v>
      </c>
      <c r="DT47" s="21">
        <v>-91080.76324200002</v>
      </c>
      <c r="DU47" s="21">
        <v>-90053.04321499998</v>
      </c>
      <c r="DV47" s="21">
        <v>-94173.358572</v>
      </c>
      <c r="DW47" s="21">
        <v>-95352.64466199998</v>
      </c>
      <c r="DX47" s="21">
        <v>-99156.51961999998</v>
      </c>
    </row>
    <row r="48" spans="1:128" ht="13.5">
      <c r="A48" s="1" t="s">
        <v>179</v>
      </c>
      <c r="B48" s="21">
        <v>6249.999964</v>
      </c>
      <c r="C48" s="21">
        <v>6249.999964</v>
      </c>
      <c r="D48" s="21">
        <v>6249.999964</v>
      </c>
      <c r="E48" s="21">
        <v>6249.999964</v>
      </c>
      <c r="F48" s="21">
        <v>6249.999964</v>
      </c>
      <c r="G48" s="21">
        <v>6358.749964</v>
      </c>
      <c r="H48" s="21">
        <v>6249.999964</v>
      </c>
      <c r="I48" s="21">
        <v>6249.999964</v>
      </c>
      <c r="J48" s="21">
        <v>6249.999964</v>
      </c>
      <c r="K48" s="21">
        <v>6249.999964</v>
      </c>
      <c r="L48" s="21">
        <v>6249.999964</v>
      </c>
      <c r="M48" s="21">
        <v>4608.749964</v>
      </c>
      <c r="N48" s="21">
        <v>6358.749964000001</v>
      </c>
      <c r="O48" s="21">
        <v>6249.999964</v>
      </c>
      <c r="P48" s="21">
        <v>6339.999964</v>
      </c>
      <c r="Q48" s="21">
        <v>6369.999964</v>
      </c>
      <c r="R48" s="21">
        <v>6399.999964</v>
      </c>
      <c r="S48" s="21">
        <v>6429.999964</v>
      </c>
      <c r="T48" s="21">
        <v>6321.249964</v>
      </c>
      <c r="U48" s="21">
        <v>6381.249964</v>
      </c>
      <c r="V48" s="21">
        <v>6381.249964</v>
      </c>
      <c r="W48" s="21">
        <v>6441.249964</v>
      </c>
      <c r="X48" s="21">
        <v>6471.249964</v>
      </c>
      <c r="Y48" s="21">
        <v>4642.499964</v>
      </c>
      <c r="Z48" s="21">
        <v>6392.499964</v>
      </c>
      <c r="AA48" s="21">
        <v>6452.499963999999</v>
      </c>
      <c r="AB48" s="21">
        <v>6452.499964</v>
      </c>
      <c r="AC48" s="21">
        <v>6512.499964</v>
      </c>
      <c r="AD48" s="21">
        <v>6542.499964</v>
      </c>
      <c r="AE48" s="21">
        <v>6270.099964</v>
      </c>
      <c r="AF48" s="21">
        <v>6300.099964</v>
      </c>
      <c r="AG48" s="21">
        <v>6299.999964</v>
      </c>
      <c r="AH48" s="21">
        <v>6324.999964</v>
      </c>
      <c r="AI48" s="21">
        <v>6349.999964</v>
      </c>
      <c r="AJ48" s="21">
        <v>6374.999964</v>
      </c>
      <c r="AK48" s="21">
        <v>4499.999964</v>
      </c>
      <c r="AL48" s="21">
        <v>6249.999964</v>
      </c>
      <c r="AM48" s="21">
        <v>6249.999964</v>
      </c>
      <c r="AN48" s="21">
        <v>6324.999964</v>
      </c>
      <c r="AO48" s="21">
        <v>6349.999964</v>
      </c>
      <c r="AP48" s="21">
        <v>6374.999964</v>
      </c>
      <c r="AQ48" s="21">
        <v>6249.999964</v>
      </c>
      <c r="AR48" s="21">
        <v>6274.999964</v>
      </c>
      <c r="AS48" s="21">
        <v>6274.999964</v>
      </c>
      <c r="AT48" s="21">
        <v>6274.999964</v>
      </c>
      <c r="AU48" s="21">
        <v>6349.999964</v>
      </c>
      <c r="AV48" s="21">
        <v>6349.999964</v>
      </c>
      <c r="AW48" s="21">
        <v>4499.999964</v>
      </c>
      <c r="AX48" s="21">
        <v>8524.999964</v>
      </c>
      <c r="AY48" s="21">
        <v>8549.999964</v>
      </c>
      <c r="AZ48" s="21">
        <v>8574.999964</v>
      </c>
      <c r="BA48" s="21">
        <v>8599.999964</v>
      </c>
      <c r="BB48" s="21">
        <v>8624.999964</v>
      </c>
      <c r="BC48" s="21">
        <v>8649.999964</v>
      </c>
      <c r="BD48" s="21">
        <v>8524.999964</v>
      </c>
      <c r="BE48" s="21">
        <v>8549.999964</v>
      </c>
      <c r="BF48" s="21">
        <v>8574.999964</v>
      </c>
      <c r="BG48" s="21">
        <v>8599.999964</v>
      </c>
      <c r="BH48" s="21">
        <v>8624.999964</v>
      </c>
      <c r="BI48" s="21">
        <v>4499.999964</v>
      </c>
      <c r="BJ48" s="21">
        <v>8524.999964</v>
      </c>
      <c r="BK48" s="21">
        <v>8549.999964</v>
      </c>
      <c r="BL48" s="21">
        <v>12574.999964</v>
      </c>
      <c r="BM48" s="21">
        <v>12574.999964</v>
      </c>
      <c r="BN48" s="21">
        <v>12624.999964</v>
      </c>
      <c r="BO48" s="21">
        <v>12624.999964</v>
      </c>
      <c r="BP48" s="21">
        <v>12524.999964</v>
      </c>
      <c r="BQ48" s="21">
        <v>24549.999969</v>
      </c>
      <c r="BR48" s="21">
        <v>24574.999969</v>
      </c>
      <c r="BS48" s="21">
        <v>24599.999969</v>
      </c>
      <c r="BT48" s="21">
        <v>24564.885312</v>
      </c>
      <c r="BU48" s="21">
        <v>5505.046787</v>
      </c>
      <c r="BV48" s="21">
        <v>12561.342098000001</v>
      </c>
      <c r="BW48" s="21">
        <v>9872.567098000001</v>
      </c>
      <c r="BX48" s="21">
        <v>8394.453098000002</v>
      </c>
      <c r="BY48" s="21">
        <v>10225.226098000001</v>
      </c>
      <c r="BZ48" s="21">
        <v>7785.223098</v>
      </c>
      <c r="CA48" s="21">
        <v>7462.4789710000005</v>
      </c>
      <c r="CB48" s="21">
        <v>13250.751971000002</v>
      </c>
      <c r="CC48" s="21">
        <v>12611.152971000001</v>
      </c>
      <c r="CD48" s="21">
        <v>11964.095971</v>
      </c>
      <c r="CE48" s="21">
        <v>11596.195971000001</v>
      </c>
      <c r="CF48" s="21">
        <v>8362.563972</v>
      </c>
      <c r="CG48" s="21">
        <v>9216.537972</v>
      </c>
      <c r="CH48" s="21">
        <v>7059.915972</v>
      </c>
      <c r="CI48" s="21">
        <v>5448.027972</v>
      </c>
      <c r="CJ48" s="21">
        <v>5932.699972</v>
      </c>
      <c r="CK48" s="21">
        <v>4889.523972</v>
      </c>
      <c r="CL48" s="21">
        <v>6312.444972</v>
      </c>
      <c r="CM48" s="21">
        <v>9670.791972</v>
      </c>
      <c r="CN48" s="21">
        <v>11084.730972000001</v>
      </c>
      <c r="CO48" s="21">
        <v>11426.362201</v>
      </c>
      <c r="CP48" s="21">
        <v>11814.015972000001</v>
      </c>
      <c r="CQ48" s="21">
        <v>7555.238972</v>
      </c>
      <c r="CR48" s="21">
        <v>4398.457972</v>
      </c>
      <c r="CS48" s="21">
        <v>6640.391972</v>
      </c>
      <c r="CT48" s="21">
        <v>8706.265972000001</v>
      </c>
      <c r="CU48" s="21">
        <v>6836.067972</v>
      </c>
      <c r="CV48" s="21">
        <v>17425.745291</v>
      </c>
      <c r="CW48" s="21">
        <v>21818.751435000002</v>
      </c>
      <c r="CX48" s="21">
        <v>31157.141096</v>
      </c>
      <c r="CY48" s="21">
        <v>24793.304354</v>
      </c>
      <c r="CZ48" s="21">
        <v>28738.64207</v>
      </c>
      <c r="DA48" s="21">
        <v>24589.95031</v>
      </c>
      <c r="DB48" s="21">
        <v>21905.109524</v>
      </c>
      <c r="DC48" s="21">
        <v>43105.68655415</v>
      </c>
      <c r="DD48" s="21">
        <v>46827.282998149996</v>
      </c>
      <c r="DE48" s="21">
        <v>42908.256705</v>
      </c>
      <c r="DF48" s="21">
        <v>52027.34639</v>
      </c>
      <c r="DG48" s="21">
        <v>60299.66834300001</v>
      </c>
      <c r="DH48" s="21">
        <v>62498.00407099999</v>
      </c>
      <c r="DI48" s="21">
        <v>70199.279986</v>
      </c>
      <c r="DJ48" s="21">
        <v>66609.664764</v>
      </c>
      <c r="DK48" s="21">
        <v>71727.06810399999</v>
      </c>
      <c r="DL48" s="21">
        <v>67240.6313</v>
      </c>
      <c r="DM48" s="21">
        <v>68019.461495</v>
      </c>
      <c r="DN48" s="21">
        <v>74876.661592</v>
      </c>
      <c r="DO48" s="21">
        <v>71656.069947</v>
      </c>
      <c r="DP48" s="21">
        <v>93563.37081500002</v>
      </c>
      <c r="DQ48" s="21">
        <v>70883.73355</v>
      </c>
      <c r="DR48" s="21">
        <v>60030.730685999995</v>
      </c>
      <c r="DS48" s="21">
        <v>61525.11976899999</v>
      </c>
      <c r="DT48" s="21">
        <v>68327.003363</v>
      </c>
      <c r="DU48" s="21">
        <v>69953.308253</v>
      </c>
      <c r="DV48" s="21">
        <v>76771.182516</v>
      </c>
      <c r="DW48" s="21">
        <v>67389.071486</v>
      </c>
      <c r="DX48" s="21">
        <v>71070.32125900002</v>
      </c>
    </row>
    <row r="49" spans="1:128" ht="13.5">
      <c r="A49" s="1" t="s">
        <v>180</v>
      </c>
      <c r="B49" s="21">
        <v>-26386.414645</v>
      </c>
      <c r="C49" s="21">
        <v>-25592.931123</v>
      </c>
      <c r="D49" s="21">
        <v>-31325.965215</v>
      </c>
      <c r="E49" s="21">
        <v>-31382.385670999996</v>
      </c>
      <c r="F49" s="21">
        <v>-31388.026732000002</v>
      </c>
      <c r="G49" s="21">
        <v>-31395.890764</v>
      </c>
      <c r="H49" s="21">
        <v>-30529.118268</v>
      </c>
      <c r="I49" s="21">
        <v>-32019.424626000004</v>
      </c>
      <c r="J49" s="21">
        <v>-31064.919386</v>
      </c>
      <c r="K49" s="21">
        <v>-29371.244463</v>
      </c>
      <c r="L49" s="21">
        <v>-28970.732776</v>
      </c>
      <c r="M49" s="21">
        <v>-28506.645365</v>
      </c>
      <c r="N49" s="21">
        <v>-31573.376228999998</v>
      </c>
      <c r="O49" s="21">
        <v>-31844.636808</v>
      </c>
      <c r="P49" s="21">
        <v>-32224.37501</v>
      </c>
      <c r="Q49" s="21">
        <v>-32159.631319999997</v>
      </c>
      <c r="R49" s="21">
        <v>-32243.461653000006</v>
      </c>
      <c r="S49" s="21">
        <v>-31938.055819999998</v>
      </c>
      <c r="T49" s="21">
        <v>-30769.245382000005</v>
      </c>
      <c r="U49" s="21">
        <v>-33412.621233</v>
      </c>
      <c r="V49" s="21">
        <v>-33261.657963</v>
      </c>
      <c r="W49" s="21">
        <v>-31265.888259</v>
      </c>
      <c r="X49" s="21">
        <v>-28393.389698</v>
      </c>
      <c r="Y49" s="21">
        <v>-29944.393670000005</v>
      </c>
      <c r="Z49" s="21">
        <v>-29485.657584</v>
      </c>
      <c r="AA49" s="21">
        <v>-29044.572426999996</v>
      </c>
      <c r="AB49" s="21">
        <v>-29773.857235000003</v>
      </c>
      <c r="AC49" s="21">
        <v>-30049.711969</v>
      </c>
      <c r="AD49" s="21">
        <v>-30027.580343999998</v>
      </c>
      <c r="AE49" s="21">
        <v>-31187.107531999998</v>
      </c>
      <c r="AF49" s="21">
        <v>-31350.236718999997</v>
      </c>
      <c r="AG49" s="21">
        <v>-28184.313391</v>
      </c>
      <c r="AH49" s="21">
        <v>-27424.592835000003</v>
      </c>
      <c r="AI49" s="21">
        <v>-25781.847949000003</v>
      </c>
      <c r="AJ49" s="21">
        <v>-23937.344130999998</v>
      </c>
      <c r="AK49" s="21">
        <v>-25130.295859</v>
      </c>
      <c r="AL49" s="21">
        <v>-28427.302028999995</v>
      </c>
      <c r="AM49" s="21">
        <v>-27243.704923</v>
      </c>
      <c r="AN49" s="21">
        <v>-30046.148981000006</v>
      </c>
      <c r="AO49" s="21">
        <v>-29653.711896</v>
      </c>
      <c r="AP49" s="21">
        <v>-31506.347169000004</v>
      </c>
      <c r="AQ49" s="21">
        <v>-33196.53619499999</v>
      </c>
      <c r="AR49" s="21">
        <v>-34889.137554</v>
      </c>
      <c r="AS49" s="21">
        <v>-35613.325925</v>
      </c>
      <c r="AT49" s="21">
        <v>-36525.508599</v>
      </c>
      <c r="AU49" s="21">
        <v>-36116.284022</v>
      </c>
      <c r="AV49" s="21">
        <v>-32025.153561</v>
      </c>
      <c r="AW49" s="21">
        <v>-31275.79672</v>
      </c>
      <c r="AX49" s="21">
        <v>-36069.5372</v>
      </c>
      <c r="AY49" s="21">
        <v>-35256.777211</v>
      </c>
      <c r="AZ49" s="21">
        <v>-34789.797994</v>
      </c>
      <c r="BA49" s="21">
        <v>-31818.03123</v>
      </c>
      <c r="BB49" s="21">
        <v>-38620.968879</v>
      </c>
      <c r="BC49" s="21">
        <v>-37224.094071</v>
      </c>
      <c r="BD49" s="21">
        <v>-36788.166393</v>
      </c>
      <c r="BE49" s="21">
        <v>-34325.646281</v>
      </c>
      <c r="BF49" s="21">
        <v>-36168.023878</v>
      </c>
      <c r="BG49" s="21">
        <v>-33660.586247</v>
      </c>
      <c r="BH49" s="21">
        <v>-36138.675693000005</v>
      </c>
      <c r="BI49" s="21">
        <v>-32066.797279999995</v>
      </c>
      <c r="BJ49" s="21">
        <v>-37525.414652</v>
      </c>
      <c r="BK49" s="21">
        <v>-36010.398321</v>
      </c>
      <c r="BL49" s="21">
        <v>-39351.960767</v>
      </c>
      <c r="BM49" s="21">
        <v>-35536.150764</v>
      </c>
      <c r="BN49" s="21">
        <v>-38862.141477</v>
      </c>
      <c r="BO49" s="21">
        <v>-46347.837369999994</v>
      </c>
      <c r="BP49" s="21">
        <v>-50310.864889000004</v>
      </c>
      <c r="BQ49" s="21">
        <v>-76337.19148699999</v>
      </c>
      <c r="BR49" s="21">
        <v>-73250.428925</v>
      </c>
      <c r="BS49" s="21">
        <v>-72024.75186</v>
      </c>
      <c r="BT49" s="21">
        <v>-73980.024428</v>
      </c>
      <c r="BU49" s="21">
        <v>-51195.333458999994</v>
      </c>
      <c r="BV49" s="21">
        <v>-64002.36753199999</v>
      </c>
      <c r="BW49" s="21">
        <v>-58807.724959</v>
      </c>
      <c r="BX49" s="21">
        <v>-71525.25902700001</v>
      </c>
      <c r="BY49" s="21">
        <v>-69456.24569899999</v>
      </c>
      <c r="BZ49" s="21">
        <v>-70234.31091</v>
      </c>
      <c r="CA49" s="21">
        <v>-68219.01537</v>
      </c>
      <c r="CB49" s="21">
        <v>-66010.506819</v>
      </c>
      <c r="CC49" s="21">
        <v>-65818.385174</v>
      </c>
      <c r="CD49" s="21">
        <v>-64694.305612</v>
      </c>
      <c r="CE49" s="21">
        <v>-65358.247866000005</v>
      </c>
      <c r="CF49" s="21">
        <v>-62491.709463</v>
      </c>
      <c r="CG49" s="21">
        <v>-60183.071448999995</v>
      </c>
      <c r="CH49" s="21">
        <v>-60532.810969</v>
      </c>
      <c r="CI49" s="21">
        <v>-56464.16211800001</v>
      </c>
      <c r="CJ49" s="21">
        <v>-56739.03657</v>
      </c>
      <c r="CK49" s="21">
        <v>-55650.80421000001</v>
      </c>
      <c r="CL49" s="21">
        <v>-57014.272241</v>
      </c>
      <c r="CM49" s="21">
        <v>-60498.188694000004</v>
      </c>
      <c r="CN49" s="21">
        <v>-62603.101498</v>
      </c>
      <c r="CO49" s="21">
        <v>-62822.010355</v>
      </c>
      <c r="CP49" s="21">
        <v>-52606.539342</v>
      </c>
      <c r="CQ49" s="21">
        <v>-49234.830515999995</v>
      </c>
      <c r="CR49" s="21">
        <v>-44142.868973000004</v>
      </c>
      <c r="CS49" s="21">
        <v>-38225.783198000005</v>
      </c>
      <c r="CT49" s="21">
        <v>-37177.363053</v>
      </c>
      <c r="CU49" s="21">
        <v>-34300.649084</v>
      </c>
      <c r="CV49" s="21">
        <v>-32306.172369</v>
      </c>
      <c r="CW49" s="21">
        <v>-33165.301191000006</v>
      </c>
      <c r="CX49" s="21">
        <v>-44292.450918999995</v>
      </c>
      <c r="CY49" s="21">
        <v>-41311.062783</v>
      </c>
      <c r="CZ49" s="21">
        <v>-42865.590805</v>
      </c>
      <c r="DA49" s="21">
        <v>-37374.585470000005</v>
      </c>
      <c r="DB49" s="21">
        <v>-35446.94895699999</v>
      </c>
      <c r="DC49" s="21">
        <v>-46606.39398200001</v>
      </c>
      <c r="DD49" s="21">
        <v>-44818.800666999996</v>
      </c>
      <c r="DE49" s="21">
        <v>-55929.689503</v>
      </c>
      <c r="DF49" s="21">
        <v>-60859.618098</v>
      </c>
      <c r="DG49" s="21">
        <v>-67758.620576</v>
      </c>
      <c r="DH49" s="21">
        <v>-80724.030596</v>
      </c>
      <c r="DI49" s="21">
        <v>-88357.52557200001</v>
      </c>
      <c r="DJ49" s="21">
        <v>-95779.274495</v>
      </c>
      <c r="DK49" s="21">
        <v>-101763.44375600001</v>
      </c>
      <c r="DL49" s="21">
        <v>-101778.400505</v>
      </c>
      <c r="DM49" s="21">
        <v>-112632.28710699998</v>
      </c>
      <c r="DN49" s="21">
        <v>-115323.566766</v>
      </c>
      <c r="DO49" s="21">
        <v>-125316.65281300001</v>
      </c>
      <c r="DP49" s="21">
        <v>-137557.754642</v>
      </c>
      <c r="DQ49" s="21">
        <v>-150882.73044400002</v>
      </c>
      <c r="DR49" s="21">
        <v>-145913.104555</v>
      </c>
      <c r="DS49" s="21">
        <v>-148458.78849200002</v>
      </c>
      <c r="DT49" s="21">
        <v>-159407.766605</v>
      </c>
      <c r="DU49" s="21">
        <v>-160006.35146799998</v>
      </c>
      <c r="DV49" s="21">
        <v>-170944.541088</v>
      </c>
      <c r="DW49" s="21">
        <v>-162741.71614799998</v>
      </c>
      <c r="DX49" s="21">
        <v>-170226.840879</v>
      </c>
    </row>
    <row r="50" spans="1:128" ht="13.5">
      <c r="A50" s="1" t="s">
        <v>196</v>
      </c>
      <c r="B50" s="21">
        <v>-3.623661000000027</v>
      </c>
      <c r="C50" s="21">
        <v>-27.520774999999972</v>
      </c>
      <c r="D50" s="21">
        <v>-183.16236800000001</v>
      </c>
      <c r="E50" s="21">
        <v>-168.16031399999997</v>
      </c>
      <c r="F50" s="21">
        <v>9.03603899999996</v>
      </c>
      <c r="G50" s="21">
        <v>-191.727519</v>
      </c>
      <c r="H50" s="21">
        <v>-482.75587299999995</v>
      </c>
      <c r="I50" s="21">
        <v>-1613.8565820000001</v>
      </c>
      <c r="J50" s="21">
        <v>-484.222523</v>
      </c>
      <c r="K50" s="21">
        <v>-259.862618</v>
      </c>
      <c r="L50" s="21">
        <v>-1192.704845</v>
      </c>
      <c r="M50" s="21">
        <v>-1199.609576</v>
      </c>
      <c r="N50" s="21">
        <v>-750.497075</v>
      </c>
      <c r="O50" s="21">
        <v>-1940.042482</v>
      </c>
      <c r="P50" s="21">
        <v>-287.11606900000004</v>
      </c>
      <c r="Q50" s="21">
        <v>-116.06222000000002</v>
      </c>
      <c r="R50" s="21">
        <v>446.94824400000005</v>
      </c>
      <c r="S50" s="21">
        <v>-270.505141</v>
      </c>
      <c r="T50" s="21">
        <v>109.916198</v>
      </c>
      <c r="U50" s="21">
        <v>541.585564</v>
      </c>
      <c r="V50" s="21">
        <v>394.9984130000001</v>
      </c>
      <c r="W50" s="21">
        <v>552.930484</v>
      </c>
      <c r="X50" s="21">
        <v>217.24164199999996</v>
      </c>
      <c r="Y50" s="21">
        <v>2302.2586189999997</v>
      </c>
      <c r="Z50" s="21">
        <v>-121.51545299999995</v>
      </c>
      <c r="AA50" s="21">
        <v>707.778236</v>
      </c>
      <c r="AB50" s="21">
        <v>1686.9447449999998</v>
      </c>
      <c r="AC50" s="21">
        <v>1851.274027</v>
      </c>
      <c r="AD50" s="21">
        <v>2419.8744209999995</v>
      </c>
      <c r="AE50" s="21">
        <v>1811.057629</v>
      </c>
      <c r="AF50" s="21">
        <v>1420.665949</v>
      </c>
      <c r="AG50" s="21">
        <v>1306.184613</v>
      </c>
      <c r="AH50" s="21">
        <v>1885.2377279999998</v>
      </c>
      <c r="AI50" s="21">
        <v>2374.71607</v>
      </c>
      <c r="AJ50" s="21">
        <v>2550.316279</v>
      </c>
      <c r="AK50" s="21">
        <v>436.22357900000003</v>
      </c>
      <c r="AL50" s="21">
        <v>1103.835296</v>
      </c>
      <c r="AM50" s="21">
        <v>291.66496800000004</v>
      </c>
      <c r="AN50" s="21">
        <v>2299.025092</v>
      </c>
      <c r="AO50" s="21">
        <v>1890.25616</v>
      </c>
      <c r="AP50" s="21">
        <v>1856.1889259999998</v>
      </c>
      <c r="AQ50" s="21">
        <v>1512.231422</v>
      </c>
      <c r="AR50" s="21">
        <v>496.0059749999999</v>
      </c>
      <c r="AS50" s="21">
        <v>585.552661</v>
      </c>
      <c r="AT50" s="21">
        <v>1716.792764</v>
      </c>
      <c r="AU50" s="21">
        <v>988.4213480000001</v>
      </c>
      <c r="AV50" s="21">
        <v>-3891.735712999999</v>
      </c>
      <c r="AW50" s="21">
        <v>-3841.0974799999995</v>
      </c>
      <c r="AX50" s="21">
        <v>-435.55162199999995</v>
      </c>
      <c r="AY50" s="21">
        <v>-2986.63056</v>
      </c>
      <c r="AZ50" s="21">
        <v>-4720.187169</v>
      </c>
      <c r="BA50" s="21">
        <v>-7595.524915999999</v>
      </c>
      <c r="BB50" s="21">
        <v>-5496.193557</v>
      </c>
      <c r="BC50" s="21">
        <v>-6520.854733</v>
      </c>
      <c r="BD50" s="21">
        <v>-10106.780513</v>
      </c>
      <c r="BE50" s="21">
        <v>-12436.743909</v>
      </c>
      <c r="BF50" s="21">
        <v>-16295.509189000002</v>
      </c>
      <c r="BG50" s="21">
        <v>-19230.78386</v>
      </c>
      <c r="BH50" s="21">
        <v>-13302.359578</v>
      </c>
      <c r="BI50" s="21">
        <v>-12679.898421000002</v>
      </c>
      <c r="BJ50" s="21">
        <v>-6997.764819000001</v>
      </c>
      <c r="BK50" s="21">
        <v>-7428.646423</v>
      </c>
      <c r="BL50" s="21">
        <v>-1559.546652</v>
      </c>
      <c r="BM50" s="21">
        <v>-3441.684602</v>
      </c>
      <c r="BN50" s="21">
        <v>-2296.240421</v>
      </c>
      <c r="BO50" s="21">
        <v>-1598.5071679999999</v>
      </c>
      <c r="BP50" s="21">
        <v>-430.16535999999985</v>
      </c>
      <c r="BQ50" s="21">
        <v>530.811766</v>
      </c>
      <c r="BR50" s="21">
        <v>209.40761300000008</v>
      </c>
      <c r="BS50" s="21">
        <v>-2402.6916840000004</v>
      </c>
      <c r="BT50" s="21">
        <v>-889.7304310000002</v>
      </c>
      <c r="BU50" s="21">
        <v>-10008.130043</v>
      </c>
      <c r="BV50" s="21">
        <v>-5819.809684999999</v>
      </c>
      <c r="BW50" s="21">
        <v>-3867.1954579999997</v>
      </c>
      <c r="BX50" s="21">
        <v>-3035.725986</v>
      </c>
      <c r="BY50" s="21">
        <v>-4945.98781</v>
      </c>
      <c r="BZ50" s="21">
        <v>33.27035999999998</v>
      </c>
      <c r="CA50" s="21">
        <v>-527.8855530000001</v>
      </c>
      <c r="CB50" s="21">
        <v>-8121.979665</v>
      </c>
      <c r="CC50" s="21">
        <v>-7668.0741800000005</v>
      </c>
      <c r="CD50" s="21">
        <v>-6931.339545</v>
      </c>
      <c r="CE50" s="21">
        <v>-3834.9917099999993</v>
      </c>
      <c r="CF50" s="21">
        <v>-1368.982092</v>
      </c>
      <c r="CG50" s="21">
        <v>-4358.326895</v>
      </c>
      <c r="CH50" s="21">
        <v>96.55596300000002</v>
      </c>
      <c r="CI50" s="21">
        <v>1930.8353160000001</v>
      </c>
      <c r="CJ50" s="21">
        <v>-587.190241</v>
      </c>
      <c r="CK50" s="21">
        <v>1433.4956160000004</v>
      </c>
      <c r="CL50" s="21">
        <v>-206.4356499999999</v>
      </c>
      <c r="CM50" s="21">
        <v>-4647.519214</v>
      </c>
      <c r="CN50" s="21">
        <v>-5878.670604</v>
      </c>
      <c r="CO50" s="21">
        <v>-5077.756157</v>
      </c>
      <c r="CP50" s="21">
        <v>-6424.351393000001</v>
      </c>
      <c r="CQ50" s="21">
        <v>-2925.711424</v>
      </c>
      <c r="CR50" s="21">
        <v>4197.024478</v>
      </c>
      <c r="CS50" s="21">
        <v>-7259.874411999999</v>
      </c>
      <c r="CT50" s="21">
        <v>-10059.291237</v>
      </c>
      <c r="CU50" s="21">
        <v>-7552.2158309999995</v>
      </c>
      <c r="CV50" s="21">
        <v>-10905.390649</v>
      </c>
      <c r="CW50" s="21">
        <v>-11102.62384</v>
      </c>
      <c r="CX50" s="21">
        <v>-7396.502418</v>
      </c>
      <c r="CY50" s="21">
        <v>-7583.68023</v>
      </c>
      <c r="CZ50" s="21">
        <v>-9513.248257999998</v>
      </c>
      <c r="DA50" s="21">
        <v>-6115.5899660000005</v>
      </c>
      <c r="DB50" s="21">
        <v>1447.8614909999997</v>
      </c>
      <c r="DC50" s="21">
        <v>-4822.24151215</v>
      </c>
      <c r="DD50" s="21">
        <v>-6938.462961149999</v>
      </c>
      <c r="DE50" s="21">
        <v>3338.863792</v>
      </c>
      <c r="DF50" s="21">
        <v>-907.5394890000007</v>
      </c>
      <c r="DG50" s="21">
        <v>-3692.72904</v>
      </c>
      <c r="DH50" s="21">
        <v>-272.4342140000008</v>
      </c>
      <c r="DI50" s="21">
        <v>-8486.233289999998</v>
      </c>
      <c r="DJ50" s="21">
        <v>-5836.800654999999</v>
      </c>
      <c r="DK50" s="21">
        <v>-20978.754596000002</v>
      </c>
      <c r="DL50" s="21">
        <v>-17465.597341</v>
      </c>
      <c r="DM50" s="21">
        <v>-18553.206211999997</v>
      </c>
      <c r="DN50" s="21">
        <v>-18702.669338</v>
      </c>
      <c r="DO50" s="21">
        <v>-15078.793814000002</v>
      </c>
      <c r="DP50" s="21">
        <v>-31418.978108</v>
      </c>
      <c r="DQ50" s="21">
        <v>-27871.486803000003</v>
      </c>
      <c r="DR50" s="21">
        <v>-30610.599130000002</v>
      </c>
      <c r="DS50" s="21">
        <v>-32565.326654999997</v>
      </c>
      <c r="DT50" s="21">
        <v>-19762.293890000004</v>
      </c>
      <c r="DU50" s="21">
        <v>-23272.458217</v>
      </c>
      <c r="DV50" s="21">
        <v>-29356.438423000003</v>
      </c>
      <c r="DW50" s="21">
        <v>-22134.855999</v>
      </c>
      <c r="DX50" s="21">
        <v>-26448.903929999997</v>
      </c>
    </row>
    <row r="51" spans="1:128" ht="13.5">
      <c r="A51" s="1" t="s">
        <v>181</v>
      </c>
      <c r="B51" s="21">
        <v>311.915254</v>
      </c>
      <c r="C51" s="21">
        <v>313.002517</v>
      </c>
      <c r="D51" s="21">
        <v>314.870705</v>
      </c>
      <c r="E51" s="21">
        <v>335.441902</v>
      </c>
      <c r="F51" s="21">
        <v>323.77603500000004</v>
      </c>
      <c r="G51" s="21">
        <v>340.66330400000004</v>
      </c>
      <c r="H51" s="21">
        <v>331.64681800000005</v>
      </c>
      <c r="I51" s="21">
        <v>335.585095</v>
      </c>
      <c r="J51" s="21">
        <v>399.073164</v>
      </c>
      <c r="K51" s="21">
        <v>413.49091500000003</v>
      </c>
      <c r="L51" s="21">
        <v>419.111372</v>
      </c>
      <c r="M51" s="21">
        <v>390.782415</v>
      </c>
      <c r="N51" s="21">
        <v>326.176103</v>
      </c>
      <c r="O51" s="21">
        <v>381.23606800000005</v>
      </c>
      <c r="P51" s="21">
        <v>385.18001300000003</v>
      </c>
      <c r="Q51" s="21">
        <v>381.93745200000006</v>
      </c>
      <c r="R51" s="21">
        <v>394.27842300000003</v>
      </c>
      <c r="S51" s="21">
        <v>401.9628</v>
      </c>
      <c r="T51" s="21">
        <v>417.019144</v>
      </c>
      <c r="U51" s="21">
        <v>417.22908099999995</v>
      </c>
      <c r="V51" s="21">
        <v>415.45914</v>
      </c>
      <c r="W51" s="21">
        <v>421.62013499999995</v>
      </c>
      <c r="X51" s="21">
        <v>437.919992</v>
      </c>
      <c r="Y51" s="21">
        <v>424.30906300000004</v>
      </c>
      <c r="Z51" s="21">
        <v>434.490876</v>
      </c>
      <c r="AA51" s="21">
        <v>438.178176</v>
      </c>
      <c r="AB51" s="21">
        <v>437.149918</v>
      </c>
      <c r="AC51" s="21">
        <v>429.37098000000003</v>
      </c>
      <c r="AD51" s="21">
        <v>433.27556799999996</v>
      </c>
      <c r="AE51" s="21">
        <v>454.92794599999996</v>
      </c>
      <c r="AF51" s="21">
        <v>436.414512</v>
      </c>
      <c r="AG51" s="21">
        <v>452.618121</v>
      </c>
      <c r="AH51" s="21">
        <v>482.817362</v>
      </c>
      <c r="AI51" s="21">
        <v>487.906016</v>
      </c>
      <c r="AJ51" s="21">
        <v>514.355485</v>
      </c>
      <c r="AK51" s="21">
        <v>510.75212899999997</v>
      </c>
      <c r="AL51" s="21">
        <v>540.548879</v>
      </c>
      <c r="AM51" s="21">
        <v>505.120607</v>
      </c>
      <c r="AN51" s="21">
        <v>508.39050799999995</v>
      </c>
      <c r="AO51" s="21">
        <v>557.445123</v>
      </c>
      <c r="AP51" s="21">
        <v>595.9971260000001</v>
      </c>
      <c r="AQ51" s="21">
        <v>628.002902</v>
      </c>
      <c r="AR51" s="21">
        <v>645.3643940000001</v>
      </c>
      <c r="AS51" s="21">
        <v>694.245289</v>
      </c>
      <c r="AT51" s="21">
        <v>794.79839</v>
      </c>
      <c r="AU51" s="21">
        <v>805.803016</v>
      </c>
      <c r="AV51" s="21">
        <v>846.6167649999999</v>
      </c>
      <c r="AW51" s="21">
        <v>930.273964</v>
      </c>
      <c r="AX51" s="21">
        <v>945.0040759999999</v>
      </c>
      <c r="AY51" s="21">
        <v>941.3087140000002</v>
      </c>
      <c r="AZ51" s="21">
        <v>959.246142</v>
      </c>
      <c r="BA51" s="21">
        <v>1014.006742</v>
      </c>
      <c r="BB51" s="21">
        <v>1012.0468189999999</v>
      </c>
      <c r="BC51" s="21">
        <v>1029.174622</v>
      </c>
      <c r="BD51" s="21">
        <v>1059.040473</v>
      </c>
      <c r="BE51" s="21">
        <v>1042.159264</v>
      </c>
      <c r="BF51" s="21">
        <v>1057.833436</v>
      </c>
      <c r="BG51" s="21">
        <v>1077.006754</v>
      </c>
      <c r="BH51" s="21">
        <v>1151.6063087000002</v>
      </c>
      <c r="BI51" s="21">
        <v>1341.1684057</v>
      </c>
      <c r="BJ51" s="21">
        <v>1176.459332</v>
      </c>
      <c r="BK51" s="21">
        <v>1188.350347</v>
      </c>
      <c r="BL51" s="21">
        <v>1222.19613</v>
      </c>
      <c r="BM51" s="21">
        <v>1227.7858210000002</v>
      </c>
      <c r="BN51" s="21">
        <v>1238.327095</v>
      </c>
      <c r="BO51" s="21">
        <v>1223.6679139999999</v>
      </c>
      <c r="BP51" s="21">
        <v>1272.984037</v>
      </c>
      <c r="BQ51" s="21">
        <v>1262.1189689999999</v>
      </c>
      <c r="BR51" s="21">
        <v>1292.12323</v>
      </c>
      <c r="BS51" s="21">
        <v>1298.645091</v>
      </c>
      <c r="BT51" s="21">
        <v>1368.9207700000002</v>
      </c>
      <c r="BU51" s="21">
        <v>1332.063583</v>
      </c>
      <c r="BV51" s="21">
        <v>1347.1862919999999</v>
      </c>
      <c r="BW51" s="21">
        <v>1360.829016</v>
      </c>
      <c r="BX51" s="21">
        <v>1377.772754</v>
      </c>
      <c r="BY51" s="21">
        <v>1385.462691</v>
      </c>
      <c r="BZ51" s="21">
        <v>1430.264533</v>
      </c>
      <c r="CA51" s="21">
        <v>1652.7820700000002</v>
      </c>
      <c r="CB51" s="21">
        <v>1551.0466399999998</v>
      </c>
      <c r="CC51" s="21">
        <v>1510.868034</v>
      </c>
      <c r="CD51" s="21">
        <v>1486.9525149999997</v>
      </c>
      <c r="CE51" s="21">
        <v>1521.049262</v>
      </c>
      <c r="CF51" s="21">
        <v>1525.766789</v>
      </c>
      <c r="CG51" s="21">
        <v>1680.5782669999996</v>
      </c>
      <c r="CH51" s="21">
        <v>1557.3715590000002</v>
      </c>
      <c r="CI51" s="21">
        <v>1622.956738</v>
      </c>
      <c r="CJ51" s="21">
        <v>1563.8046729999999</v>
      </c>
      <c r="CK51" s="21">
        <v>1637.912594</v>
      </c>
      <c r="CL51" s="21">
        <v>1598.5833100000002</v>
      </c>
      <c r="CM51" s="21">
        <v>1610.743903</v>
      </c>
      <c r="CN51" s="21">
        <v>1615.430469</v>
      </c>
      <c r="CO51" s="21">
        <v>1651.747258</v>
      </c>
      <c r="CP51" s="21">
        <v>1667.991099</v>
      </c>
      <c r="CQ51" s="21">
        <v>1687.875842</v>
      </c>
      <c r="CR51" s="21">
        <v>1782.888908</v>
      </c>
      <c r="CS51" s="21">
        <v>1696.7282989999999</v>
      </c>
      <c r="CT51" s="21">
        <v>1755.804854</v>
      </c>
      <c r="CU51" s="21">
        <v>1775.0474779999997</v>
      </c>
      <c r="CV51" s="21">
        <v>1923.7504059999999</v>
      </c>
      <c r="CW51" s="21">
        <v>1923.3043440000001</v>
      </c>
      <c r="CX51" s="21">
        <v>1957.1528229999997</v>
      </c>
      <c r="CY51" s="21">
        <v>1974.500977</v>
      </c>
      <c r="CZ51" s="21">
        <v>2029.6911309999998</v>
      </c>
      <c r="DA51" s="21">
        <v>2063.586073</v>
      </c>
      <c r="DB51" s="21">
        <v>2088.0819030000002</v>
      </c>
      <c r="DC51" s="21">
        <v>2132.827639</v>
      </c>
      <c r="DD51" s="21">
        <v>2264.7967869999998</v>
      </c>
      <c r="DE51" s="21">
        <v>2355.9594209999996</v>
      </c>
      <c r="DF51" s="21">
        <v>2408.699929</v>
      </c>
      <c r="DG51" s="21">
        <v>2419.8280569999997</v>
      </c>
      <c r="DH51" s="21">
        <v>2454.4116220000005</v>
      </c>
      <c r="DI51" s="21">
        <v>2458.1891639999994</v>
      </c>
      <c r="DJ51" s="21">
        <v>2509.30463</v>
      </c>
      <c r="DK51" s="21">
        <v>3962.204518</v>
      </c>
      <c r="DL51" s="21">
        <v>4036.5933050000003</v>
      </c>
      <c r="DM51" s="21">
        <v>4093.46633</v>
      </c>
      <c r="DN51" s="21">
        <v>2798.868837</v>
      </c>
      <c r="DO51" s="21">
        <v>2803.067379</v>
      </c>
      <c r="DP51" s="21">
        <v>2667.624744</v>
      </c>
      <c r="DQ51" s="21">
        <v>2270.563136</v>
      </c>
      <c r="DR51" s="21">
        <v>2361.2571690000004</v>
      </c>
      <c r="DS51" s="21">
        <v>2398.0308980000004</v>
      </c>
      <c r="DT51" s="21">
        <v>2562.6265069999995</v>
      </c>
      <c r="DU51" s="21">
        <v>2670.9332180000006</v>
      </c>
      <c r="DV51" s="21">
        <v>2785.387977</v>
      </c>
      <c r="DW51" s="21">
        <v>2674.640672</v>
      </c>
      <c r="DX51" s="21">
        <v>2801.362894</v>
      </c>
    </row>
    <row r="52" spans="1:128" ht="13.5">
      <c r="A52" s="1" t="s">
        <v>183</v>
      </c>
      <c r="B52" s="21">
        <v>-1676.592288007403</v>
      </c>
      <c r="C52" s="21">
        <v>-1824.3111060570282</v>
      </c>
      <c r="D52" s="21">
        <v>-1641.7691599938835</v>
      </c>
      <c r="E52" s="21">
        <v>-1124.9458961354248</v>
      </c>
      <c r="F52" s="21">
        <v>-787.3227094705344</v>
      </c>
      <c r="G52" s="21">
        <v>-566.8969170317541</v>
      </c>
      <c r="H52" s="21">
        <v>295.1696405377679</v>
      </c>
      <c r="I52" s="21">
        <v>1337.779394038303</v>
      </c>
      <c r="J52" s="21">
        <v>1713.8363188635453</v>
      </c>
      <c r="K52" s="21">
        <v>3994.4702533890354</v>
      </c>
      <c r="L52" s="21">
        <v>3449.8360828894747</v>
      </c>
      <c r="M52" s="21">
        <v>2085.5173568169994</v>
      </c>
      <c r="N52" s="21">
        <v>2837.359564992931</v>
      </c>
      <c r="O52" s="21">
        <v>2433.1819116702272</v>
      </c>
      <c r="P52" s="21">
        <v>775.5188436964008</v>
      </c>
      <c r="Q52" s="21">
        <v>825.8069030430897</v>
      </c>
      <c r="R52" s="21">
        <v>925.4867438856409</v>
      </c>
      <c r="S52" s="21">
        <v>1020.2777999825248</v>
      </c>
      <c r="T52" s="21">
        <v>-132.37436578041343</v>
      </c>
      <c r="U52" s="21">
        <v>-506.53035398798784</v>
      </c>
      <c r="V52" s="21">
        <v>-1503.2641247701486</v>
      </c>
      <c r="W52" s="21">
        <v>-3579.2617814360237</v>
      </c>
      <c r="X52" s="21">
        <v>-4166.269039604727</v>
      </c>
      <c r="Y52" s="21">
        <v>-2621.786991977012</v>
      </c>
      <c r="Z52" s="21">
        <v>-3164.7688213408255</v>
      </c>
      <c r="AA52" s="21">
        <v>-2338.002453255055</v>
      </c>
      <c r="AB52" s="21">
        <v>-3351.118223658178</v>
      </c>
      <c r="AC52" s="21">
        <v>-7885.783399448432</v>
      </c>
      <c r="AD52" s="21">
        <v>-4640.495574965389</v>
      </c>
      <c r="AE52" s="21">
        <v>-7601.229998965955</v>
      </c>
      <c r="AF52" s="21">
        <v>-10812.034590039795</v>
      </c>
      <c r="AG52" s="21">
        <v>-11006.182478890285</v>
      </c>
      <c r="AH52" s="21">
        <v>-10752.669326364014</v>
      </c>
      <c r="AI52" s="21">
        <v>-10536.399017249423</v>
      </c>
      <c r="AJ52" s="21">
        <v>-8688.828460827648</v>
      </c>
      <c r="AK52" s="21">
        <v>-5805.679013346111</v>
      </c>
      <c r="AL52" s="21">
        <v>-5156.45492117084</v>
      </c>
      <c r="AM52" s="21">
        <v>-4974.575007882604</v>
      </c>
      <c r="AN52" s="21">
        <v>-3237.707977828657</v>
      </c>
      <c r="AO52" s="21">
        <v>-4251.985111845677</v>
      </c>
      <c r="AP52" s="21">
        <v>-2176.4703246279314</v>
      </c>
      <c r="AQ52" s="21">
        <v>610.8414872987832</v>
      </c>
      <c r="AR52" s="21">
        <v>2162.982286238409</v>
      </c>
      <c r="AS52" s="21">
        <v>2756.6196887186816</v>
      </c>
      <c r="AT52" s="21">
        <v>5676.137604169786</v>
      </c>
      <c r="AU52" s="21">
        <v>5257.201262423188</v>
      </c>
      <c r="AV52" s="21">
        <v>7201.426641842622</v>
      </c>
      <c r="AW52" s="21">
        <v>7101.06913881979</v>
      </c>
      <c r="AX52" s="21">
        <v>5680.144546699599</v>
      </c>
      <c r="AY52" s="21">
        <v>5795.895967726501</v>
      </c>
      <c r="AZ52" s="21">
        <v>5492.86899748774</v>
      </c>
      <c r="BA52" s="21">
        <v>6632.926075780965</v>
      </c>
      <c r="BB52" s="21">
        <v>8463.713199551472</v>
      </c>
      <c r="BC52" s="21">
        <v>8120.966816896149</v>
      </c>
      <c r="BD52" s="21">
        <v>7608.421547593585</v>
      </c>
      <c r="BE52" s="21">
        <v>6386.958064227463</v>
      </c>
      <c r="BF52" s="21">
        <v>6635.702285532259</v>
      </c>
      <c r="BG52" s="21">
        <v>6063.849999235116</v>
      </c>
      <c r="BH52" s="21">
        <v>5845.77787695201</v>
      </c>
      <c r="BI52" s="21">
        <v>6878.982457666118</v>
      </c>
      <c r="BJ52" s="21">
        <v>2771.367163628645</v>
      </c>
      <c r="BK52" s="21">
        <v>2764.9130209688856</v>
      </c>
      <c r="BL52" s="21">
        <v>-67.63614412541119</v>
      </c>
      <c r="BM52" s="21">
        <v>1217.9688260012153</v>
      </c>
      <c r="BN52" s="21">
        <v>5712.591100174424</v>
      </c>
      <c r="BO52" s="21">
        <v>10230.996434199897</v>
      </c>
      <c r="BP52" s="21">
        <v>10790.75991449158</v>
      </c>
      <c r="BQ52" s="21">
        <v>11558.003075014034</v>
      </c>
      <c r="BR52" s="21">
        <v>8739.655706386957</v>
      </c>
      <c r="BS52" s="21">
        <v>7856.61977330085</v>
      </c>
      <c r="BT52" s="21">
        <v>10270.10190421611</v>
      </c>
      <c r="BU52" s="21">
        <v>16191.171936198645</v>
      </c>
      <c r="BV52" s="21">
        <v>15821.220263754849</v>
      </c>
      <c r="BW52" s="21">
        <v>12936.429630105085</v>
      </c>
      <c r="BX52" s="21">
        <v>14417.141483137524</v>
      </c>
      <c r="BY52" s="21">
        <v>13809.816896667448</v>
      </c>
      <c r="BZ52" s="21">
        <v>13938.505470783333</v>
      </c>
      <c r="CA52" s="21">
        <v>14565.888331130336</v>
      </c>
      <c r="CB52" s="21">
        <v>17157.773543600273</v>
      </c>
      <c r="CC52" s="21">
        <v>16867.228478896344</v>
      </c>
      <c r="CD52" s="21">
        <v>19686.0025395573</v>
      </c>
      <c r="CE52" s="21">
        <v>22229.40354262907</v>
      </c>
      <c r="CF52" s="21">
        <v>21891.14062079602</v>
      </c>
      <c r="CG52" s="21">
        <v>19409.308324373393</v>
      </c>
      <c r="CH52" s="21">
        <v>20306.027916021027</v>
      </c>
      <c r="CI52" s="21">
        <v>22536.385639682492</v>
      </c>
      <c r="CJ52" s="21">
        <v>17406.794541982963</v>
      </c>
      <c r="CK52" s="21">
        <v>17523.241824795266</v>
      </c>
      <c r="CL52" s="21">
        <v>22758.818410936135</v>
      </c>
      <c r="CM52" s="21">
        <v>16731.765125069942</v>
      </c>
      <c r="CN52" s="21">
        <v>18175.89630022309</v>
      </c>
      <c r="CO52" s="21">
        <v>15457.964521432228</v>
      </c>
      <c r="CP52" s="21">
        <v>14642.736091703662</v>
      </c>
      <c r="CQ52" s="21">
        <v>14474.02004474137</v>
      </c>
      <c r="CR52" s="21">
        <v>-205.65239765166916</v>
      </c>
      <c r="CS52" s="21">
        <v>19270.51899831318</v>
      </c>
      <c r="CT52" s="21">
        <v>18929.2390607647</v>
      </c>
      <c r="CU52" s="21">
        <v>16543.41935300482</v>
      </c>
      <c r="CV52" s="21">
        <v>8144.515724412226</v>
      </c>
      <c r="CW52" s="21">
        <v>3506.4145106712167</v>
      </c>
      <c r="CX52" s="21">
        <v>1192.7237931245254</v>
      </c>
      <c r="CY52" s="21">
        <v>-8449.87358256345</v>
      </c>
      <c r="CZ52" s="21">
        <v>-15317.695401947909</v>
      </c>
      <c r="DA52" s="21">
        <v>-17052.991996876706</v>
      </c>
      <c r="DB52" s="21">
        <v>-24194.41895899085</v>
      </c>
      <c r="DC52" s="21">
        <v>-20704.624815910283</v>
      </c>
      <c r="DD52" s="21">
        <v>-14865.105699432082</v>
      </c>
      <c r="DE52" s="21">
        <v>-9567.127040449544</v>
      </c>
      <c r="DF52" s="21">
        <v>-11278.228033005289</v>
      </c>
      <c r="DG52" s="21">
        <v>-12526.749361959788</v>
      </c>
      <c r="DH52" s="21">
        <v>-4815.40644560058</v>
      </c>
      <c r="DI52" s="21">
        <v>860.3410829916793</v>
      </c>
      <c r="DJ52" s="21">
        <v>10712.176905652283</v>
      </c>
      <c r="DK52" s="21">
        <v>18178.92862708809</v>
      </c>
      <c r="DL52" s="21">
        <v>19168.25571098089</v>
      </c>
      <c r="DM52" s="21">
        <v>20291.40468647855</v>
      </c>
      <c r="DN52" s="21">
        <v>18665.33231461099</v>
      </c>
      <c r="DO52" s="21">
        <v>22384.413618027444</v>
      </c>
      <c r="DP52" s="21">
        <v>18370.10073957759</v>
      </c>
      <c r="DQ52" s="21">
        <v>37261.142315437755</v>
      </c>
      <c r="DR52" s="21">
        <v>36702.38347852863</v>
      </c>
      <c r="DS52" s="21">
        <v>36562.60041687484</v>
      </c>
      <c r="DT52" s="21">
        <v>37048.30450904147</v>
      </c>
      <c r="DU52" s="21">
        <v>45011.78587278685</v>
      </c>
      <c r="DV52" s="21">
        <v>45468.586155560464</v>
      </c>
      <c r="DW52" s="21">
        <v>56081.43265161487</v>
      </c>
      <c r="DX52" s="21">
        <v>60113.227038063895</v>
      </c>
    </row>
    <row r="53" spans="2:128" ht="13.5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</row>
    <row r="54" spans="1:128" ht="13.5">
      <c r="A54" s="1" t="s">
        <v>197</v>
      </c>
      <c r="B54" s="21">
        <v>16233.451516000001</v>
      </c>
      <c r="C54" s="21">
        <v>15692.043643</v>
      </c>
      <c r="D54" s="21">
        <v>15799.051414000001</v>
      </c>
      <c r="E54" s="21">
        <v>15803.133307</v>
      </c>
      <c r="F54" s="21">
        <v>16310.220005</v>
      </c>
      <c r="G54" s="21">
        <v>17025.693192</v>
      </c>
      <c r="H54" s="21">
        <v>17479.440835</v>
      </c>
      <c r="I54" s="21">
        <v>17323.724573</v>
      </c>
      <c r="J54" s="21">
        <v>17495.027916</v>
      </c>
      <c r="K54" s="21">
        <v>17497.268255</v>
      </c>
      <c r="L54" s="21">
        <v>17602.063714999997</v>
      </c>
      <c r="M54" s="21">
        <v>19220.421843</v>
      </c>
      <c r="N54" s="21">
        <v>18059.832211</v>
      </c>
      <c r="O54" s="21">
        <v>17398.296256999998</v>
      </c>
      <c r="P54" s="21">
        <v>17896.086718</v>
      </c>
      <c r="Q54" s="21">
        <v>18622.328448</v>
      </c>
      <c r="R54" s="21">
        <v>19195.781938</v>
      </c>
      <c r="S54" s="21">
        <v>20814.147519000002</v>
      </c>
      <c r="T54" s="21">
        <v>21059.167809</v>
      </c>
      <c r="U54" s="21">
        <v>20664.889399</v>
      </c>
      <c r="V54" s="21">
        <v>21101.838803</v>
      </c>
      <c r="W54" s="21">
        <v>22290.786477</v>
      </c>
      <c r="X54" s="21">
        <v>22871.007567999997</v>
      </c>
      <c r="Y54" s="21">
        <v>24463.943137</v>
      </c>
      <c r="Z54" s="21">
        <v>23187.883438999997</v>
      </c>
      <c r="AA54" s="21">
        <v>22962.607756999998</v>
      </c>
      <c r="AB54" s="21">
        <v>22969.948572</v>
      </c>
      <c r="AC54" s="21">
        <v>23968.32705</v>
      </c>
      <c r="AD54" s="21">
        <v>24942.046644000002</v>
      </c>
      <c r="AE54" s="21">
        <v>26064.307109999998</v>
      </c>
      <c r="AF54" s="21">
        <v>27506.492632999998</v>
      </c>
      <c r="AG54" s="21">
        <v>28469.855919</v>
      </c>
      <c r="AH54" s="21">
        <v>29358.983182</v>
      </c>
      <c r="AI54" s="21">
        <v>30028.111688999998</v>
      </c>
      <c r="AJ54" s="21">
        <v>30529.957041</v>
      </c>
      <c r="AK54" s="21">
        <v>31618.253182</v>
      </c>
      <c r="AL54" s="21">
        <v>29895.695229999998</v>
      </c>
      <c r="AM54" s="21">
        <v>28998.321398000004</v>
      </c>
      <c r="AN54" s="21">
        <v>28628.586292</v>
      </c>
      <c r="AO54" s="21">
        <v>29522.635228</v>
      </c>
      <c r="AP54" s="21">
        <v>30117.875808000004</v>
      </c>
      <c r="AQ54" s="21">
        <v>30623.198921000003</v>
      </c>
      <c r="AR54" s="21">
        <v>31019.279249000003</v>
      </c>
      <c r="AS54" s="21">
        <v>31857.514479</v>
      </c>
      <c r="AT54" s="21">
        <v>31754.293988</v>
      </c>
      <c r="AU54" s="21">
        <v>30898.932893999998</v>
      </c>
      <c r="AV54" s="21">
        <v>31373.336357</v>
      </c>
      <c r="AW54" s="21">
        <v>34311.097397</v>
      </c>
      <c r="AX54" s="21">
        <v>31936.631020999997</v>
      </c>
      <c r="AY54" s="21">
        <v>30794.300502000002</v>
      </c>
      <c r="AZ54" s="21">
        <v>30950.555383</v>
      </c>
      <c r="BA54" s="21">
        <v>32270.734727</v>
      </c>
      <c r="BB54" s="21">
        <v>32817.685537</v>
      </c>
      <c r="BC54" s="21">
        <v>34054.419654000005</v>
      </c>
      <c r="BD54" s="21">
        <v>34816.406657</v>
      </c>
      <c r="BE54" s="21">
        <v>35257.776741</v>
      </c>
      <c r="BF54" s="21">
        <v>36713.836206</v>
      </c>
      <c r="BG54" s="21">
        <v>36804.367423</v>
      </c>
      <c r="BH54" s="21">
        <v>38391.93094</v>
      </c>
      <c r="BI54" s="21">
        <v>41085.978164</v>
      </c>
      <c r="BJ54" s="21">
        <v>38468.564189</v>
      </c>
      <c r="BK54" s="21">
        <v>37911.09316</v>
      </c>
      <c r="BL54" s="21">
        <v>37673.820479</v>
      </c>
      <c r="BM54" s="21">
        <v>38801.710152</v>
      </c>
      <c r="BN54" s="21">
        <v>40390.912537000004</v>
      </c>
      <c r="BO54" s="21">
        <v>41089.083912999995</v>
      </c>
      <c r="BP54" s="21">
        <v>42535.322525999996</v>
      </c>
      <c r="BQ54" s="21">
        <v>43185.341338</v>
      </c>
      <c r="BR54" s="21">
        <v>43434.75266699999</v>
      </c>
      <c r="BS54" s="21">
        <v>43218.236821</v>
      </c>
      <c r="BT54" s="21">
        <v>44869.936408</v>
      </c>
      <c r="BU54" s="21">
        <v>47537.835337</v>
      </c>
      <c r="BV54" s="21">
        <v>45113.43905</v>
      </c>
      <c r="BW54" s="21">
        <v>44988.797672</v>
      </c>
      <c r="BX54" s="21">
        <v>45265.17783100001</v>
      </c>
      <c r="BY54" s="21">
        <v>46791.169488</v>
      </c>
      <c r="BZ54" s="21">
        <v>48118.635269</v>
      </c>
      <c r="CA54" s="21">
        <v>49751.119359</v>
      </c>
      <c r="CB54" s="21">
        <v>51863.543062</v>
      </c>
      <c r="CC54" s="21">
        <v>51983.586925</v>
      </c>
      <c r="CD54" s="21">
        <v>52843.954932</v>
      </c>
      <c r="CE54" s="21">
        <v>53270.381485000005</v>
      </c>
      <c r="CF54" s="21">
        <v>54242.380775</v>
      </c>
      <c r="CG54" s="21">
        <v>57283.249492999996</v>
      </c>
      <c r="CH54" s="21">
        <v>56654.285468999995</v>
      </c>
      <c r="CI54" s="21">
        <v>54578.121317</v>
      </c>
      <c r="CJ54" s="21">
        <v>54422.064975</v>
      </c>
      <c r="CK54" s="21">
        <v>55418.005556000004</v>
      </c>
      <c r="CL54" s="21">
        <v>55587.26122</v>
      </c>
      <c r="CM54" s="21">
        <v>58478.07047599999</v>
      </c>
      <c r="CN54" s="21">
        <v>60304.302884000004</v>
      </c>
      <c r="CO54" s="21">
        <v>60268.084928</v>
      </c>
      <c r="CP54" s="21">
        <v>62018.621188000005</v>
      </c>
      <c r="CQ54" s="21">
        <v>61038.081282</v>
      </c>
      <c r="CR54" s="21">
        <v>65849.234015</v>
      </c>
      <c r="CS54" s="21">
        <v>73907.747167</v>
      </c>
      <c r="CT54" s="21">
        <v>71236.882796</v>
      </c>
      <c r="CU54" s="21">
        <v>69953.29960900001</v>
      </c>
      <c r="CV54" s="21">
        <v>70363.86269499999</v>
      </c>
      <c r="CW54" s="21">
        <v>71900.972903</v>
      </c>
      <c r="CX54" s="21">
        <v>73714.743997</v>
      </c>
      <c r="CY54" s="21">
        <v>79661.63613</v>
      </c>
      <c r="CZ54" s="21">
        <v>80966.895648</v>
      </c>
      <c r="DA54" s="21">
        <v>89329.334349</v>
      </c>
      <c r="DB54" s="21">
        <v>92108.442876</v>
      </c>
      <c r="DC54" s="21">
        <v>91499.955801</v>
      </c>
      <c r="DD54" s="21">
        <v>97677.341672</v>
      </c>
      <c r="DE54" s="21">
        <v>99907.330961</v>
      </c>
      <c r="DF54" s="21">
        <v>93872.075874</v>
      </c>
      <c r="DG54" s="21">
        <v>91577.626774</v>
      </c>
      <c r="DH54" s="21">
        <v>93122.145248</v>
      </c>
      <c r="DI54" s="21">
        <v>93942.356868</v>
      </c>
      <c r="DJ54" s="21">
        <v>93888.44145599999</v>
      </c>
      <c r="DK54" s="21">
        <v>94849.394332</v>
      </c>
      <c r="DL54" s="21">
        <v>95483.94401400001</v>
      </c>
      <c r="DM54" s="21">
        <v>91427.655109</v>
      </c>
      <c r="DN54" s="21">
        <v>87595.82486699999</v>
      </c>
      <c r="DO54" s="21">
        <v>92512.829054</v>
      </c>
      <c r="DP54" s="21">
        <v>87542.786404</v>
      </c>
      <c r="DQ54" s="21">
        <v>104564.342521</v>
      </c>
      <c r="DR54" s="21">
        <v>97904.730463</v>
      </c>
      <c r="DS54" s="21">
        <v>89276.680348</v>
      </c>
      <c r="DT54" s="21">
        <v>106164.63666799999</v>
      </c>
      <c r="DU54" s="21">
        <v>103448.05184</v>
      </c>
      <c r="DV54" s="21">
        <v>94283.69592900001</v>
      </c>
      <c r="DW54" s="21">
        <v>108904.08330900001</v>
      </c>
      <c r="DX54" s="21">
        <v>102946.292573</v>
      </c>
    </row>
    <row r="55" spans="1:128" ht="13.5">
      <c r="A55" s="1" t="s">
        <v>198</v>
      </c>
      <c r="B55" s="21">
        <v>9458.312537</v>
      </c>
      <c r="C55" s="21">
        <v>8991.512352</v>
      </c>
      <c r="D55" s="21">
        <v>9045.776227</v>
      </c>
      <c r="E55" s="21">
        <v>9592.991967</v>
      </c>
      <c r="F55" s="21">
        <v>9968.940285</v>
      </c>
      <c r="G55" s="21">
        <v>10745.017879</v>
      </c>
      <c r="H55" s="21">
        <v>10790.3724</v>
      </c>
      <c r="I55" s="21">
        <v>10782.411983999998</v>
      </c>
      <c r="J55" s="21">
        <v>10755.402741</v>
      </c>
      <c r="K55" s="21">
        <v>10706.976585999999</v>
      </c>
      <c r="L55" s="21">
        <v>10737.445529999999</v>
      </c>
      <c r="M55" s="21">
        <v>11995.94279</v>
      </c>
      <c r="N55" s="21">
        <v>10690.273122999999</v>
      </c>
      <c r="O55" s="21">
        <v>10341.480714</v>
      </c>
      <c r="P55" s="21">
        <v>10586.936754</v>
      </c>
      <c r="Q55" s="21">
        <v>11122.927616</v>
      </c>
      <c r="R55" s="21">
        <v>11747.991637000001</v>
      </c>
      <c r="S55" s="21">
        <v>13085.001686000001</v>
      </c>
      <c r="T55" s="21">
        <v>13404.213739</v>
      </c>
      <c r="U55" s="21">
        <v>13548.248448</v>
      </c>
      <c r="V55" s="21">
        <v>13998.091215</v>
      </c>
      <c r="W55" s="21">
        <v>14614.006416</v>
      </c>
      <c r="X55" s="21">
        <v>15043.015813999998</v>
      </c>
      <c r="Y55" s="21">
        <v>16117.363102</v>
      </c>
      <c r="Z55" s="21">
        <v>14752.214466</v>
      </c>
      <c r="AA55" s="21">
        <v>14313.51943</v>
      </c>
      <c r="AB55" s="21">
        <v>14515.417373</v>
      </c>
      <c r="AC55" s="21">
        <v>15080.463995999999</v>
      </c>
      <c r="AD55" s="21">
        <v>15556.691541</v>
      </c>
      <c r="AE55" s="21">
        <v>16721.389913</v>
      </c>
      <c r="AF55" s="21">
        <v>17446.550565999998</v>
      </c>
      <c r="AG55" s="21">
        <v>17701.851147</v>
      </c>
      <c r="AH55" s="21">
        <v>18364.282989</v>
      </c>
      <c r="AI55" s="21">
        <v>18631.192368</v>
      </c>
      <c r="AJ55" s="21">
        <v>19164.877206</v>
      </c>
      <c r="AK55" s="21">
        <v>20446.601828000003</v>
      </c>
      <c r="AL55" s="21">
        <v>18553.617532</v>
      </c>
      <c r="AM55" s="21">
        <v>17486.168692000003</v>
      </c>
      <c r="AN55" s="21">
        <v>17107.105254000002</v>
      </c>
      <c r="AO55" s="21">
        <v>17901.532469</v>
      </c>
      <c r="AP55" s="21">
        <v>18297.555445</v>
      </c>
      <c r="AQ55" s="21">
        <v>19083.463212000002</v>
      </c>
      <c r="AR55" s="21">
        <v>19604.982629000002</v>
      </c>
      <c r="AS55" s="21">
        <v>20081.005891</v>
      </c>
      <c r="AT55" s="21">
        <v>20064.760513</v>
      </c>
      <c r="AU55" s="21">
        <v>19435.454372</v>
      </c>
      <c r="AV55" s="21">
        <v>19815.468941</v>
      </c>
      <c r="AW55" s="21">
        <v>21898.66359</v>
      </c>
      <c r="AX55" s="21">
        <v>19632.743921999998</v>
      </c>
      <c r="AY55" s="21">
        <v>18804.06142</v>
      </c>
      <c r="AZ55" s="21">
        <v>18748.468344</v>
      </c>
      <c r="BA55" s="21">
        <v>19379.035348999998</v>
      </c>
      <c r="BB55" s="21">
        <v>20402.833776</v>
      </c>
      <c r="BC55" s="21">
        <v>21603.764267000002</v>
      </c>
      <c r="BD55" s="21">
        <v>21885.957494</v>
      </c>
      <c r="BE55" s="21">
        <v>22375.716802000003</v>
      </c>
      <c r="BF55" s="21">
        <v>23079.173135</v>
      </c>
      <c r="BG55" s="21">
        <v>22909.609315</v>
      </c>
      <c r="BH55" s="21">
        <v>23609.611861</v>
      </c>
      <c r="BI55" s="21">
        <v>26242.165996</v>
      </c>
      <c r="BJ55" s="21">
        <v>22921.576068</v>
      </c>
      <c r="BK55" s="21">
        <v>22115.369932999998</v>
      </c>
      <c r="BL55" s="21">
        <v>22280.59441</v>
      </c>
      <c r="BM55" s="21">
        <v>23088.164364</v>
      </c>
      <c r="BN55" s="21">
        <v>24277.906179</v>
      </c>
      <c r="BO55" s="21">
        <v>25474.847772999998</v>
      </c>
      <c r="BP55" s="21">
        <v>26093.472491999997</v>
      </c>
      <c r="BQ55" s="21">
        <v>26138.044932999997</v>
      </c>
      <c r="BR55" s="21">
        <v>26471.639296999998</v>
      </c>
      <c r="BS55" s="21">
        <v>26126.095980000002</v>
      </c>
      <c r="BT55" s="21">
        <v>27184.115179</v>
      </c>
      <c r="BU55" s="21">
        <v>30351.146533</v>
      </c>
      <c r="BV55" s="21">
        <v>27328.941618999997</v>
      </c>
      <c r="BW55" s="21">
        <v>26869.933405</v>
      </c>
      <c r="BX55" s="21">
        <v>27277.200951000003</v>
      </c>
      <c r="BY55" s="21">
        <v>28166.214641</v>
      </c>
      <c r="BZ55" s="21">
        <v>29672.853645</v>
      </c>
      <c r="CA55" s="21">
        <v>31287.972562</v>
      </c>
      <c r="CB55" s="21">
        <v>33296.700182</v>
      </c>
      <c r="CC55" s="21">
        <v>32794.380745</v>
      </c>
      <c r="CD55" s="21">
        <v>33448.922194</v>
      </c>
      <c r="CE55" s="21">
        <v>33023.730206</v>
      </c>
      <c r="CF55" s="21">
        <v>34051.424284999994</v>
      </c>
      <c r="CG55" s="21">
        <v>36315.950529</v>
      </c>
      <c r="CH55" s="21">
        <v>34205.337797</v>
      </c>
      <c r="CI55" s="21">
        <v>33098.658292</v>
      </c>
      <c r="CJ55" s="21">
        <v>32731.278660999997</v>
      </c>
      <c r="CK55" s="21">
        <v>32995.112875</v>
      </c>
      <c r="CL55" s="21">
        <v>33186.022218</v>
      </c>
      <c r="CM55" s="21">
        <v>35018.512174999996</v>
      </c>
      <c r="CN55" s="21">
        <v>36293.226986</v>
      </c>
      <c r="CO55" s="21">
        <v>36189.459584</v>
      </c>
      <c r="CP55" s="21">
        <v>36281.325548</v>
      </c>
      <c r="CQ55" s="21">
        <v>35507.477131</v>
      </c>
      <c r="CR55" s="21">
        <v>36699.849143</v>
      </c>
      <c r="CS55" s="21">
        <v>39334.470799999996</v>
      </c>
      <c r="CT55" s="21">
        <v>36126.457579</v>
      </c>
      <c r="CU55" s="21">
        <v>34698.95315</v>
      </c>
      <c r="CV55" s="21">
        <v>35213.384147</v>
      </c>
      <c r="CW55" s="21">
        <v>35955.14962</v>
      </c>
      <c r="CX55" s="21">
        <v>36985.831738</v>
      </c>
      <c r="CY55" s="21">
        <v>38680.962831</v>
      </c>
      <c r="CZ55" s="21">
        <v>40601.387237999996</v>
      </c>
      <c r="DA55" s="21">
        <v>42222.063933</v>
      </c>
      <c r="DB55" s="21">
        <v>43692.040209</v>
      </c>
      <c r="DC55" s="21">
        <v>43773.383718000005</v>
      </c>
      <c r="DD55" s="21">
        <v>46457.936063</v>
      </c>
      <c r="DE55" s="21">
        <v>47613.398963</v>
      </c>
      <c r="DF55" s="21">
        <v>41990.708571999996</v>
      </c>
      <c r="DG55" s="21">
        <v>39739.566489</v>
      </c>
      <c r="DH55" s="21">
        <v>39708.814677</v>
      </c>
      <c r="DI55" s="21">
        <v>39976.575425999996</v>
      </c>
      <c r="DJ55" s="21">
        <v>41168.661005999995</v>
      </c>
      <c r="DK55" s="21">
        <v>43266.507919</v>
      </c>
      <c r="DL55" s="21">
        <v>42992.107920999995</v>
      </c>
      <c r="DM55" s="21">
        <v>42693.983272</v>
      </c>
      <c r="DN55" s="21">
        <v>42790.691501999994</v>
      </c>
      <c r="DO55" s="21">
        <v>42969.124175</v>
      </c>
      <c r="DP55" s="21">
        <v>46422.916771</v>
      </c>
      <c r="DQ55" s="21">
        <v>49448.078425</v>
      </c>
      <c r="DR55" s="21">
        <v>44992.588626000004</v>
      </c>
      <c r="DS55" s="21">
        <v>43258.786438</v>
      </c>
      <c r="DT55" s="21">
        <v>44071.435031</v>
      </c>
      <c r="DU55" s="21">
        <v>43525.04054</v>
      </c>
      <c r="DV55" s="21">
        <v>44988.993357</v>
      </c>
      <c r="DW55" s="21">
        <v>47318.755065</v>
      </c>
      <c r="DX55" s="21">
        <v>48719.371827</v>
      </c>
    </row>
    <row r="56" spans="1:128" ht="13.5">
      <c r="A56" s="1" t="s">
        <v>199</v>
      </c>
      <c r="B56" s="21">
        <v>6775.138979</v>
      </c>
      <c r="C56" s="21">
        <v>6700.531291</v>
      </c>
      <c r="D56" s="21">
        <v>6753.275187</v>
      </c>
      <c r="E56" s="21">
        <v>6210.14134</v>
      </c>
      <c r="F56" s="21">
        <v>6341.2797199999995</v>
      </c>
      <c r="G56" s="21">
        <v>6280.675313</v>
      </c>
      <c r="H56" s="21">
        <v>6689.068434999999</v>
      </c>
      <c r="I56" s="21">
        <v>6541.312589</v>
      </c>
      <c r="J56" s="21">
        <v>6739.625175</v>
      </c>
      <c r="K56" s="21">
        <v>6790.291669</v>
      </c>
      <c r="L56" s="21">
        <v>6864.618184999999</v>
      </c>
      <c r="M56" s="21">
        <v>7224.479053</v>
      </c>
      <c r="N56" s="21">
        <v>7369.559088</v>
      </c>
      <c r="O56" s="21">
        <v>7056.815543</v>
      </c>
      <c r="P56" s="21">
        <v>7309.149964</v>
      </c>
      <c r="Q56" s="21">
        <v>7499.400832000001</v>
      </c>
      <c r="R56" s="21">
        <v>7447.790301</v>
      </c>
      <c r="S56" s="21">
        <v>7729.145833</v>
      </c>
      <c r="T56" s="21">
        <v>7654.95407</v>
      </c>
      <c r="U56" s="21">
        <v>7116.640951</v>
      </c>
      <c r="V56" s="21">
        <v>7103.747588</v>
      </c>
      <c r="W56" s="21">
        <v>7676.780061</v>
      </c>
      <c r="X56" s="21">
        <v>7827.991754</v>
      </c>
      <c r="Y56" s="21">
        <v>8346.580034999999</v>
      </c>
      <c r="Z56" s="21">
        <v>8435.668973</v>
      </c>
      <c r="AA56" s="21">
        <v>8649.088327</v>
      </c>
      <c r="AB56" s="21">
        <v>8454.531199000001</v>
      </c>
      <c r="AC56" s="21">
        <v>8887.863054</v>
      </c>
      <c r="AD56" s="21">
        <v>9385.355103</v>
      </c>
      <c r="AE56" s="21">
        <v>9342.917196999999</v>
      </c>
      <c r="AF56" s="21">
        <v>10059.942067</v>
      </c>
      <c r="AG56" s="21">
        <v>10768.004772</v>
      </c>
      <c r="AH56" s="21">
        <v>10994.700193</v>
      </c>
      <c r="AI56" s="21">
        <v>11396.919321</v>
      </c>
      <c r="AJ56" s="21">
        <v>11365.079834999999</v>
      </c>
      <c r="AK56" s="21">
        <v>11171.651354</v>
      </c>
      <c r="AL56" s="21">
        <v>11342.077698</v>
      </c>
      <c r="AM56" s="21">
        <v>11512.152706</v>
      </c>
      <c r="AN56" s="21">
        <v>11521.481038</v>
      </c>
      <c r="AO56" s="21">
        <v>11621.102759</v>
      </c>
      <c r="AP56" s="21">
        <v>11820.320363</v>
      </c>
      <c r="AQ56" s="21">
        <v>11539.735708999999</v>
      </c>
      <c r="AR56" s="21">
        <v>11414.296620000001</v>
      </c>
      <c r="AS56" s="21">
        <v>11776.508588</v>
      </c>
      <c r="AT56" s="21">
        <v>11689.533475</v>
      </c>
      <c r="AU56" s="21">
        <v>11463.478522</v>
      </c>
      <c r="AV56" s="21">
        <v>11557.867416000001</v>
      </c>
      <c r="AW56" s="21">
        <v>12412.433807</v>
      </c>
      <c r="AX56" s="21">
        <v>12303.887099</v>
      </c>
      <c r="AY56" s="21">
        <v>11990.239082</v>
      </c>
      <c r="AZ56" s="21">
        <v>12202.087038999998</v>
      </c>
      <c r="BA56" s="21">
        <v>12891.699378000001</v>
      </c>
      <c r="BB56" s="21">
        <v>12414.851761</v>
      </c>
      <c r="BC56" s="21">
        <v>12450.655387</v>
      </c>
      <c r="BD56" s="21">
        <v>12930.449163000001</v>
      </c>
      <c r="BE56" s="21">
        <v>12882.059939</v>
      </c>
      <c r="BF56" s="21">
        <v>13634.663070999999</v>
      </c>
      <c r="BG56" s="21">
        <v>13894.758108000002</v>
      </c>
      <c r="BH56" s="21">
        <v>14782.319078999999</v>
      </c>
      <c r="BI56" s="21">
        <v>14843.812168</v>
      </c>
      <c r="BJ56" s="21">
        <v>15546.988121</v>
      </c>
      <c r="BK56" s="21">
        <v>15795.723227</v>
      </c>
      <c r="BL56" s="21">
        <v>15393.226069</v>
      </c>
      <c r="BM56" s="21">
        <v>15713.545788000001</v>
      </c>
      <c r="BN56" s="21">
        <v>16113.006358</v>
      </c>
      <c r="BO56" s="21">
        <v>15614.23614</v>
      </c>
      <c r="BP56" s="21">
        <v>16441.850034</v>
      </c>
      <c r="BQ56" s="21">
        <v>17047.296405</v>
      </c>
      <c r="BR56" s="21">
        <v>16963.11337</v>
      </c>
      <c r="BS56" s="21">
        <v>17092.140841</v>
      </c>
      <c r="BT56" s="21">
        <v>17685.821229</v>
      </c>
      <c r="BU56" s="21">
        <v>17186.688804</v>
      </c>
      <c r="BV56" s="21">
        <v>17784.497431</v>
      </c>
      <c r="BW56" s="21">
        <v>18118.864267</v>
      </c>
      <c r="BX56" s="21">
        <v>17987.976880000002</v>
      </c>
      <c r="BY56" s="21">
        <v>18624.954846999997</v>
      </c>
      <c r="BZ56" s="21">
        <v>18445.781624</v>
      </c>
      <c r="CA56" s="21">
        <v>18463.146796999998</v>
      </c>
      <c r="CB56" s="21">
        <v>18566.84288</v>
      </c>
      <c r="CC56" s="21">
        <v>19189.20618</v>
      </c>
      <c r="CD56" s="21">
        <v>19395.032738</v>
      </c>
      <c r="CE56" s="21">
        <v>20246.651279</v>
      </c>
      <c r="CF56" s="21">
        <v>20190.95649</v>
      </c>
      <c r="CG56" s="21">
        <v>20967.298963999998</v>
      </c>
      <c r="CH56" s="21">
        <v>22448.947672</v>
      </c>
      <c r="CI56" s="21">
        <v>21479.463025</v>
      </c>
      <c r="CJ56" s="21">
        <v>21690.786314000004</v>
      </c>
      <c r="CK56" s="21">
        <v>22422.892681</v>
      </c>
      <c r="CL56" s="21">
        <v>22401.239002000002</v>
      </c>
      <c r="CM56" s="21">
        <v>23459.558300999997</v>
      </c>
      <c r="CN56" s="21">
        <v>24011.075898000003</v>
      </c>
      <c r="CO56" s="21">
        <v>24078.625344</v>
      </c>
      <c r="CP56" s="21">
        <v>25737.29564</v>
      </c>
      <c r="CQ56" s="21">
        <v>25530.604151000003</v>
      </c>
      <c r="CR56" s="21">
        <v>29149.384872</v>
      </c>
      <c r="CS56" s="21">
        <v>34573.276367</v>
      </c>
      <c r="CT56" s="21">
        <v>35110.425217</v>
      </c>
      <c r="CU56" s="21">
        <v>35254.346459</v>
      </c>
      <c r="CV56" s="21">
        <v>35150.478548</v>
      </c>
      <c r="CW56" s="21">
        <v>35945.823283000005</v>
      </c>
      <c r="CX56" s="21">
        <v>36728.912259</v>
      </c>
      <c r="CY56" s="21">
        <v>40980.673299</v>
      </c>
      <c r="CZ56" s="21">
        <v>40365.50841</v>
      </c>
      <c r="DA56" s="21">
        <v>47107.270416</v>
      </c>
      <c r="DB56" s="21">
        <v>48416.402667</v>
      </c>
      <c r="DC56" s="21">
        <v>47726.572083</v>
      </c>
      <c r="DD56" s="21">
        <v>51219.405608999994</v>
      </c>
      <c r="DE56" s="21">
        <v>52293.931998</v>
      </c>
      <c r="DF56" s="21">
        <v>51881.367302</v>
      </c>
      <c r="DG56" s="21">
        <v>51838.060285</v>
      </c>
      <c r="DH56" s="21">
        <v>53413.330571</v>
      </c>
      <c r="DI56" s="21">
        <v>53965.781442</v>
      </c>
      <c r="DJ56" s="21">
        <v>52719.78044999999</v>
      </c>
      <c r="DK56" s="21">
        <v>51582.886413</v>
      </c>
      <c r="DL56" s="21">
        <v>52491.836093000005</v>
      </c>
      <c r="DM56" s="21">
        <v>48733.671837</v>
      </c>
      <c r="DN56" s="21">
        <v>44805.133365</v>
      </c>
      <c r="DO56" s="21">
        <v>49543.704879</v>
      </c>
      <c r="DP56" s="21">
        <v>41119.869633</v>
      </c>
      <c r="DQ56" s="21">
        <v>55116.264096</v>
      </c>
      <c r="DR56" s="21">
        <v>52912.141836999996</v>
      </c>
      <c r="DS56" s="21">
        <v>46017.89391</v>
      </c>
      <c r="DT56" s="21">
        <v>62093.201637</v>
      </c>
      <c r="DU56" s="21">
        <v>59923.0113</v>
      </c>
      <c r="DV56" s="21">
        <v>49294.702572</v>
      </c>
      <c r="DW56" s="21">
        <v>61585.328244000004</v>
      </c>
      <c r="DX56" s="21">
        <v>54226.920745999996</v>
      </c>
    </row>
    <row r="57" spans="1:128" ht="13.5">
      <c r="A57" s="1" t="s">
        <v>200</v>
      </c>
      <c r="B57" s="21">
        <v>6775.138979</v>
      </c>
      <c r="C57" s="21">
        <v>6700.531291</v>
      </c>
      <c r="D57" s="21">
        <v>6753.275187</v>
      </c>
      <c r="E57" s="21">
        <v>6210.14134</v>
      </c>
      <c r="F57" s="21">
        <v>6341.2797199999995</v>
      </c>
      <c r="G57" s="21">
        <v>6280.675313</v>
      </c>
      <c r="H57" s="21">
        <v>6689.068434999999</v>
      </c>
      <c r="I57" s="21">
        <v>6541.312589</v>
      </c>
      <c r="J57" s="21">
        <v>6739.625175</v>
      </c>
      <c r="K57" s="21">
        <v>6790.291669</v>
      </c>
      <c r="L57" s="21">
        <v>6864.618184999999</v>
      </c>
      <c r="M57" s="21">
        <v>7224.479053</v>
      </c>
      <c r="N57" s="21">
        <v>7113.850762</v>
      </c>
      <c r="O57" s="21">
        <v>6729.611916</v>
      </c>
      <c r="P57" s="21">
        <v>6809.641971</v>
      </c>
      <c r="Q57" s="21">
        <v>6993.357502000001</v>
      </c>
      <c r="R57" s="21">
        <v>7143.37186</v>
      </c>
      <c r="S57" s="21">
        <v>7175.634392</v>
      </c>
      <c r="T57" s="21">
        <v>7215.224572</v>
      </c>
      <c r="U57" s="21">
        <v>6709.214069000001</v>
      </c>
      <c r="V57" s="21">
        <v>6760.193734</v>
      </c>
      <c r="W57" s="21">
        <v>7149.093673</v>
      </c>
      <c r="X57" s="21">
        <v>7357.756689</v>
      </c>
      <c r="Y57" s="21">
        <v>7680.870085</v>
      </c>
      <c r="Z57" s="21">
        <v>7942.607033</v>
      </c>
      <c r="AA57" s="21">
        <v>8001.470849</v>
      </c>
      <c r="AB57" s="21">
        <v>8022.266099</v>
      </c>
      <c r="AC57" s="21">
        <v>8194.895348</v>
      </c>
      <c r="AD57" s="21">
        <v>8732.440908</v>
      </c>
      <c r="AE57" s="21">
        <v>8600.388227</v>
      </c>
      <c r="AF57" s="21">
        <v>9508.86875</v>
      </c>
      <c r="AG57" s="21">
        <v>10044.16572</v>
      </c>
      <c r="AH57" s="21">
        <v>10263.646964</v>
      </c>
      <c r="AI57" s="21">
        <v>10570.445909</v>
      </c>
      <c r="AJ57" s="21">
        <v>10596.684693</v>
      </c>
      <c r="AK57" s="21">
        <v>10776.406647</v>
      </c>
      <c r="AL57" s="21">
        <v>10853.27262</v>
      </c>
      <c r="AM57" s="21">
        <v>11152.054565</v>
      </c>
      <c r="AN57" s="21">
        <v>11258.611094</v>
      </c>
      <c r="AO57" s="21">
        <v>11249.616565</v>
      </c>
      <c r="AP57" s="21">
        <v>11448.14247</v>
      </c>
      <c r="AQ57" s="21">
        <v>11255.531153999998</v>
      </c>
      <c r="AR57" s="21">
        <v>10984.311931</v>
      </c>
      <c r="AS57" s="21">
        <v>11111.433073</v>
      </c>
      <c r="AT57" s="21">
        <v>10983.768264</v>
      </c>
      <c r="AU57" s="21">
        <v>10914.955292999999</v>
      </c>
      <c r="AV57" s="21">
        <v>11090.518300000002</v>
      </c>
      <c r="AW57" s="21">
        <v>11479.102485</v>
      </c>
      <c r="AX57" s="21">
        <v>11707.539595</v>
      </c>
      <c r="AY57" s="21">
        <v>11442.812859</v>
      </c>
      <c r="AZ57" s="21">
        <v>11447.594756999999</v>
      </c>
      <c r="BA57" s="21">
        <v>11823.684944</v>
      </c>
      <c r="BB57" s="21">
        <v>11683.935229</v>
      </c>
      <c r="BC57" s="21">
        <v>11753.210274000001</v>
      </c>
      <c r="BD57" s="21">
        <v>11836.046571</v>
      </c>
      <c r="BE57" s="21">
        <v>12029.145789</v>
      </c>
      <c r="BF57" s="21">
        <v>12312.445108</v>
      </c>
      <c r="BG57" s="21">
        <v>12717.338004000001</v>
      </c>
      <c r="BH57" s="21">
        <v>13254.086145</v>
      </c>
      <c r="BI57" s="21">
        <v>13681.381921</v>
      </c>
      <c r="BJ57" s="21">
        <v>14004.54068</v>
      </c>
      <c r="BK57" s="21">
        <v>14530.228765</v>
      </c>
      <c r="BL57" s="21">
        <v>14660.136901</v>
      </c>
      <c r="BM57" s="21">
        <v>14874.033914000001</v>
      </c>
      <c r="BN57" s="21">
        <v>14937.917114</v>
      </c>
      <c r="BO57" s="21">
        <v>14716.037832</v>
      </c>
      <c r="BP57" s="21">
        <v>15010.103292</v>
      </c>
      <c r="BQ57" s="21">
        <v>15655.143407</v>
      </c>
      <c r="BR57" s="21">
        <v>15815.79229</v>
      </c>
      <c r="BS57" s="21">
        <v>15742.705451</v>
      </c>
      <c r="BT57" s="21">
        <v>15845.585179</v>
      </c>
      <c r="BU57" s="21">
        <v>16158.308528000001</v>
      </c>
      <c r="BV57" s="21">
        <v>16722.345855</v>
      </c>
      <c r="BW57" s="21">
        <v>16823.244361</v>
      </c>
      <c r="BX57" s="21">
        <v>16945.402105</v>
      </c>
      <c r="BY57" s="21">
        <v>17209.304684</v>
      </c>
      <c r="BZ57" s="21">
        <v>17311.295316</v>
      </c>
      <c r="CA57" s="21">
        <v>17328.564478999997</v>
      </c>
      <c r="CB57" s="21">
        <v>17630.362204</v>
      </c>
      <c r="CC57" s="21">
        <v>17863.950728</v>
      </c>
      <c r="CD57" s="21">
        <v>18032.54217</v>
      </c>
      <c r="CE57" s="21">
        <v>18523.123114</v>
      </c>
      <c r="CF57" s="21">
        <v>18893.492311</v>
      </c>
      <c r="CG57" s="21">
        <v>19740.088944</v>
      </c>
      <c r="CH57" s="21">
        <v>20325.245607999997</v>
      </c>
      <c r="CI57" s="21">
        <v>20078.393872</v>
      </c>
      <c r="CJ57" s="21">
        <v>20044.275337000003</v>
      </c>
      <c r="CK57" s="21">
        <v>20663.967343</v>
      </c>
      <c r="CL57" s="21">
        <v>20836.930989</v>
      </c>
      <c r="CM57" s="21">
        <v>21190.084587999998</v>
      </c>
      <c r="CN57" s="21">
        <v>21723.323164</v>
      </c>
      <c r="CO57" s="21">
        <v>21943.881942</v>
      </c>
      <c r="CP57" s="21">
        <v>22945.377905</v>
      </c>
      <c r="CQ57" s="21">
        <v>23127.420344000002</v>
      </c>
      <c r="CR57" s="21">
        <v>26705.636434</v>
      </c>
      <c r="CS57" s="21">
        <v>32934.664955</v>
      </c>
      <c r="CT57" s="21">
        <v>33193.530005</v>
      </c>
      <c r="CU57" s="21">
        <v>33599.556848</v>
      </c>
      <c r="CV57" s="21">
        <v>33040.036191</v>
      </c>
      <c r="CW57" s="21">
        <v>33537.366044</v>
      </c>
      <c r="CX57" s="21">
        <v>34564.52897</v>
      </c>
      <c r="CY57" s="21">
        <v>23980.484293</v>
      </c>
      <c r="CZ57" s="21">
        <v>21964.496316</v>
      </c>
      <c r="DA57" s="21">
        <v>26556.174347</v>
      </c>
      <c r="DB57" s="21">
        <v>27031.645140999997</v>
      </c>
      <c r="DC57" s="21">
        <v>26526.08958</v>
      </c>
      <c r="DD57" s="21">
        <v>31144.828437</v>
      </c>
      <c r="DE57" s="21">
        <v>32712.377067</v>
      </c>
      <c r="DF57" s="21">
        <v>33237.738646</v>
      </c>
      <c r="DG57" s="21">
        <v>33441.672984000004</v>
      </c>
      <c r="DH57" s="21">
        <v>34815.158663999995</v>
      </c>
      <c r="DI57" s="21">
        <v>36374.157088</v>
      </c>
      <c r="DJ57" s="21">
        <v>36683.131906999995</v>
      </c>
      <c r="DK57" s="21">
        <v>35895.478805</v>
      </c>
      <c r="DL57" s="21">
        <v>36786.16064</v>
      </c>
      <c r="DM57" s="21">
        <v>32773.181529</v>
      </c>
      <c r="DN57" s="21">
        <v>30187.423113</v>
      </c>
      <c r="DO57" s="21">
        <v>33760.233108</v>
      </c>
      <c r="DP57" s="21">
        <v>25658.608978</v>
      </c>
      <c r="DQ57" s="21">
        <v>38865.674417</v>
      </c>
      <c r="DR57" s="21">
        <v>37585.323131</v>
      </c>
      <c r="DS57" s="21">
        <v>31068.119773</v>
      </c>
      <c r="DT57" s="21">
        <v>36920.492766999996</v>
      </c>
      <c r="DU57" s="21">
        <v>37824.197787</v>
      </c>
      <c r="DV57" s="21">
        <v>26274.880976</v>
      </c>
      <c r="DW57" s="21">
        <v>37642.316871</v>
      </c>
      <c r="DX57" s="21">
        <v>32772.872844</v>
      </c>
    </row>
    <row r="58" spans="1:128" ht="13.5">
      <c r="A58" s="1" t="s">
        <v>187</v>
      </c>
      <c r="B58" s="21">
        <v>0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255.708326</v>
      </c>
      <c r="O58" s="21">
        <v>327.203627</v>
      </c>
      <c r="P58" s="21">
        <v>499.507993</v>
      </c>
      <c r="Q58" s="21">
        <v>506.04333</v>
      </c>
      <c r="R58" s="21">
        <v>304.418441</v>
      </c>
      <c r="S58" s="21">
        <v>553.511441</v>
      </c>
      <c r="T58" s="21">
        <v>439.72949800000004</v>
      </c>
      <c r="U58" s="21">
        <v>407.426882</v>
      </c>
      <c r="V58" s="21">
        <v>343.553854</v>
      </c>
      <c r="W58" s="21">
        <v>527.6863880000001</v>
      </c>
      <c r="X58" s="21">
        <v>470.235065</v>
      </c>
      <c r="Y58" s="21">
        <v>665.7099499999999</v>
      </c>
      <c r="Z58" s="21">
        <v>493.06194</v>
      </c>
      <c r="AA58" s="21">
        <v>647.617478</v>
      </c>
      <c r="AB58" s="21">
        <v>432.26509999999996</v>
      </c>
      <c r="AC58" s="21">
        <v>692.967706</v>
      </c>
      <c r="AD58" s="21">
        <v>652.914195</v>
      </c>
      <c r="AE58" s="21">
        <v>742.52897</v>
      </c>
      <c r="AF58" s="21">
        <v>551.0733170000001</v>
      </c>
      <c r="AG58" s="21">
        <v>723.839052</v>
      </c>
      <c r="AH58" s="21">
        <v>731.0532290000001</v>
      </c>
      <c r="AI58" s="21">
        <v>826.473412</v>
      </c>
      <c r="AJ58" s="21">
        <v>768.395142</v>
      </c>
      <c r="AK58" s="21">
        <v>395.244707</v>
      </c>
      <c r="AL58" s="21">
        <v>488.805078</v>
      </c>
      <c r="AM58" s="21">
        <v>360.098141</v>
      </c>
      <c r="AN58" s="21">
        <v>262.86994400000003</v>
      </c>
      <c r="AO58" s="21">
        <v>371.486194</v>
      </c>
      <c r="AP58" s="21">
        <v>372.177893</v>
      </c>
      <c r="AQ58" s="21">
        <v>284.20455499999997</v>
      </c>
      <c r="AR58" s="21">
        <v>429.984689</v>
      </c>
      <c r="AS58" s="21">
        <v>665.075515</v>
      </c>
      <c r="AT58" s="21">
        <v>705.765211</v>
      </c>
      <c r="AU58" s="21">
        <v>548.523229</v>
      </c>
      <c r="AV58" s="21">
        <v>467.349116</v>
      </c>
      <c r="AW58" s="21">
        <v>933.331322</v>
      </c>
      <c r="AX58" s="21">
        <v>596.347504</v>
      </c>
      <c r="AY58" s="21">
        <v>547.426223</v>
      </c>
      <c r="AZ58" s="21">
        <v>754.492282</v>
      </c>
      <c r="BA58" s="21">
        <v>1068.014434</v>
      </c>
      <c r="BB58" s="21">
        <v>730.916532</v>
      </c>
      <c r="BC58" s="21">
        <v>697.445113</v>
      </c>
      <c r="BD58" s="21">
        <v>1094.402592</v>
      </c>
      <c r="BE58" s="21">
        <v>852.9141500000001</v>
      </c>
      <c r="BF58" s="21">
        <v>1322.217963</v>
      </c>
      <c r="BG58" s="21">
        <v>1177.420104</v>
      </c>
      <c r="BH58" s="21">
        <v>1528.232934</v>
      </c>
      <c r="BI58" s="21">
        <v>1162.430247</v>
      </c>
      <c r="BJ58" s="21">
        <v>1542.447441</v>
      </c>
      <c r="BK58" s="21">
        <v>1265.494462</v>
      </c>
      <c r="BL58" s="21">
        <v>733.089168</v>
      </c>
      <c r="BM58" s="21">
        <v>839.5118739999999</v>
      </c>
      <c r="BN58" s="21">
        <v>1175.089244</v>
      </c>
      <c r="BO58" s="21">
        <v>898.198308</v>
      </c>
      <c r="BP58" s="21">
        <v>1431.746742</v>
      </c>
      <c r="BQ58" s="21">
        <v>1392.1529979999998</v>
      </c>
      <c r="BR58" s="21">
        <v>1147.3210800000002</v>
      </c>
      <c r="BS58" s="21">
        <v>1349.4353899999999</v>
      </c>
      <c r="BT58" s="21">
        <v>1840.23605</v>
      </c>
      <c r="BU58" s="21">
        <v>1028.3802759999999</v>
      </c>
      <c r="BV58" s="21">
        <v>1062.151576</v>
      </c>
      <c r="BW58" s="21">
        <v>1295.619906</v>
      </c>
      <c r="BX58" s="21">
        <v>1042.574775</v>
      </c>
      <c r="BY58" s="21">
        <v>1415.650163</v>
      </c>
      <c r="BZ58" s="21">
        <v>1134.486308</v>
      </c>
      <c r="CA58" s="21">
        <v>1134.582318</v>
      </c>
      <c r="CB58" s="21">
        <v>936.480676</v>
      </c>
      <c r="CC58" s="21">
        <v>1325.255452</v>
      </c>
      <c r="CD58" s="21">
        <v>1362.490568</v>
      </c>
      <c r="CE58" s="21">
        <v>1723.528165</v>
      </c>
      <c r="CF58" s="21">
        <v>1297.464179</v>
      </c>
      <c r="CG58" s="21">
        <v>1227.21002</v>
      </c>
      <c r="CH58" s="21">
        <v>2123.7020639999996</v>
      </c>
      <c r="CI58" s="21">
        <v>1401.069153</v>
      </c>
      <c r="CJ58" s="21">
        <v>1646.510977</v>
      </c>
      <c r="CK58" s="21">
        <v>1758.925338</v>
      </c>
      <c r="CL58" s="21">
        <v>1564.308013</v>
      </c>
      <c r="CM58" s="21">
        <v>2269.473713</v>
      </c>
      <c r="CN58" s="21">
        <v>2287.752734</v>
      </c>
      <c r="CO58" s="21">
        <v>2134.7434019999996</v>
      </c>
      <c r="CP58" s="21">
        <v>2791.917735</v>
      </c>
      <c r="CQ58" s="21">
        <v>2403.183807</v>
      </c>
      <c r="CR58" s="21">
        <v>2443.748438</v>
      </c>
      <c r="CS58" s="21">
        <v>1638.611412</v>
      </c>
      <c r="CT58" s="21">
        <v>1916.8952120000001</v>
      </c>
      <c r="CU58" s="21">
        <v>1654.789611</v>
      </c>
      <c r="CV58" s="21">
        <v>2110.442357</v>
      </c>
      <c r="CW58" s="21">
        <v>2408.457239</v>
      </c>
      <c r="CX58" s="21">
        <v>2164.383289</v>
      </c>
      <c r="CY58" s="21">
        <v>17000.189006</v>
      </c>
      <c r="CZ58" s="21">
        <v>18401.012094</v>
      </c>
      <c r="DA58" s="21">
        <v>20551.096069</v>
      </c>
      <c r="DB58" s="21">
        <v>21384.757526</v>
      </c>
      <c r="DC58" s="21">
        <v>21200.482503</v>
      </c>
      <c r="DD58" s="21">
        <v>20074.577171999998</v>
      </c>
      <c r="DE58" s="21">
        <v>19581.554931000002</v>
      </c>
      <c r="DF58" s="21">
        <v>18643.628656</v>
      </c>
      <c r="DG58" s="21">
        <v>18396.387301</v>
      </c>
      <c r="DH58" s="21">
        <v>18598.171907</v>
      </c>
      <c r="DI58" s="21">
        <v>17591.624354</v>
      </c>
      <c r="DJ58" s="21">
        <v>16036.648543</v>
      </c>
      <c r="DK58" s="21">
        <v>15687.407608</v>
      </c>
      <c r="DL58" s="21">
        <v>15705.675453</v>
      </c>
      <c r="DM58" s="21">
        <v>15960.490308</v>
      </c>
      <c r="DN58" s="21">
        <v>14617.710252</v>
      </c>
      <c r="DO58" s="21">
        <v>15783.471771</v>
      </c>
      <c r="DP58" s="21">
        <v>15461.260655</v>
      </c>
      <c r="DQ58" s="21">
        <v>16250.589678999999</v>
      </c>
      <c r="DR58" s="21">
        <v>15326.818706</v>
      </c>
      <c r="DS58" s="21">
        <v>14949.774137</v>
      </c>
      <c r="DT58" s="21">
        <v>25172.708870000002</v>
      </c>
      <c r="DU58" s="21">
        <v>22098.813513</v>
      </c>
      <c r="DV58" s="21">
        <v>23019.821596</v>
      </c>
      <c r="DW58" s="21">
        <v>23943.011373</v>
      </c>
      <c r="DX58" s="21">
        <v>21454.047902</v>
      </c>
    </row>
    <row r="59" spans="1:128" ht="13.5">
      <c r="A59" s="1" t="s">
        <v>182</v>
      </c>
      <c r="B59" s="21">
        <v>0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9.907335373886092</v>
      </c>
      <c r="O59" s="21">
        <v>12.245644723053893</v>
      </c>
      <c r="P59" s="21">
        <v>18.013270573386222</v>
      </c>
      <c r="Q59" s="21">
        <v>18.38152306574646</v>
      </c>
      <c r="R59" s="21">
        <v>11.350426584638328</v>
      </c>
      <c r="S59" s="21">
        <v>20.72300415574691</v>
      </c>
      <c r="T59" s="21">
        <v>16.20823803907114</v>
      </c>
      <c r="U59" s="21">
        <v>14.666194456443483</v>
      </c>
      <c r="V59" s="21">
        <v>12.016574116824064</v>
      </c>
      <c r="W59" s="21">
        <v>17.701656759476688</v>
      </c>
      <c r="X59" s="21">
        <v>15.816853851328625</v>
      </c>
      <c r="Y59" s="21">
        <v>22.806096265844463</v>
      </c>
      <c r="Z59" s="21">
        <v>16.304958333333335</v>
      </c>
      <c r="AA59" s="21">
        <v>21.451390460417358</v>
      </c>
      <c r="AB59" s="21">
        <v>13.894731597557055</v>
      </c>
      <c r="AC59" s="21">
        <v>19.86149916881628</v>
      </c>
      <c r="AD59" s="21">
        <v>19.31698801775148</v>
      </c>
      <c r="AE59" s="21">
        <v>21.196944618898087</v>
      </c>
      <c r="AF59" s="21">
        <v>14.938284548658174</v>
      </c>
      <c r="AG59" s="21">
        <v>19.552648622366288</v>
      </c>
      <c r="AH59" s="21">
        <v>20.22836826231323</v>
      </c>
      <c r="AI59" s="21">
        <v>23.07295957565606</v>
      </c>
      <c r="AJ59" s="21">
        <v>21.718347710570942</v>
      </c>
      <c r="AK59" s="21">
        <v>12.131513413136895</v>
      </c>
      <c r="AL59" s="21">
        <v>15.09589493514515</v>
      </c>
      <c r="AM59" s="21">
        <v>11.519454286628278</v>
      </c>
      <c r="AN59" s="21">
        <v>8.543059603509914</v>
      </c>
      <c r="AO59" s="21">
        <v>12.0965872354282</v>
      </c>
      <c r="AP59" s="21">
        <v>12.565087542201214</v>
      </c>
      <c r="AQ59" s="21">
        <v>9.961603750438133</v>
      </c>
      <c r="AR59" s="21">
        <v>15.630123191566701</v>
      </c>
      <c r="AS59" s="21">
        <v>24.5234334439528</v>
      </c>
      <c r="AT59" s="21">
        <v>25.966343303899926</v>
      </c>
      <c r="AU59" s="21">
        <v>20.338273229514275</v>
      </c>
      <c r="AV59" s="21">
        <v>17.386499851190475</v>
      </c>
      <c r="AW59" s="21">
        <v>34.175442035884295</v>
      </c>
      <c r="AX59" s="21">
        <v>21.932604045605</v>
      </c>
      <c r="AY59" s="21">
        <v>19.993653140978818</v>
      </c>
      <c r="AZ59" s="21">
        <v>27.62696016111315</v>
      </c>
      <c r="BA59" s="21">
        <v>38.52865923520923</v>
      </c>
      <c r="BB59" s="21">
        <v>25.928220361830434</v>
      </c>
      <c r="BC59" s="21">
        <v>24.78482988628287</v>
      </c>
      <c r="BD59" s="21">
        <v>38.50818409570724</v>
      </c>
      <c r="BE59" s="21">
        <v>29.360211703958694</v>
      </c>
      <c r="BF59" s="21">
        <v>45.990190017391306</v>
      </c>
      <c r="BG59" s="21">
        <v>39.510741744966445</v>
      </c>
      <c r="BH59" s="21">
        <v>50.958083827942644</v>
      </c>
      <c r="BI59" s="21">
        <v>39.07328561344538</v>
      </c>
      <c r="BJ59" s="21">
        <v>51.07441857615894</v>
      </c>
      <c r="BK59" s="21">
        <v>41.24818976531943</v>
      </c>
      <c r="BL59" s="21">
        <v>24.07517793103448</v>
      </c>
      <c r="BM59" s="21">
        <v>27.71580964014526</v>
      </c>
      <c r="BN59" s="21">
        <v>39.4457617992615</v>
      </c>
      <c r="BO59" s="21">
        <v>29.969913513513514</v>
      </c>
      <c r="BP59" s="21">
        <v>47.693096002664895</v>
      </c>
      <c r="BQ59" s="21">
        <v>46.420573457819266</v>
      </c>
      <c r="BR59" s="21">
        <v>38.33348078850652</v>
      </c>
      <c r="BS59" s="21">
        <v>45.07132231128924</v>
      </c>
      <c r="BT59" s="21">
        <v>61.23913643926789</v>
      </c>
      <c r="BU59" s="21">
        <v>34.188174069148936</v>
      </c>
      <c r="BV59" s="21">
        <v>34.076085210137954</v>
      </c>
      <c r="BW59" s="21">
        <v>40.78123720491029</v>
      </c>
      <c r="BX59" s="21">
        <v>33.097611904761905</v>
      </c>
      <c r="BY59" s="21">
        <v>45.11313457616316</v>
      </c>
      <c r="BZ59" s="21">
        <v>36.07269659777425</v>
      </c>
      <c r="CA59" s="21">
        <v>36.22548908045977</v>
      </c>
      <c r="CB59" s="21">
        <v>30.613948218372016</v>
      </c>
      <c r="CC59" s="21">
        <v>43.15387339628786</v>
      </c>
      <c r="CD59" s="21">
        <v>43.75371123956326</v>
      </c>
      <c r="CE59" s="21">
        <v>54.889432006369425</v>
      </c>
      <c r="CF59" s="21">
        <v>40.29391860248447</v>
      </c>
      <c r="CG59" s="21">
        <v>36.52410773809524</v>
      </c>
      <c r="CH59" s="21">
        <v>62.04212865907098</v>
      </c>
      <c r="CI59" s="21">
        <v>41.71090065495682</v>
      </c>
      <c r="CJ59" s="21">
        <v>44.42825086346465</v>
      </c>
      <c r="CK59" s="21">
        <v>48.123812257181946</v>
      </c>
      <c r="CL59" s="21">
        <v>42.71731329874386</v>
      </c>
      <c r="CM59" s="21">
        <v>58.23643092122145</v>
      </c>
      <c r="CN59" s="21">
        <v>58.25700875986758</v>
      </c>
      <c r="CO59" s="21">
        <v>51.55139826128954</v>
      </c>
      <c r="CP59" s="21">
        <v>65.23172278037383</v>
      </c>
      <c r="CQ59" s="21">
        <v>53.36850559626915</v>
      </c>
      <c r="CR59" s="21">
        <v>43.70861094616348</v>
      </c>
      <c r="CS59" s="21">
        <v>35.69959503267974</v>
      </c>
      <c r="CT59" s="21">
        <v>40.22865082896118</v>
      </c>
      <c r="CU59" s="21">
        <v>33.9862314849045</v>
      </c>
      <c r="CV59" s="21">
        <v>41.47881990959119</v>
      </c>
      <c r="CW59" s="21">
        <v>44.90039595451155</v>
      </c>
      <c r="CX59" s="21">
        <v>37.246313698158666</v>
      </c>
      <c r="CY59" s="21">
        <v>267.1305626335638</v>
      </c>
      <c r="CZ59" s="21">
        <v>267.80689992723046</v>
      </c>
      <c r="DA59" s="21">
        <v>277.56747797136677</v>
      </c>
      <c r="DB59" s="21">
        <v>270.3850995827538</v>
      </c>
      <c r="DC59" s="21">
        <v>275.00950191983395</v>
      </c>
      <c r="DD59" s="21">
        <v>271.6819213966707</v>
      </c>
      <c r="DE59" s="21">
        <v>269.6441053566511</v>
      </c>
      <c r="DF59" s="21">
        <v>263.92452797281993</v>
      </c>
      <c r="DG59" s="21">
        <v>263.74748818637994</v>
      </c>
      <c r="DH59" s="21">
        <v>274.1879980392157</v>
      </c>
      <c r="DI59" s="21">
        <v>272.0214064326581</v>
      </c>
      <c r="DJ59" s="21">
        <v>267.67899420797863</v>
      </c>
      <c r="DK59" s="21">
        <v>259.4246338349595</v>
      </c>
      <c r="DL59" s="21">
        <v>256.7965247383911</v>
      </c>
      <c r="DM59" s="21">
        <v>259.81589301644146</v>
      </c>
      <c r="DN59" s="21">
        <v>238.53965815926892</v>
      </c>
      <c r="DO59" s="21">
        <v>259.76747483541806</v>
      </c>
      <c r="DP59" s="21">
        <v>255.0100718291275</v>
      </c>
      <c r="DQ59" s="21">
        <v>275.3403876482548</v>
      </c>
      <c r="DR59" s="21">
        <v>253.5873379549967</v>
      </c>
      <c r="DS59" s="21">
        <v>241.98404235998706</v>
      </c>
      <c r="DT59" s="21">
        <v>408.51523644920485</v>
      </c>
      <c r="DU59" s="21">
        <v>370.22639492377283</v>
      </c>
      <c r="DV59" s="21">
        <v>383.9196396931288</v>
      </c>
      <c r="DW59" s="21">
        <v>403.62460170262983</v>
      </c>
      <c r="DX59" s="21">
        <v>368.94321413585556</v>
      </c>
    </row>
    <row r="61" spans="1:133" ht="13.5">
      <c r="A61" s="37" t="s">
        <v>201</v>
      </c>
      <c r="B61" s="46">
        <f>+B6</f>
        <v>39448</v>
      </c>
      <c r="C61" s="46">
        <f>+C6</f>
        <v>39479</v>
      </c>
      <c r="D61" s="46">
        <f>+D6</f>
        <v>39508</v>
      </c>
      <c r="E61" s="46">
        <f>+E6</f>
        <v>39539</v>
      </c>
      <c r="F61" s="46">
        <f>+F6</f>
        <v>39569</v>
      </c>
      <c r="G61" s="46">
        <f>+G6</f>
        <v>39600</v>
      </c>
      <c r="H61" s="46">
        <f>+H6</f>
        <v>39630</v>
      </c>
      <c r="I61" s="46">
        <f>+I6</f>
        <v>39661</v>
      </c>
      <c r="J61" s="46">
        <f>+J6</f>
        <v>39692</v>
      </c>
      <c r="K61" s="46">
        <f>+K6</f>
        <v>39722</v>
      </c>
      <c r="L61" s="46">
        <f>+L6</f>
        <v>39753</v>
      </c>
      <c r="M61" s="46">
        <f>+M6</f>
        <v>39783</v>
      </c>
      <c r="N61" s="46">
        <f>+N6</f>
        <v>39814</v>
      </c>
      <c r="O61" s="46">
        <f>+O6</f>
        <v>39845</v>
      </c>
      <c r="P61" s="46">
        <f>+P6</f>
        <v>39873</v>
      </c>
      <c r="Q61" s="46">
        <f>+Q6</f>
        <v>39904</v>
      </c>
      <c r="R61" s="46">
        <f>+R6</f>
        <v>39934</v>
      </c>
      <c r="S61" s="46">
        <f>+S6</f>
        <v>39965</v>
      </c>
      <c r="T61" s="46">
        <f>+T6</f>
        <v>39995</v>
      </c>
      <c r="U61" s="46">
        <f>+U6</f>
        <v>40026</v>
      </c>
      <c r="V61" s="46">
        <f>+V6</f>
        <v>40057</v>
      </c>
      <c r="W61" s="46">
        <f>+W6</f>
        <v>40087</v>
      </c>
      <c r="X61" s="46">
        <f>+X6</f>
        <v>40118</v>
      </c>
      <c r="Y61" s="46">
        <f>+Y6</f>
        <v>40148</v>
      </c>
      <c r="Z61" s="46">
        <f>+Z6</f>
        <v>40179</v>
      </c>
      <c r="AA61" s="46">
        <f>+AA6</f>
        <v>40210</v>
      </c>
      <c r="AB61" s="46">
        <f>+AB6</f>
        <v>40238</v>
      </c>
      <c r="AC61" s="46">
        <f>+AC6</f>
        <v>40269</v>
      </c>
      <c r="AD61" s="46">
        <f>+AD6</f>
        <v>40299</v>
      </c>
      <c r="AE61" s="46">
        <f>+AE6</f>
        <v>40330</v>
      </c>
      <c r="AF61" s="46">
        <f>+AF6</f>
        <v>40360</v>
      </c>
      <c r="AG61" s="46">
        <f>+AG6</f>
        <v>40391</v>
      </c>
      <c r="AH61" s="46">
        <f>+AH6</f>
        <v>40422</v>
      </c>
      <c r="AI61" s="46">
        <f>+AI6</f>
        <v>40452</v>
      </c>
      <c r="AJ61" s="46">
        <f>+AJ6</f>
        <v>40483</v>
      </c>
      <c r="AK61" s="46">
        <f>+AK6</f>
        <v>40513</v>
      </c>
      <c r="AL61" s="46">
        <f>+AL6</f>
        <v>40544</v>
      </c>
      <c r="AM61" s="46">
        <f>+AM6</f>
        <v>40575</v>
      </c>
      <c r="AN61" s="46">
        <f>+AN6</f>
        <v>40603</v>
      </c>
      <c r="AO61" s="46">
        <f>+AO6</f>
        <v>40634</v>
      </c>
      <c r="AP61" s="46">
        <f>+AP6</f>
        <v>40664</v>
      </c>
      <c r="AQ61" s="46">
        <f>+AQ6</f>
        <v>40695</v>
      </c>
      <c r="AR61" s="46">
        <f>+AR6</f>
        <v>40725</v>
      </c>
      <c r="AS61" s="46">
        <f>+AS6</f>
        <v>40756</v>
      </c>
      <c r="AT61" s="46">
        <f>+AT6</f>
        <v>40787</v>
      </c>
      <c r="AU61" s="46">
        <f>+AU6</f>
        <v>40817</v>
      </c>
      <c r="AV61" s="46">
        <f>+AV6</f>
        <v>40848</v>
      </c>
      <c r="AW61" s="46">
        <f>+AW6</f>
        <v>40888</v>
      </c>
      <c r="AX61" s="46">
        <f>+AX6</f>
        <v>40909</v>
      </c>
      <c r="AY61" s="46">
        <f>+AY6</f>
        <v>40940</v>
      </c>
      <c r="AZ61" s="46">
        <f>+AZ6</f>
        <v>40969</v>
      </c>
      <c r="BA61" s="46">
        <f>+BA6</f>
        <v>41000</v>
      </c>
      <c r="BB61" s="46">
        <f>+BB6</f>
        <v>41030</v>
      </c>
      <c r="BC61" s="46">
        <f>+BC6</f>
        <v>41061</v>
      </c>
      <c r="BD61" s="46">
        <f>+BD6</f>
        <v>41091</v>
      </c>
      <c r="BE61" s="46">
        <f>+BE6</f>
        <v>41122</v>
      </c>
      <c r="BF61" s="46">
        <f>+BF6</f>
        <v>41153</v>
      </c>
      <c r="BG61" s="46">
        <f>+BG6</f>
        <v>41183</v>
      </c>
      <c r="BH61" s="46">
        <f>+BH6</f>
        <v>41214</v>
      </c>
      <c r="BI61" s="46">
        <f>+BI6</f>
        <v>41244</v>
      </c>
      <c r="BJ61" s="46">
        <f>+BJ6</f>
        <v>41275</v>
      </c>
      <c r="BK61" s="46">
        <f>+BK6</f>
        <v>41306</v>
      </c>
      <c r="BL61" s="46">
        <f>+BL6</f>
        <v>41334</v>
      </c>
      <c r="BM61" s="46">
        <f>+BM6</f>
        <v>41365</v>
      </c>
      <c r="BN61" s="46">
        <f>+BN6</f>
        <v>41395</v>
      </c>
      <c r="BO61" s="46">
        <f>+BO6</f>
        <v>41426</v>
      </c>
      <c r="BP61" s="46">
        <f>+BP6</f>
        <v>41456</v>
      </c>
      <c r="BQ61" s="46">
        <f>+BQ6</f>
        <v>41487</v>
      </c>
      <c r="BR61" s="46">
        <f>+BR6</f>
        <v>41530</v>
      </c>
      <c r="BS61" s="46">
        <f>+BS6</f>
        <v>41560</v>
      </c>
      <c r="BT61" s="46">
        <f>+BT6</f>
        <v>41591</v>
      </c>
      <c r="BU61" s="46">
        <f>+BU6</f>
        <v>41621</v>
      </c>
      <c r="BV61" s="46">
        <f>+BV6</f>
        <v>41652</v>
      </c>
      <c r="BW61" s="46">
        <f>+BW6</f>
        <v>41683</v>
      </c>
      <c r="BX61" s="46">
        <f>+BX6</f>
        <v>41711</v>
      </c>
      <c r="BY61" s="46">
        <f>+BY6</f>
        <v>41742</v>
      </c>
      <c r="BZ61" s="46">
        <f>+BZ6</f>
        <v>41772</v>
      </c>
      <c r="CA61" s="46">
        <f>+CA6</f>
        <v>41803</v>
      </c>
      <c r="CB61" s="46">
        <f>+CB6</f>
        <v>41833</v>
      </c>
      <c r="CC61" s="46">
        <f>+CC6</f>
        <v>41864</v>
      </c>
      <c r="CD61" s="46">
        <f>+CD6</f>
        <v>41895</v>
      </c>
      <c r="CE61" s="46">
        <f>+CE6</f>
        <v>41925</v>
      </c>
      <c r="CF61" s="46">
        <f>+CF6</f>
        <v>41956</v>
      </c>
      <c r="CG61" s="46">
        <f>+CG6</f>
        <v>41986</v>
      </c>
      <c r="CH61" s="46">
        <f>+CH6</f>
        <v>42017</v>
      </c>
      <c r="CI61" s="46">
        <f>+CI6</f>
        <v>42048</v>
      </c>
      <c r="CJ61" s="46">
        <f>+CJ6</f>
        <v>42076</v>
      </c>
      <c r="CK61" s="46">
        <f>+CK6</f>
        <v>42107</v>
      </c>
      <c r="CL61" s="46">
        <f>+CL6</f>
        <v>42137</v>
      </c>
      <c r="CM61" s="46">
        <f>+CM6</f>
        <v>42168</v>
      </c>
      <c r="CN61" s="46">
        <f>+CN6</f>
        <v>42198</v>
      </c>
      <c r="CO61" s="46">
        <f>+CO6</f>
        <v>42229</v>
      </c>
      <c r="CP61" s="46">
        <f>+CP6</f>
        <v>42260</v>
      </c>
      <c r="CQ61" s="46">
        <f>+CQ6</f>
        <v>42290</v>
      </c>
      <c r="CR61" s="46">
        <f>+CR6</f>
        <v>42321</v>
      </c>
      <c r="CS61" s="46">
        <f>+CS6</f>
        <v>42351</v>
      </c>
      <c r="CT61" s="46">
        <f>+CT6</f>
        <v>42382</v>
      </c>
      <c r="CU61" s="46">
        <f>+CU6</f>
        <v>42413</v>
      </c>
      <c r="CV61" s="46">
        <f>+CV6</f>
        <v>42442</v>
      </c>
      <c r="CW61" s="46">
        <f>+CW6</f>
        <v>42473</v>
      </c>
      <c r="CX61" s="46">
        <f>+CX6</f>
        <v>42503</v>
      </c>
      <c r="CY61" s="46">
        <f>+CY6</f>
        <v>42534</v>
      </c>
      <c r="CZ61" s="46">
        <f>+CZ6</f>
        <v>42564</v>
      </c>
      <c r="DA61" s="46">
        <f>+DA6</f>
        <v>42595</v>
      </c>
      <c r="DB61" s="46">
        <f>+DB6</f>
        <v>42626</v>
      </c>
      <c r="DC61" s="46">
        <f>+DC6</f>
        <v>42656</v>
      </c>
      <c r="DD61" s="46">
        <f>+DD6</f>
        <v>42687</v>
      </c>
      <c r="DE61" s="46">
        <f>+DE6</f>
        <v>42717</v>
      </c>
      <c r="DF61" s="46">
        <f>+DF6</f>
        <v>42748</v>
      </c>
      <c r="DG61" s="46">
        <f>+DG6</f>
        <v>42779</v>
      </c>
      <c r="DH61" s="46">
        <f>+DH6</f>
        <v>42807</v>
      </c>
      <c r="DI61" s="46">
        <f>+DI6</f>
        <v>42838</v>
      </c>
      <c r="DJ61" s="46">
        <f>+DJ6</f>
        <v>42868</v>
      </c>
      <c r="DK61" s="46">
        <f>+DK6</f>
        <v>42899</v>
      </c>
      <c r="DL61" s="46">
        <f>+DL6</f>
        <v>42929</v>
      </c>
      <c r="DM61" s="46">
        <v>42960</v>
      </c>
      <c r="DN61" s="46">
        <v>42991</v>
      </c>
      <c r="DO61" s="46">
        <v>43021</v>
      </c>
      <c r="DP61" s="46">
        <v>43052</v>
      </c>
      <c r="DQ61" s="46">
        <v>43082</v>
      </c>
      <c r="DR61" s="46">
        <v>43113</v>
      </c>
      <c r="DS61" s="46">
        <v>43144</v>
      </c>
      <c r="DT61" s="46">
        <v>43172</v>
      </c>
      <c r="DU61" s="46">
        <v>43203</v>
      </c>
      <c r="DV61" s="46">
        <v>43233</v>
      </c>
      <c r="DW61" s="46">
        <v>43264</v>
      </c>
      <c r="DX61" s="46">
        <v>43294</v>
      </c>
      <c r="DY61" s="46">
        <v>43325</v>
      </c>
      <c r="DZ61" s="46">
        <v>43356</v>
      </c>
      <c r="EA61" s="46">
        <v>43386</v>
      </c>
      <c r="EB61" s="46">
        <v>43417</v>
      </c>
      <c r="EC61" s="46">
        <v>43447</v>
      </c>
    </row>
    <row r="62" ht="13.5">
      <c r="A62" s="1" t="s">
        <v>171</v>
      </c>
    </row>
    <row r="64" spans="1:128" ht="13.5">
      <c r="A64" s="1" t="s">
        <v>173</v>
      </c>
      <c r="B64" s="21">
        <v>17541.3161806782</v>
      </c>
      <c r="C64" s="21">
        <v>17168.6812139091</v>
      </c>
      <c r="D64" s="21">
        <v>18078.395010461198</v>
      </c>
      <c r="E64" s="21">
        <v>19289.7091501307</v>
      </c>
      <c r="F64" s="21">
        <v>18733.741161362603</v>
      </c>
      <c r="G64" s="21">
        <v>17889.114746359606</v>
      </c>
      <c r="H64" s="21">
        <v>17576.95108307155</v>
      </c>
      <c r="I64" s="21">
        <v>17758.614502773107</v>
      </c>
      <c r="J64" s="21">
        <v>16698.07093281324</v>
      </c>
      <c r="K64" s="21">
        <v>16847.080371358814</v>
      </c>
      <c r="L64" s="21">
        <v>15202.9387255407</v>
      </c>
      <c r="M64" s="21">
        <v>15097.758225033913</v>
      </c>
      <c r="N64" s="21">
        <v>13717.91096732</v>
      </c>
      <c r="O64" s="21">
        <v>13459.9876186394</v>
      </c>
      <c r="P64" s="21">
        <v>13922.974852650003</v>
      </c>
      <c r="Q64" s="21">
        <v>14955.606445520003</v>
      </c>
      <c r="R64" s="21">
        <v>15123.804413870008</v>
      </c>
      <c r="S64" s="21">
        <v>14401.832033310002</v>
      </c>
      <c r="T64" s="21">
        <v>13428.42995985</v>
      </c>
      <c r="U64" s="21">
        <v>13055.87506097</v>
      </c>
      <c r="V64" s="21">
        <v>12714.214093832603</v>
      </c>
      <c r="W64" s="21">
        <v>13130.356085350006</v>
      </c>
      <c r="X64" s="21">
        <v>13088.13870178</v>
      </c>
      <c r="Y64" s="21">
        <v>14097.750268669999</v>
      </c>
      <c r="Z64" s="21">
        <v>15281.430705710009</v>
      </c>
      <c r="AA64" s="21">
        <v>13245.861452690002</v>
      </c>
      <c r="AB64" s="21">
        <v>13400.646840080002</v>
      </c>
      <c r="AC64" s="21">
        <v>16968.523348559997</v>
      </c>
      <c r="AD64" s="21">
        <v>16043.075011669996</v>
      </c>
      <c r="AE64" s="21">
        <v>17163.258515739995</v>
      </c>
      <c r="AF64" s="21">
        <v>18595.719249600003</v>
      </c>
      <c r="AG64" s="21">
        <v>19877.16907999329</v>
      </c>
      <c r="AH64" s="21">
        <v>21934.966734208803</v>
      </c>
      <c r="AI64" s="21">
        <v>22251.356199777496</v>
      </c>
      <c r="AJ64" s="21">
        <v>22814.998533570797</v>
      </c>
      <c r="AK64" s="21">
        <v>22767.836979250304</v>
      </c>
      <c r="AL64" s="21">
        <v>24515.554603739405</v>
      </c>
      <c r="AM64" s="21">
        <v>23627.181045243997</v>
      </c>
      <c r="AN64" s="21">
        <v>24470.214003003992</v>
      </c>
      <c r="AO64" s="21">
        <v>23262.564153036907</v>
      </c>
      <c r="AP64" s="21">
        <v>21384.6011068612</v>
      </c>
      <c r="AQ64" s="21">
        <v>17888.767046314082</v>
      </c>
      <c r="AR64" s="21">
        <v>16069.892234479195</v>
      </c>
      <c r="AS64" s="21">
        <v>15202.656268664772</v>
      </c>
      <c r="AT64" s="21">
        <v>13296.345257038001</v>
      </c>
      <c r="AU64" s="21">
        <v>13425.638445770002</v>
      </c>
      <c r="AV64" s="21">
        <v>15068.953605371398</v>
      </c>
      <c r="AW64" s="21">
        <v>16129.570677021695</v>
      </c>
      <c r="AX64" s="21">
        <v>17148.519589348594</v>
      </c>
      <c r="AY64" s="21">
        <v>15652.065858511789</v>
      </c>
      <c r="AZ64" s="21">
        <v>16611.868650738397</v>
      </c>
      <c r="BA64" s="21">
        <v>17052.328699034995</v>
      </c>
      <c r="BB64" s="21">
        <v>16897.072050305193</v>
      </c>
      <c r="BC64" s="21">
        <v>17734.1679291556</v>
      </c>
      <c r="BD64" s="21">
        <v>17689.387845322293</v>
      </c>
      <c r="BE64" s="21">
        <v>17130.823032030006</v>
      </c>
      <c r="BF64" s="21">
        <v>19753.428237630003</v>
      </c>
      <c r="BG64" s="21">
        <v>19188.339704441303</v>
      </c>
      <c r="BH64" s="21">
        <v>19431.263414915797</v>
      </c>
      <c r="BI64" s="21">
        <v>21250.393710860004</v>
      </c>
      <c r="BJ64" s="21">
        <v>27349.324723886766</v>
      </c>
      <c r="BK64" s="21">
        <v>27172.857688910008</v>
      </c>
      <c r="BL64" s="21">
        <v>27838.508587329998</v>
      </c>
      <c r="BM64" s="21">
        <v>27177.144080590006</v>
      </c>
      <c r="BN64" s="21">
        <v>22405.917950031006</v>
      </c>
      <c r="BO64" s="21">
        <v>21916.721284206593</v>
      </c>
      <c r="BP64" s="21">
        <v>22538.40605681003</v>
      </c>
      <c r="BQ64" s="21">
        <v>20008.68501084222</v>
      </c>
      <c r="BR64" s="21">
        <v>18479.780208130018</v>
      </c>
      <c r="BS64" s="21">
        <v>17228.009169453228</v>
      </c>
      <c r="BT64" s="21">
        <v>15213.906133013534</v>
      </c>
      <c r="BU64" s="21">
        <v>14276.628579780052</v>
      </c>
      <c r="BV64" s="21">
        <v>13802.538207348833</v>
      </c>
      <c r="BW64" s="21">
        <v>14183.104299480034</v>
      </c>
      <c r="BX64" s="21">
        <v>11361.65646279003</v>
      </c>
      <c r="BY64" s="21">
        <v>12709.52095952323</v>
      </c>
      <c r="BZ64" s="21">
        <v>13534.70093509803</v>
      </c>
      <c r="CA64" s="21">
        <v>12344.032380714816</v>
      </c>
      <c r="CB64" s="21">
        <v>11575.686046137616</v>
      </c>
      <c r="CC64" s="21">
        <v>8832.959988414415</v>
      </c>
      <c r="CD64" s="21">
        <v>11803.512704139615</v>
      </c>
      <c r="CE64" s="21">
        <v>13316.448068576006</v>
      </c>
      <c r="CF64" s="21">
        <v>12554.773552864677</v>
      </c>
      <c r="CG64" s="21">
        <v>13275.245046844018</v>
      </c>
      <c r="CH64" s="21">
        <v>17210.6036442372</v>
      </c>
      <c r="CI64" s="21">
        <v>16261.826104984906</v>
      </c>
      <c r="CJ64" s="21">
        <v>18007.533227340013</v>
      </c>
      <c r="CK64" s="21">
        <v>17992.319375295006</v>
      </c>
      <c r="CL64" s="21">
        <v>16125.648616940005</v>
      </c>
      <c r="CM64" s="21">
        <v>13067.006697093711</v>
      </c>
      <c r="CN64" s="21">
        <v>14688.183748063519</v>
      </c>
      <c r="CO64" s="21">
        <v>16019.724593435065</v>
      </c>
      <c r="CP64" s="21">
        <v>20893.524696996</v>
      </c>
      <c r="CQ64" s="21">
        <v>30029.990678837406</v>
      </c>
      <c r="CR64" s="21">
        <v>34609.69044723706</v>
      </c>
      <c r="CS64" s="21">
        <v>23556.78782863977</v>
      </c>
      <c r="CT64" s="21">
        <v>24280.907454901302</v>
      </c>
      <c r="CU64" s="21">
        <v>22654.579949790903</v>
      </c>
      <c r="CV64" s="21">
        <v>19365.092949387414</v>
      </c>
      <c r="CW64" s="21">
        <v>24016.606094461513</v>
      </c>
      <c r="CX64" s="21">
        <v>24019.923334424344</v>
      </c>
      <c r="CY64" s="21">
        <v>20624.727447917994</v>
      </c>
      <c r="CZ64" s="21">
        <v>25440.22269367789</v>
      </c>
      <c r="DA64" s="21">
        <v>35719.45136746953</v>
      </c>
      <c r="DB64" s="21">
        <v>42299.44764578209</v>
      </c>
      <c r="DC64" s="21">
        <v>39935.490091873595</v>
      </c>
      <c r="DD64" s="21">
        <v>33743.409362210696</v>
      </c>
      <c r="DE64" s="21">
        <v>34734.905019038604</v>
      </c>
      <c r="DF64" s="21">
        <v>33864.67851173971</v>
      </c>
      <c r="DG64" s="21">
        <v>42065.455135164324</v>
      </c>
      <c r="DH64" s="21">
        <v>35929.185202445835</v>
      </c>
      <c r="DI64" s="21">
        <v>26019.753204873407</v>
      </c>
      <c r="DJ64" s="21">
        <v>19667.236483195105</v>
      </c>
      <c r="DK64" s="21">
        <v>22952.980588704417</v>
      </c>
      <c r="DL64" s="21">
        <v>21362.74388911782</v>
      </c>
      <c r="DM64" s="21">
        <v>21078.917606791703</v>
      </c>
      <c r="DN64" s="21">
        <v>30747.232154363603</v>
      </c>
      <c r="DO64" s="21">
        <v>30186.790626781338</v>
      </c>
      <c r="DP64" s="21">
        <v>26089.8163058109</v>
      </c>
      <c r="DQ64" s="21">
        <v>16434.289479594612</v>
      </c>
      <c r="DR64" s="21">
        <v>21062.244401772303</v>
      </c>
      <c r="DS64" s="21">
        <v>26270.51921611358</v>
      </c>
      <c r="DT64" s="21">
        <v>22014.30149850662</v>
      </c>
      <c r="DU64" s="21">
        <v>22580.940966479306</v>
      </c>
      <c r="DV64" s="21">
        <v>20762.975866282446</v>
      </c>
      <c r="DW64" s="21">
        <v>21643.806818378216</v>
      </c>
      <c r="DX64" s="21">
        <v>22220.049254328478</v>
      </c>
    </row>
    <row r="65" spans="1:128" ht="13.5">
      <c r="A65" s="1" t="s">
        <v>182</v>
      </c>
      <c r="B65" s="21">
        <v>723.3532445640495</v>
      </c>
      <c r="C65" s="21">
        <v>705.0793106328173</v>
      </c>
      <c r="D65" s="21">
        <v>743.6608395911641</v>
      </c>
      <c r="E65" s="21">
        <v>796.1085080532687</v>
      </c>
      <c r="F65" s="21">
        <v>776.0456156322537</v>
      </c>
      <c r="G65" s="21">
        <v>743.8301349837674</v>
      </c>
      <c r="H65" s="21">
        <v>736.3615870578782</v>
      </c>
      <c r="I65" s="21">
        <v>737.7903823337393</v>
      </c>
      <c r="J65" s="21">
        <v>691.1453200667731</v>
      </c>
      <c r="K65" s="21">
        <v>693.5809127772258</v>
      </c>
      <c r="L65" s="21">
        <v>620.7814914471498</v>
      </c>
      <c r="M65" s="21">
        <v>592.0689500013299</v>
      </c>
      <c r="N65" s="21">
        <v>531.495969287873</v>
      </c>
      <c r="O65" s="21">
        <v>503.74205159578594</v>
      </c>
      <c r="P65" s="21">
        <v>502.0906906833755</v>
      </c>
      <c r="Q65" s="21">
        <v>543.2476006363968</v>
      </c>
      <c r="R65" s="21">
        <v>563.9002391450413</v>
      </c>
      <c r="S65" s="21">
        <v>539.192513414826</v>
      </c>
      <c r="T65" s="21">
        <v>494.9660877202359</v>
      </c>
      <c r="U65" s="21">
        <v>469.9739042825774</v>
      </c>
      <c r="V65" s="21">
        <v>444.7084328028193</v>
      </c>
      <c r="W65" s="21">
        <v>440.4681679084202</v>
      </c>
      <c r="X65" s="21">
        <v>440.23339057450386</v>
      </c>
      <c r="Y65" s="21">
        <v>482.96506573038704</v>
      </c>
      <c r="Z65" s="21">
        <v>505.33831698776487</v>
      </c>
      <c r="AA65" s="21">
        <v>438.74996530937403</v>
      </c>
      <c r="AB65" s="21">
        <v>430.75046094760535</v>
      </c>
      <c r="AC65" s="21">
        <v>486.34346083576946</v>
      </c>
      <c r="AD65" s="21">
        <v>474.64718969437865</v>
      </c>
      <c r="AE65" s="21">
        <v>489.9588500068511</v>
      </c>
      <c r="AF65" s="21">
        <v>504.08563972892387</v>
      </c>
      <c r="AG65" s="21">
        <v>536.9305532142974</v>
      </c>
      <c r="AH65" s="21">
        <v>606.9442925901716</v>
      </c>
      <c r="AI65" s="21">
        <v>621.1992238910524</v>
      </c>
      <c r="AJ65" s="21">
        <v>644.8558093151723</v>
      </c>
      <c r="AK65" s="21">
        <v>698.8286365638522</v>
      </c>
      <c r="AL65" s="21">
        <v>757.1202780648364</v>
      </c>
      <c r="AM65" s="21">
        <v>755.8279285106844</v>
      </c>
      <c r="AN65" s="21">
        <v>795.262073545791</v>
      </c>
      <c r="AO65" s="21">
        <v>757.4915061229862</v>
      </c>
      <c r="AP65" s="21">
        <v>721.9649259575016</v>
      </c>
      <c r="AQ65" s="21">
        <v>627.016019849775</v>
      </c>
      <c r="AR65" s="21">
        <v>584.1473004172735</v>
      </c>
      <c r="AS65" s="21">
        <v>560.5699214109429</v>
      </c>
      <c r="AT65" s="21">
        <v>489.1959255716704</v>
      </c>
      <c r="AU65" s="21">
        <v>497.79897833778284</v>
      </c>
      <c r="AV65" s="21">
        <v>560.6009525807812</v>
      </c>
      <c r="AW65" s="21">
        <v>590.6104239114499</v>
      </c>
      <c r="AX65" s="21">
        <v>630.6921511345566</v>
      </c>
      <c r="AY65" s="21">
        <v>571.6605499821691</v>
      </c>
      <c r="AZ65" s="21">
        <v>608.2705474455656</v>
      </c>
      <c r="BA65" s="21">
        <v>615.1633729810604</v>
      </c>
      <c r="BB65" s="21">
        <v>599.3995051544942</v>
      </c>
      <c r="BC65" s="21">
        <v>630.2120799273489</v>
      </c>
      <c r="BD65" s="21">
        <v>622.4274400183776</v>
      </c>
      <c r="BE65" s="21">
        <v>589.7013091920828</v>
      </c>
      <c r="BF65" s="21">
        <v>687.0757647871305</v>
      </c>
      <c r="BG65" s="21">
        <v>643.9040169275605</v>
      </c>
      <c r="BH65" s="21">
        <v>647.9247554156651</v>
      </c>
      <c r="BI65" s="21">
        <v>714.2989482642018</v>
      </c>
      <c r="BJ65" s="21">
        <v>905.6067789366479</v>
      </c>
      <c r="BK65" s="21">
        <v>885.6863653490876</v>
      </c>
      <c r="BL65" s="21">
        <v>914.2367352160919</v>
      </c>
      <c r="BM65" s="21">
        <v>897.23156423209</v>
      </c>
      <c r="BN65" s="21">
        <v>752.1288335022157</v>
      </c>
      <c r="BO65" s="21">
        <v>731.2886648050248</v>
      </c>
      <c r="BP65" s="21">
        <v>750.7796821055972</v>
      </c>
      <c r="BQ65" s="21">
        <v>667.1785598813677</v>
      </c>
      <c r="BR65" s="21">
        <v>617.433351424324</v>
      </c>
      <c r="BS65" s="21">
        <v>575.4178079309695</v>
      </c>
      <c r="BT65" s="21">
        <v>506.2863937774886</v>
      </c>
      <c r="BU65" s="21">
        <v>474.6219607639645</v>
      </c>
      <c r="BV65" s="21">
        <v>442.81482859636935</v>
      </c>
      <c r="BW65" s="21">
        <v>446.4307302322957</v>
      </c>
      <c r="BX65" s="21">
        <v>360.68750675523904</v>
      </c>
      <c r="BY65" s="21">
        <v>405.01978838506153</v>
      </c>
      <c r="BZ65" s="21">
        <v>430.35615055955583</v>
      </c>
      <c r="CA65" s="21">
        <v>394.12619350941304</v>
      </c>
      <c r="CB65" s="21">
        <v>378.4140583895919</v>
      </c>
      <c r="CC65" s="21">
        <v>287.6248775126804</v>
      </c>
      <c r="CD65" s="21">
        <v>379.0466507430833</v>
      </c>
      <c r="CE65" s="21">
        <v>424.0907028208919</v>
      </c>
      <c r="CF65" s="21">
        <v>389.8997997784061</v>
      </c>
      <c r="CG65" s="21">
        <v>395.09657877511955</v>
      </c>
      <c r="CH65" s="21">
        <v>502.7929782131814</v>
      </c>
      <c r="CI65" s="21">
        <v>484.1270052094345</v>
      </c>
      <c r="CJ65" s="21">
        <v>485.90213781273644</v>
      </c>
      <c r="CK65" s="21">
        <v>492.26591998071154</v>
      </c>
      <c r="CL65" s="21">
        <v>440.350863379028</v>
      </c>
      <c r="CM65" s="21">
        <v>335.30938406706986</v>
      </c>
      <c r="CN65" s="21">
        <v>374.03065312104707</v>
      </c>
      <c r="CO65" s="21">
        <v>386.85642582552686</v>
      </c>
      <c r="CP65" s="21">
        <v>488.16646488308413</v>
      </c>
      <c r="CQ65" s="21">
        <v>666.8885338404931</v>
      </c>
      <c r="CR65" s="21">
        <v>619.0250482424801</v>
      </c>
      <c r="CS65" s="21">
        <v>513.2197784017379</v>
      </c>
      <c r="CT65" s="21">
        <v>509.5678374585793</v>
      </c>
      <c r="CU65" s="21">
        <v>465.2819870567037</v>
      </c>
      <c r="CV65" s="21">
        <v>380.6032419297841</v>
      </c>
      <c r="CW65" s="21">
        <v>447.7368772270975</v>
      </c>
      <c r="CX65" s="21">
        <v>413.3526645056676</v>
      </c>
      <c r="CY65" s="21">
        <v>324.08434079066615</v>
      </c>
      <c r="CZ65" s="21">
        <v>370.2550239219603</v>
      </c>
      <c r="DA65" s="21">
        <v>482.4345133369737</v>
      </c>
      <c r="DB65" s="21">
        <v>534.8267498518409</v>
      </c>
      <c r="DC65" s="21">
        <v>518.0372304043792</v>
      </c>
      <c r="DD65" s="21">
        <v>456.6708534606942</v>
      </c>
      <c r="DE65" s="21">
        <v>478.31045192837513</v>
      </c>
      <c r="DF65" s="21">
        <v>479.3980536769494</v>
      </c>
      <c r="DG65" s="21">
        <v>603.0889625113165</v>
      </c>
      <c r="DH65" s="21">
        <v>529.6946071420587</v>
      </c>
      <c r="DI65" s="21">
        <v>402.3465780868008</v>
      </c>
      <c r="DJ65" s="21">
        <v>328.2796942613104</v>
      </c>
      <c r="DK65" s="21">
        <v>379.5763285712654</v>
      </c>
      <c r="DL65" s="21">
        <v>349.29273854018675</v>
      </c>
      <c r="DM65" s="21">
        <v>343.13719040846007</v>
      </c>
      <c r="DN65" s="21">
        <v>501.74987197068543</v>
      </c>
      <c r="DO65" s="21">
        <v>496.82012223142425</v>
      </c>
      <c r="DP65" s="21">
        <v>430.3119958075358</v>
      </c>
      <c r="DQ65" s="21">
        <v>278.4528885055</v>
      </c>
      <c r="DR65" s="21">
        <v>348.48187296115657</v>
      </c>
      <c r="DS65" s="21">
        <v>425.2269215945869</v>
      </c>
      <c r="DT65" s="21">
        <v>357.25903113447936</v>
      </c>
      <c r="DU65" s="21">
        <v>378.3035846285694</v>
      </c>
      <c r="DV65" s="21">
        <v>346.2804514056445</v>
      </c>
      <c r="DW65" s="21">
        <v>364.8652531756274</v>
      </c>
      <c r="DX65" s="21">
        <v>382.116066282519</v>
      </c>
    </row>
    <row r="66" spans="1:128" ht="13.5">
      <c r="A66" s="1" t="s">
        <v>174</v>
      </c>
      <c r="B66" s="21">
        <v>19848.91957862</v>
      </c>
      <c r="C66" s="21">
        <v>20314.8279570529</v>
      </c>
      <c r="D66" s="21">
        <v>20879.6097190122</v>
      </c>
      <c r="E66" s="21">
        <v>21822.5749843784</v>
      </c>
      <c r="F66" s="21">
        <v>21384.1069343966</v>
      </c>
      <c r="G66" s="21">
        <v>20687.664218459606</v>
      </c>
      <c r="H66" s="21">
        <v>20217.17219079644</v>
      </c>
      <c r="I66" s="21">
        <v>20276.0330266986</v>
      </c>
      <c r="J66" s="21">
        <v>19323.05814212324</v>
      </c>
      <c r="K66" s="21">
        <v>19376.569879654304</v>
      </c>
      <c r="L66" s="21">
        <v>17715.3790122807</v>
      </c>
      <c r="M66" s="21">
        <v>18766.223859889404</v>
      </c>
      <c r="N66" s="21">
        <v>17709.24688254</v>
      </c>
      <c r="O66" s="21">
        <v>17266.9915159694</v>
      </c>
      <c r="P66" s="21">
        <v>18750.923506950003</v>
      </c>
      <c r="Q66" s="21">
        <v>19373.261148710004</v>
      </c>
      <c r="R66" s="21">
        <v>19521.316680400007</v>
      </c>
      <c r="S66" s="21">
        <v>19073.03899299</v>
      </c>
      <c r="T66" s="21">
        <v>18933.07993236</v>
      </c>
      <c r="U66" s="21">
        <v>19533.31622882</v>
      </c>
      <c r="V66" s="21">
        <v>20247.387903770003</v>
      </c>
      <c r="W66" s="21">
        <v>20665.334368480006</v>
      </c>
      <c r="X66" s="21">
        <v>21237.86014326</v>
      </c>
      <c r="Y66" s="21">
        <v>22227.488908379997</v>
      </c>
      <c r="Z66" s="21">
        <v>23939.020805680007</v>
      </c>
      <c r="AA66" s="21">
        <v>21885.08835225</v>
      </c>
      <c r="AB66" s="21">
        <v>23651.776061560002</v>
      </c>
      <c r="AC66" s="21">
        <v>27419.170076259998</v>
      </c>
      <c r="AD66" s="21">
        <v>25959.235170779997</v>
      </c>
      <c r="AE66" s="21">
        <v>27560.704603759994</v>
      </c>
      <c r="AF66" s="21">
        <v>29843.55431505</v>
      </c>
      <c r="AG66" s="21">
        <v>30347.41347663999</v>
      </c>
      <c r="AH66" s="21">
        <v>32024.876224126503</v>
      </c>
      <c r="AI66" s="21">
        <v>32186.312149529997</v>
      </c>
      <c r="AJ66" s="21">
        <v>32572.228229649998</v>
      </c>
      <c r="AK66" s="21">
        <v>32920.1471072748</v>
      </c>
      <c r="AL66" s="21">
        <v>34752.06202531941</v>
      </c>
      <c r="AM66" s="21">
        <v>33766.332731564</v>
      </c>
      <c r="AN66" s="21">
        <v>33855.70642294749</v>
      </c>
      <c r="AO66" s="21">
        <v>35941.90970727501</v>
      </c>
      <c r="AP66" s="21">
        <v>30218.4247474575</v>
      </c>
      <c r="AQ66" s="21">
        <v>26719.317873488282</v>
      </c>
      <c r="AR66" s="21">
        <v>24360.620510769993</v>
      </c>
      <c r="AS66" s="21">
        <v>23759.006949029997</v>
      </c>
      <c r="AT66" s="21">
        <v>23772.127152191402</v>
      </c>
      <c r="AU66" s="21">
        <v>24078.70355248</v>
      </c>
      <c r="AV66" s="21">
        <v>25210.184864479997</v>
      </c>
      <c r="AW66" s="21">
        <v>26226.202206239996</v>
      </c>
      <c r="AX66" s="21">
        <v>28525.428850888595</v>
      </c>
      <c r="AY66" s="21">
        <v>26928.09084506179</v>
      </c>
      <c r="AZ66" s="21">
        <v>27643.318196469998</v>
      </c>
      <c r="BA66" s="21">
        <v>28369.578194664995</v>
      </c>
      <c r="BB66" s="21">
        <v>27854.946029665196</v>
      </c>
      <c r="BC66" s="21">
        <v>28913.7141281656</v>
      </c>
      <c r="BD66" s="21">
        <v>28476.993520059994</v>
      </c>
      <c r="BE66" s="21">
        <v>28884.195264450005</v>
      </c>
      <c r="BF66" s="21">
        <v>31192.552718750005</v>
      </c>
      <c r="BG66" s="21">
        <v>31524.616948821305</v>
      </c>
      <c r="BH66" s="21">
        <v>33050.6208898665</v>
      </c>
      <c r="BI66" s="21">
        <v>36082.46157086</v>
      </c>
      <c r="BJ66" s="21">
        <v>42524.084038054265</v>
      </c>
      <c r="BK66" s="21">
        <v>42576.66182852001</v>
      </c>
      <c r="BL66" s="21">
        <v>42952.01546858</v>
      </c>
      <c r="BM66" s="21">
        <v>42635.291601430006</v>
      </c>
      <c r="BN66" s="21">
        <v>37659.124141390006</v>
      </c>
      <c r="BO66" s="21">
        <v>37995.881529526596</v>
      </c>
      <c r="BP66" s="21">
        <v>39426.20268484003</v>
      </c>
      <c r="BQ66" s="21">
        <v>37159.55192998222</v>
      </c>
      <c r="BR66" s="21">
        <v>36417.276100240015</v>
      </c>
      <c r="BS66" s="21">
        <v>35050.74630570003</v>
      </c>
      <c r="BT66" s="21">
        <v>34147.13840037004</v>
      </c>
      <c r="BU66" s="21">
        <v>34264.33119216005</v>
      </c>
      <c r="BV66" s="21">
        <v>33790.098508398834</v>
      </c>
      <c r="BW66" s="21">
        <v>35568.605913180036</v>
      </c>
      <c r="BX66" s="21">
        <v>32836.78335630003</v>
      </c>
      <c r="BY66" s="21">
        <v>33893.30469302323</v>
      </c>
      <c r="BZ66" s="21">
        <v>33936.50606330803</v>
      </c>
      <c r="CA66" s="21">
        <v>32437.972779364813</v>
      </c>
      <c r="CB66" s="21">
        <v>32728.65175528761</v>
      </c>
      <c r="CC66" s="21">
        <v>32314.703862744413</v>
      </c>
      <c r="CD66" s="21">
        <v>33398.377398549615</v>
      </c>
      <c r="CE66" s="21">
        <v>34872.732332846004</v>
      </c>
      <c r="CF66" s="21">
        <v>35286.61669376468</v>
      </c>
      <c r="CG66" s="21">
        <v>35495.57974298402</v>
      </c>
      <c r="CH66" s="21">
        <v>38349.0077995772</v>
      </c>
      <c r="CI66" s="21">
        <v>36321.87929694491</v>
      </c>
      <c r="CJ66" s="21">
        <v>39755.51673693001</v>
      </c>
      <c r="CK66" s="21">
        <v>39151.48759355501</v>
      </c>
      <c r="CL66" s="21">
        <v>37093.84719867001</v>
      </c>
      <c r="CM66" s="21">
        <v>36043.71396001371</v>
      </c>
      <c r="CN66" s="21">
        <v>38046.64499654172</v>
      </c>
      <c r="CO66" s="21">
        <v>39595.831485035065</v>
      </c>
      <c r="CP66" s="21">
        <v>44502.613291452</v>
      </c>
      <c r="CQ66" s="21">
        <v>54286.995801387406</v>
      </c>
      <c r="CR66" s="21">
        <v>63180.79623310706</v>
      </c>
      <c r="CS66" s="21">
        <v>49930.99183703177</v>
      </c>
      <c r="CT66" s="21">
        <v>50841.6589811613</v>
      </c>
      <c r="CU66" s="21">
        <v>46066.605791460905</v>
      </c>
      <c r="CV66" s="21">
        <v>45064.16012848821</v>
      </c>
      <c r="CW66" s="21">
        <v>51555.937638105475</v>
      </c>
      <c r="CX66" s="21">
        <v>53602.04884077535</v>
      </c>
      <c r="CY66" s="21">
        <v>51595.017182687996</v>
      </c>
      <c r="CZ66" s="21">
        <v>58137.45558853789</v>
      </c>
      <c r="DA66" s="21">
        <v>69469.09545097563</v>
      </c>
      <c r="DB66" s="21">
        <v>78556.1870766721</v>
      </c>
      <c r="DC66" s="21">
        <v>73834.9378664436</v>
      </c>
      <c r="DD66" s="21">
        <v>66052.93527900909</v>
      </c>
      <c r="DE66" s="21">
        <v>65550.00349861861</v>
      </c>
      <c r="DF66" s="21">
        <v>64141.49390860971</v>
      </c>
      <c r="DG66" s="21">
        <v>71305.63514474426</v>
      </c>
      <c r="DH66" s="21">
        <v>64139.79281648583</v>
      </c>
      <c r="DI66" s="21">
        <v>55527.25957511341</v>
      </c>
      <c r="DJ66" s="21">
        <v>48064.89882293511</v>
      </c>
      <c r="DK66" s="21">
        <v>50291.434092634416</v>
      </c>
      <c r="DL66" s="21">
        <v>48649.185969307815</v>
      </c>
      <c r="DM66" s="21">
        <v>49709.6427625946</v>
      </c>
      <c r="DN66" s="21">
        <v>59338.1183149546</v>
      </c>
      <c r="DO66" s="21">
        <v>59892.979296751335</v>
      </c>
      <c r="DP66" s="21">
        <v>57013.311645890404</v>
      </c>
      <c r="DQ66" s="21">
        <v>50131.842188596514</v>
      </c>
      <c r="DR66" s="21">
        <v>57640.082154784905</v>
      </c>
      <c r="DS66" s="21">
        <v>61526.46010494688</v>
      </c>
      <c r="DT66" s="21">
        <v>58163.76065838222</v>
      </c>
      <c r="DU66" s="21">
        <v>56760.90188064261</v>
      </c>
      <c r="DV66" s="21">
        <v>53061.52485669344</v>
      </c>
      <c r="DW66" s="21">
        <v>51695.058455556726</v>
      </c>
      <c r="DX66" s="21">
        <v>51012.31719323508</v>
      </c>
    </row>
    <row r="67" spans="1:128" ht="13.5">
      <c r="A67" s="1" t="s">
        <v>175</v>
      </c>
      <c r="B67" s="21">
        <v>-2307.6033979418</v>
      </c>
      <c r="C67" s="21">
        <v>-3146.1467431437995</v>
      </c>
      <c r="D67" s="21">
        <v>-2801.2147085509996</v>
      </c>
      <c r="E67" s="21">
        <v>-2532.8658342477</v>
      </c>
      <c r="F67" s="21">
        <v>-2650.365773034</v>
      </c>
      <c r="G67" s="21">
        <v>-2798.5494721000005</v>
      </c>
      <c r="H67" s="21">
        <v>-2640.2211077248858</v>
      </c>
      <c r="I67" s="21">
        <v>-2517.4185239254903</v>
      </c>
      <c r="J67" s="21">
        <v>-2624.98720931</v>
      </c>
      <c r="K67" s="21">
        <v>-2529.48950829549</v>
      </c>
      <c r="L67" s="21">
        <v>-2512.44028674</v>
      </c>
      <c r="M67" s="21">
        <v>-3668.4656348554904</v>
      </c>
      <c r="N67" s="21">
        <v>-3991.33591522</v>
      </c>
      <c r="O67" s="21">
        <v>-3807.0038973299997</v>
      </c>
      <c r="P67" s="21">
        <v>-4827.9486543</v>
      </c>
      <c r="Q67" s="21">
        <v>-4417.65470319</v>
      </c>
      <c r="R67" s="21">
        <v>-4397.512266529999</v>
      </c>
      <c r="S67" s="21">
        <v>-4671.20695968</v>
      </c>
      <c r="T67" s="21">
        <v>-5504.64997251</v>
      </c>
      <c r="U67" s="21">
        <v>-6477.44116785</v>
      </c>
      <c r="V67" s="21">
        <v>-7533.1738099374</v>
      </c>
      <c r="W67" s="21">
        <v>-7534.97828313</v>
      </c>
      <c r="X67" s="21">
        <v>-8149.72144148</v>
      </c>
      <c r="Y67" s="21">
        <v>-8129.738639709999</v>
      </c>
      <c r="Z67" s="21">
        <v>-8657.590099969999</v>
      </c>
      <c r="AA67" s="21">
        <v>-8639.226899559999</v>
      </c>
      <c r="AB67" s="21">
        <v>-10251.12922148</v>
      </c>
      <c r="AC67" s="21">
        <v>-10450.646727700001</v>
      </c>
      <c r="AD67" s="21">
        <v>-9916.16015911</v>
      </c>
      <c r="AE67" s="21">
        <v>-10397.446088019999</v>
      </c>
      <c r="AF67" s="21">
        <v>-11247.83506545</v>
      </c>
      <c r="AG67" s="21">
        <v>-10470.2443966467</v>
      </c>
      <c r="AH67" s="21">
        <v>-10089.9094899177</v>
      </c>
      <c r="AI67" s="21">
        <v>-9934.955949752499</v>
      </c>
      <c r="AJ67" s="21">
        <v>-9757.2296960792</v>
      </c>
      <c r="AK67" s="21">
        <v>-10152.3101280245</v>
      </c>
      <c r="AL67" s="21">
        <v>-10236.507421580001</v>
      </c>
      <c r="AM67" s="21">
        <v>-10139.15168632</v>
      </c>
      <c r="AN67" s="21">
        <v>-9385.4924199435</v>
      </c>
      <c r="AO67" s="21">
        <v>-12679.345554238102</v>
      </c>
      <c r="AP67" s="21">
        <v>-8833.8236405963</v>
      </c>
      <c r="AQ67" s="21">
        <v>-8830.550827174198</v>
      </c>
      <c r="AR67" s="21">
        <v>-8290.728276290798</v>
      </c>
      <c r="AS67" s="21">
        <v>-8556.350680365225</v>
      </c>
      <c r="AT67" s="21">
        <v>-10475.781895153401</v>
      </c>
      <c r="AU67" s="21">
        <v>-10653.065106709999</v>
      </c>
      <c r="AV67" s="21">
        <v>-10141.2312591086</v>
      </c>
      <c r="AW67" s="21">
        <v>-10096.6315292183</v>
      </c>
      <c r="AX67" s="21">
        <v>-11376.90926154</v>
      </c>
      <c r="AY67" s="21">
        <v>-11276.02498655</v>
      </c>
      <c r="AZ67" s="21">
        <v>-11031.4495457316</v>
      </c>
      <c r="BA67" s="21">
        <v>-11317.24949563</v>
      </c>
      <c r="BB67" s="21">
        <v>-10957.873979360002</v>
      </c>
      <c r="BC67" s="21">
        <v>-11179.546199010001</v>
      </c>
      <c r="BD67" s="21">
        <v>-10787.6056747377</v>
      </c>
      <c r="BE67" s="21">
        <v>-11753.37223242</v>
      </c>
      <c r="BF67" s="21">
        <v>-11439.124481120001</v>
      </c>
      <c r="BG67" s="21">
        <v>-12336.277244380002</v>
      </c>
      <c r="BH67" s="21">
        <v>-13619.3574749507</v>
      </c>
      <c r="BI67" s="21">
        <v>-14832.06786</v>
      </c>
      <c r="BJ67" s="21">
        <v>-15174.759314167499</v>
      </c>
      <c r="BK67" s="21">
        <v>-15403.804139610002</v>
      </c>
      <c r="BL67" s="21">
        <v>-15113.506881250001</v>
      </c>
      <c r="BM67" s="21">
        <v>-15458.147520839999</v>
      </c>
      <c r="BN67" s="21">
        <v>-15253.206191359</v>
      </c>
      <c r="BO67" s="21">
        <v>-16079.160245320001</v>
      </c>
      <c r="BP67" s="21">
        <v>-16887.79662803</v>
      </c>
      <c r="BQ67" s="21">
        <v>-17150.86691914</v>
      </c>
      <c r="BR67" s="21">
        <v>-17937.495892109997</v>
      </c>
      <c r="BS67" s="21">
        <v>-17822.7371362468</v>
      </c>
      <c r="BT67" s="21">
        <v>-18933.232267356503</v>
      </c>
      <c r="BU67" s="21">
        <v>-19987.702612379995</v>
      </c>
      <c r="BV67" s="21">
        <v>-19987.56030105</v>
      </c>
      <c r="BW67" s="21">
        <v>-21385.501613700002</v>
      </c>
      <c r="BX67" s="21">
        <v>-21475.12689351</v>
      </c>
      <c r="BY67" s="21">
        <v>-21183.7837335</v>
      </c>
      <c r="BZ67" s="21">
        <v>-20401.80512821</v>
      </c>
      <c r="CA67" s="21">
        <v>-20093.940398649996</v>
      </c>
      <c r="CB67" s="21">
        <v>-21152.965709149994</v>
      </c>
      <c r="CC67" s="21">
        <v>-23481.743874329997</v>
      </c>
      <c r="CD67" s="21">
        <v>-21594.86469441</v>
      </c>
      <c r="CE67" s="21">
        <v>-21556.284264269998</v>
      </c>
      <c r="CF67" s="21">
        <v>-22731.8431409</v>
      </c>
      <c r="CG67" s="21">
        <v>-22220.33469614</v>
      </c>
      <c r="CH67" s="21">
        <v>-21138.404155340002</v>
      </c>
      <c r="CI67" s="21">
        <v>-20060.053191960007</v>
      </c>
      <c r="CJ67" s="21">
        <v>-21747.983509589998</v>
      </c>
      <c r="CK67" s="21">
        <v>-21159.16821826</v>
      </c>
      <c r="CL67" s="21">
        <v>-20968.198581730005</v>
      </c>
      <c r="CM67" s="21">
        <v>-22976.707262919997</v>
      </c>
      <c r="CN67" s="21">
        <v>-23358.4612484782</v>
      </c>
      <c r="CO67" s="21">
        <v>-23576.1068916</v>
      </c>
      <c r="CP67" s="21">
        <v>-23609.088594456</v>
      </c>
      <c r="CQ67" s="21">
        <v>-24257.00512255</v>
      </c>
      <c r="CR67" s="21">
        <v>-28571.10578587</v>
      </c>
      <c r="CS67" s="21">
        <v>-26374.204008391996</v>
      </c>
      <c r="CT67" s="21">
        <v>-26560.75152626</v>
      </c>
      <c r="CU67" s="21">
        <v>-23412.02584167</v>
      </c>
      <c r="CV67" s="21">
        <v>-25699.0671791008</v>
      </c>
      <c r="CW67" s="21">
        <v>-27539.331543643963</v>
      </c>
      <c r="CX67" s="21">
        <v>-29582.125506351007</v>
      </c>
      <c r="CY67" s="21">
        <v>-30970.28973477</v>
      </c>
      <c r="CZ67" s="21">
        <v>-32697.232894859997</v>
      </c>
      <c r="DA67" s="21">
        <v>-33749.64408350609</v>
      </c>
      <c r="DB67" s="21">
        <v>-36256.739430890004</v>
      </c>
      <c r="DC67" s="21">
        <v>-33899.44777457</v>
      </c>
      <c r="DD67" s="21">
        <v>-32309.525916798397</v>
      </c>
      <c r="DE67" s="21">
        <v>-30815.098479580003</v>
      </c>
      <c r="DF67" s="21">
        <v>-30276.815396869995</v>
      </c>
      <c r="DG67" s="21">
        <v>-29240.180009579934</v>
      </c>
      <c r="DH67" s="21">
        <v>-28210.60761404</v>
      </c>
      <c r="DI67" s="21">
        <v>-29507.50637024</v>
      </c>
      <c r="DJ67" s="21">
        <v>-28397.662339740004</v>
      </c>
      <c r="DK67" s="21">
        <v>-27338.45350393</v>
      </c>
      <c r="DL67" s="21">
        <v>-27286.442080189994</v>
      </c>
      <c r="DM67" s="21">
        <v>-28630.7251558029</v>
      </c>
      <c r="DN67" s="21">
        <v>-28590.886160590995</v>
      </c>
      <c r="DO67" s="21">
        <v>-29706.188669969997</v>
      </c>
      <c r="DP67" s="21">
        <v>-30923.495340079506</v>
      </c>
      <c r="DQ67" s="21">
        <v>-33697.5527090019</v>
      </c>
      <c r="DR67" s="21">
        <v>-36577.8377530126</v>
      </c>
      <c r="DS67" s="21">
        <v>-35255.9408888333</v>
      </c>
      <c r="DT67" s="21">
        <v>-36149.4591598756</v>
      </c>
      <c r="DU67" s="21">
        <v>-34179.960914163305</v>
      </c>
      <c r="DV67" s="21">
        <v>-32298.548990410993</v>
      </c>
      <c r="DW67" s="21">
        <v>-30051.25163717851</v>
      </c>
      <c r="DX67" s="21">
        <v>-28792.267938906603</v>
      </c>
    </row>
    <row r="68" spans="2:128" ht="13.5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</row>
    <row r="69" spans="1:128" ht="13.5">
      <c r="A69" s="1" t="s">
        <v>176</v>
      </c>
      <c r="B69" s="21">
        <v>39511.0487212008</v>
      </c>
      <c r="C69" s="21">
        <v>39970.50462996629</v>
      </c>
      <c r="D69" s="21">
        <v>39740.16002018162</v>
      </c>
      <c r="E69" s="21">
        <v>40459.81965886442</v>
      </c>
      <c r="F69" s="21">
        <v>41581.60268847368</v>
      </c>
      <c r="G69" s="21">
        <v>42872.5214390275</v>
      </c>
      <c r="H69" s="21">
        <v>44398.10529114918</v>
      </c>
      <c r="I69" s="21">
        <v>45721.60593607466</v>
      </c>
      <c r="J69" s="21">
        <v>47252.631814393215</v>
      </c>
      <c r="K69" s="21">
        <v>47998.76553451209</v>
      </c>
      <c r="L69" s="21">
        <v>51237.271874055776</v>
      </c>
      <c r="M69" s="21">
        <v>55368.97146735925</v>
      </c>
      <c r="N69" s="21">
        <v>57446.76944155192</v>
      </c>
      <c r="O69" s="21">
        <v>58163.01890709418</v>
      </c>
      <c r="P69" s="21">
        <v>59000.154377578976</v>
      </c>
      <c r="Q69" s="21">
        <v>60083.508818988594</v>
      </c>
      <c r="R69" s="21">
        <v>60856.840110948</v>
      </c>
      <c r="S69" s="21">
        <v>62965.16301618348</v>
      </c>
      <c r="T69" s="21">
        <v>65097.978118093364</v>
      </c>
      <c r="U69" s="21">
        <v>69152.33622086085</v>
      </c>
      <c r="V69" s="21">
        <v>71098.81261770734</v>
      </c>
      <c r="W69" s="21">
        <v>73436.20047762882</v>
      </c>
      <c r="X69" s="21">
        <v>75746.12791011996</v>
      </c>
      <c r="Y69" s="21">
        <v>79314.31284908068</v>
      </c>
      <c r="Z69" s="21">
        <v>80114.76076284799</v>
      </c>
      <c r="AA69" s="21">
        <v>81585.5716550098</v>
      </c>
      <c r="AB69" s="21">
        <v>82362.56393333986</v>
      </c>
      <c r="AC69" s="21">
        <v>85197.908627067</v>
      </c>
      <c r="AD69" s="21">
        <v>85265.60369519</v>
      </c>
      <c r="AE69" s="21">
        <v>86544.93714677698</v>
      </c>
      <c r="AF69" s="21">
        <v>88602.15944461</v>
      </c>
      <c r="AG69" s="21">
        <v>90371.83071986849</v>
      </c>
      <c r="AH69" s="21">
        <v>89620.25806787575</v>
      </c>
      <c r="AI69" s="21">
        <v>89732.1514346067</v>
      </c>
      <c r="AJ69" s="21">
        <v>88729.07412172615</v>
      </c>
      <c r="AK69" s="21">
        <v>92513.82503779799</v>
      </c>
      <c r="AL69" s="21">
        <v>93038.9308265651</v>
      </c>
      <c r="AM69" s="21">
        <v>93439.46174425508</v>
      </c>
      <c r="AN69" s="21">
        <v>90670.1868240676</v>
      </c>
      <c r="AO69" s="21">
        <v>92704.51290163104</v>
      </c>
      <c r="AP69" s="21">
        <v>92792.01798441974</v>
      </c>
      <c r="AQ69" s="21">
        <v>95357.02582408646</v>
      </c>
      <c r="AR69" s="21">
        <v>97066.98733677562</v>
      </c>
      <c r="AS69" s="21">
        <v>101118.2400029773</v>
      </c>
      <c r="AT69" s="21">
        <v>102583.21731363659</v>
      </c>
      <c r="AU69" s="21">
        <v>103848.49658011686</v>
      </c>
      <c r="AV69" s="21">
        <v>105686.52882680568</v>
      </c>
      <c r="AW69" s="21">
        <v>109145.73752799629</v>
      </c>
      <c r="AX69" s="21">
        <v>108962.36054769473</v>
      </c>
      <c r="AY69" s="21">
        <v>111162.32376860324</v>
      </c>
      <c r="AZ69" s="21">
        <v>110295.20033528969</v>
      </c>
      <c r="BA69" s="21">
        <v>112466.14955992803</v>
      </c>
      <c r="BB69" s="21">
        <v>115739.96204106214</v>
      </c>
      <c r="BC69" s="21">
        <v>119763.6658816694</v>
      </c>
      <c r="BD69" s="21">
        <v>121444.09964663851</v>
      </c>
      <c r="BE69" s="21">
        <v>124408.3450290873</v>
      </c>
      <c r="BF69" s="21">
        <v>127717.31963528607</v>
      </c>
      <c r="BG69" s="21">
        <v>133517.1705377593</v>
      </c>
      <c r="BH69" s="21">
        <v>139209.80908982112</v>
      </c>
      <c r="BI69" s="21">
        <v>144005.55322644027</v>
      </c>
      <c r="BJ69" s="21">
        <v>136333.13923295494</v>
      </c>
      <c r="BK69" s="21">
        <v>138444.07593245272</v>
      </c>
      <c r="BL69" s="21">
        <v>137580.09995800318</v>
      </c>
      <c r="BM69" s="21">
        <v>140783.93044882896</v>
      </c>
      <c r="BN69" s="21">
        <v>142938.23537270917</v>
      </c>
      <c r="BO69" s="21">
        <v>146927.1957434595</v>
      </c>
      <c r="BP69" s="21">
        <v>150418.80206021614</v>
      </c>
      <c r="BQ69" s="21">
        <v>155328.4558345692</v>
      </c>
      <c r="BR69" s="21">
        <v>160723.04768355243</v>
      </c>
      <c r="BS69" s="21">
        <v>162276.76595841785</v>
      </c>
      <c r="BT69" s="21">
        <v>169060.99780909467</v>
      </c>
      <c r="BU69" s="21">
        <v>178117.81682641336</v>
      </c>
      <c r="BV69" s="21">
        <v>179687.9689129016</v>
      </c>
      <c r="BW69" s="21">
        <v>179260.4655343785</v>
      </c>
      <c r="BX69" s="21">
        <v>182769.8458979008</v>
      </c>
      <c r="BY69" s="21">
        <v>184433.18173127944</v>
      </c>
      <c r="BZ69" s="21">
        <v>183967.06398716988</v>
      </c>
      <c r="CA69" s="21">
        <v>190050.69896424017</v>
      </c>
      <c r="CB69" s="21">
        <v>189488.48797759466</v>
      </c>
      <c r="CC69" s="21">
        <v>197214.1606313075</v>
      </c>
      <c r="CD69" s="21">
        <v>195802.3805275351</v>
      </c>
      <c r="CE69" s="21">
        <v>204296.05606313818</v>
      </c>
      <c r="CF69" s="21">
        <v>208016.72303908557</v>
      </c>
      <c r="CG69" s="21">
        <v>222246.01675877994</v>
      </c>
      <c r="CH69" s="21">
        <v>215781.84109474748</v>
      </c>
      <c r="CI69" s="21">
        <v>213799.23193164205</v>
      </c>
      <c r="CJ69" s="21">
        <v>221954.49483705076</v>
      </c>
      <c r="CK69" s="21">
        <v>224234.88568876463</v>
      </c>
      <c r="CL69" s="21">
        <v>225901.27670765689</v>
      </c>
      <c r="CM69" s="21">
        <v>239673.18089921484</v>
      </c>
      <c r="CN69" s="21">
        <v>241140.32371410917</v>
      </c>
      <c r="CO69" s="21">
        <v>247492.38015166143</v>
      </c>
      <c r="CP69" s="21">
        <v>247630.75180577385</v>
      </c>
      <c r="CQ69" s="21">
        <v>247893.3945270564</v>
      </c>
      <c r="CR69" s="21">
        <v>266760.730045428</v>
      </c>
      <c r="CS69" s="21">
        <v>277942.8068067828</v>
      </c>
      <c r="CT69" s="21">
        <v>282202.0176075476</v>
      </c>
      <c r="CU69" s="21">
        <v>277404.1783923068</v>
      </c>
      <c r="CV69" s="21">
        <v>281652.61992078094</v>
      </c>
      <c r="CW69" s="21">
        <v>287364.7919796849</v>
      </c>
      <c r="CX69" s="21">
        <v>286185.6594662698</v>
      </c>
      <c r="CY69" s="21">
        <v>299648.02995943057</v>
      </c>
      <c r="CZ69" s="21">
        <v>303171.5016624315</v>
      </c>
      <c r="DA69" s="21">
        <v>301818.1556493784</v>
      </c>
      <c r="DB69" s="21">
        <v>303509.1893745419</v>
      </c>
      <c r="DC69" s="21">
        <v>294850.9599384834</v>
      </c>
      <c r="DD69" s="21">
        <v>296428.7244381461</v>
      </c>
      <c r="DE69" s="21">
        <v>294103.24086016975</v>
      </c>
      <c r="DF69" s="21">
        <v>289655.8090692316</v>
      </c>
      <c r="DG69" s="21">
        <v>287071.19769242965</v>
      </c>
      <c r="DH69" s="21">
        <v>293983.5539641053</v>
      </c>
      <c r="DI69" s="21">
        <v>297492.4309601765</v>
      </c>
      <c r="DJ69" s="21">
        <v>293306.2313897127</v>
      </c>
      <c r="DK69" s="21">
        <v>300735.2932341257</v>
      </c>
      <c r="DL69" s="21">
        <v>300269.4680958599</v>
      </c>
      <c r="DM69" s="21">
        <v>307019.8343579776</v>
      </c>
      <c r="DN69" s="21">
        <v>303184.28189500753</v>
      </c>
      <c r="DO69" s="21">
        <v>310672.0234345604</v>
      </c>
      <c r="DP69" s="21">
        <v>315942.5852746952</v>
      </c>
      <c r="DQ69" s="21">
        <v>330976.1297990664</v>
      </c>
      <c r="DR69" s="21">
        <v>333565.46723851934</v>
      </c>
      <c r="DS69" s="21">
        <v>331020.28116951446</v>
      </c>
      <c r="DT69" s="21">
        <v>335809.56008664257</v>
      </c>
      <c r="DU69" s="21">
        <v>331201.37508853315</v>
      </c>
      <c r="DV69" s="21">
        <v>331550.0961800427</v>
      </c>
      <c r="DW69" s="21">
        <v>330509.77921960026</v>
      </c>
      <c r="DX69" s="21">
        <v>331942.50161077926</v>
      </c>
    </row>
    <row r="70" spans="1:128" ht="13.5">
      <c r="A70" s="1" t="s">
        <v>202</v>
      </c>
      <c r="B70" s="21">
        <v>7931.991645809999</v>
      </c>
      <c r="C70" s="21">
        <v>7929.514945909999</v>
      </c>
      <c r="D70" s="21">
        <v>7857.22187236</v>
      </c>
      <c r="E70" s="21">
        <v>7894.25979337</v>
      </c>
      <c r="F70" s="21">
        <v>7772.346620079999</v>
      </c>
      <c r="G70" s="21">
        <v>7955.921245959999</v>
      </c>
      <c r="H70" s="21">
        <v>7865.9028586412305</v>
      </c>
      <c r="I70" s="21">
        <v>7964.957011641231</v>
      </c>
      <c r="J70" s="21">
        <v>8364.642886536165</v>
      </c>
      <c r="K70" s="21">
        <v>8282.776895301231</v>
      </c>
      <c r="L70" s="21">
        <v>8602.436169231229</v>
      </c>
      <c r="M70" s="21">
        <v>10226.731594681232</v>
      </c>
      <c r="N70" s="21">
        <v>9103.68269299</v>
      </c>
      <c r="O70" s="21">
        <v>8778.51988828</v>
      </c>
      <c r="P70" s="21">
        <v>9063.935932670001</v>
      </c>
      <c r="Q70" s="21">
        <v>8914.63055224</v>
      </c>
      <c r="R70" s="21">
        <v>9260.14032985</v>
      </c>
      <c r="S70" s="21">
        <v>9860.011520360002</v>
      </c>
      <c r="T70" s="21">
        <v>9705.789169560001</v>
      </c>
      <c r="U70" s="21">
        <v>9298.95950667</v>
      </c>
      <c r="V70" s="21">
        <v>9750.85582987</v>
      </c>
      <c r="W70" s="21">
        <v>10088.6884927</v>
      </c>
      <c r="X70" s="21">
        <v>10487.72574519</v>
      </c>
      <c r="Y70" s="21">
        <v>11679.853349179999</v>
      </c>
      <c r="Z70" s="21">
        <v>11229.298243770007</v>
      </c>
      <c r="AA70" s="21">
        <v>10660.16463653</v>
      </c>
      <c r="AB70" s="21">
        <v>10972.256447349997</v>
      </c>
      <c r="AC70" s="21">
        <v>11278.463198280002</v>
      </c>
      <c r="AD70" s="21">
        <v>11759.86882042</v>
      </c>
      <c r="AE70" s="21">
        <v>11829.97159406</v>
      </c>
      <c r="AF70" s="21">
        <v>12460.602526110002</v>
      </c>
      <c r="AG70" s="21">
        <v>13273.954214799998</v>
      </c>
      <c r="AH70" s="21">
        <v>13257.859426049996</v>
      </c>
      <c r="AI70" s="21">
        <v>13873.059898610005</v>
      </c>
      <c r="AJ70" s="21">
        <v>13548.34735937</v>
      </c>
      <c r="AK70" s="21">
        <v>14272.260080199996</v>
      </c>
      <c r="AL70" s="21">
        <v>14137.271087570001</v>
      </c>
      <c r="AM70" s="21">
        <v>13873.969546040007</v>
      </c>
      <c r="AN70" s="21">
        <v>13881.123538440006</v>
      </c>
      <c r="AO70" s="21">
        <v>14322.698888920006</v>
      </c>
      <c r="AP70" s="21">
        <v>14586.95152787</v>
      </c>
      <c r="AQ70" s="21">
        <v>14317.056537850003</v>
      </c>
      <c r="AR70" s="21">
        <v>13962.50606042</v>
      </c>
      <c r="AS70" s="21">
        <v>14810.087852020002</v>
      </c>
      <c r="AT70" s="21">
        <v>15106.865000221278</v>
      </c>
      <c r="AU70" s="21">
        <v>14799.963143650002</v>
      </c>
      <c r="AV70" s="21">
        <v>14853.532540290002</v>
      </c>
      <c r="AW70" s="21">
        <v>16846.257756000003</v>
      </c>
      <c r="AX70" s="21">
        <v>15960.648059459996</v>
      </c>
      <c r="AY70" s="21">
        <v>15820.642874288196</v>
      </c>
      <c r="AZ70" s="21">
        <v>15494.224638648995</v>
      </c>
      <c r="BA70" s="21">
        <v>15833.413326749996</v>
      </c>
      <c r="BB70" s="21">
        <v>17383.707677420003</v>
      </c>
      <c r="BC70" s="21">
        <v>16754.579387821595</v>
      </c>
      <c r="BD70" s="21">
        <v>17237.579866760003</v>
      </c>
      <c r="BE70" s="21">
        <v>17543.24532518</v>
      </c>
      <c r="BF70" s="21">
        <v>19510.809612330006</v>
      </c>
      <c r="BG70" s="21">
        <v>19111.462070189995</v>
      </c>
      <c r="BH70" s="21">
        <v>19484.349840559997</v>
      </c>
      <c r="BI70" s="21">
        <v>22235.387331290003</v>
      </c>
      <c r="BJ70" s="21">
        <v>20481.413499420003</v>
      </c>
      <c r="BK70" s="21">
        <v>21834.13850809</v>
      </c>
      <c r="BL70" s="21">
        <v>21502.515150149993</v>
      </c>
      <c r="BM70" s="21">
        <v>20986.17608962</v>
      </c>
      <c r="BN70" s="21">
        <v>22094.276690942697</v>
      </c>
      <c r="BO70" s="21">
        <v>22199.7016737</v>
      </c>
      <c r="BP70" s="21">
        <v>21237.699694640003</v>
      </c>
      <c r="BQ70" s="21">
        <v>22166.713455909998</v>
      </c>
      <c r="BR70" s="21">
        <v>24097.30258774</v>
      </c>
      <c r="BS70" s="21">
        <v>22826.012615310003</v>
      </c>
      <c r="BT70" s="21">
        <v>24320.097418309997</v>
      </c>
      <c r="BU70" s="21">
        <v>24314.648122859995</v>
      </c>
      <c r="BV70" s="21">
        <v>24642.388280929994</v>
      </c>
      <c r="BW70" s="21">
        <v>23836.24671779</v>
      </c>
      <c r="BX70" s="21">
        <v>23277.632265280008</v>
      </c>
      <c r="BY70" s="21">
        <v>22160.137853839995</v>
      </c>
      <c r="BZ70" s="21">
        <v>25059.94525729</v>
      </c>
      <c r="CA70" s="21">
        <v>23495.80007012</v>
      </c>
      <c r="CB70" s="21">
        <v>24922.856840610002</v>
      </c>
      <c r="CC70" s="21">
        <v>24592.682246679997</v>
      </c>
      <c r="CD70" s="21">
        <v>26556.04042032</v>
      </c>
      <c r="CE70" s="21">
        <v>26855.83229113001</v>
      </c>
      <c r="CF70" s="21">
        <v>28214.71070179</v>
      </c>
      <c r="CG70" s="21">
        <v>32249.482668491004</v>
      </c>
      <c r="CH70" s="21">
        <v>31652.740189859996</v>
      </c>
      <c r="CI70" s="21">
        <v>30518.430735180005</v>
      </c>
      <c r="CJ70" s="21">
        <v>30458.203487910003</v>
      </c>
      <c r="CK70" s="21">
        <v>31358.299361675003</v>
      </c>
      <c r="CL70" s="21">
        <v>30923.21716037</v>
      </c>
      <c r="CM70" s="21">
        <v>34106.45655922</v>
      </c>
      <c r="CN70" s="21">
        <v>31232.914235200027</v>
      </c>
      <c r="CO70" s="21">
        <v>29883.855489430003</v>
      </c>
      <c r="CP70" s="21">
        <v>31468.986069779996</v>
      </c>
      <c r="CQ70" s="21">
        <v>31812.488994400002</v>
      </c>
      <c r="CR70" s="21">
        <v>37850.71314931001</v>
      </c>
      <c r="CS70" s="21">
        <v>48638.492492513</v>
      </c>
      <c r="CT70" s="21">
        <v>47692.789946490004</v>
      </c>
      <c r="CU70" s="21">
        <v>47530.66145916</v>
      </c>
      <c r="CV70" s="21">
        <v>47608.07749681999</v>
      </c>
      <c r="CW70" s="21">
        <v>49621.10225391999</v>
      </c>
      <c r="CX70" s="21">
        <v>50627.463802386</v>
      </c>
      <c r="CY70" s="21">
        <v>53441.175985804</v>
      </c>
      <c r="CZ70" s="21">
        <v>59579.688559486895</v>
      </c>
      <c r="DA70" s="21">
        <v>61559.6400476054</v>
      </c>
      <c r="DB70" s="21">
        <v>63075.2112621239</v>
      </c>
      <c r="DC70" s="21">
        <v>63203.6852007039</v>
      </c>
      <c r="DD70" s="21">
        <v>66647.7432051492</v>
      </c>
      <c r="DE70" s="21">
        <v>67342.19420952199</v>
      </c>
      <c r="DF70" s="21">
        <v>63176.4353832004</v>
      </c>
      <c r="DG70" s="21">
        <v>63439.57441287249</v>
      </c>
      <c r="DH70" s="21">
        <v>66013.12619392191</v>
      </c>
      <c r="DI70" s="21">
        <v>64596.2287177449</v>
      </c>
      <c r="DJ70" s="21">
        <v>69030.12529047749</v>
      </c>
      <c r="DK70" s="21">
        <v>62641.8094112317</v>
      </c>
      <c r="DL70" s="21">
        <v>63519.54439966838</v>
      </c>
      <c r="DM70" s="21">
        <v>58248.5856319</v>
      </c>
      <c r="DN70" s="21">
        <v>54835.4263783831</v>
      </c>
      <c r="DO70" s="21">
        <v>60670.99076400603</v>
      </c>
      <c r="DP70" s="21">
        <v>53420.30381876</v>
      </c>
      <c r="DQ70" s="21">
        <v>69286.84760832798</v>
      </c>
      <c r="DR70" s="21">
        <v>65713.92131411948</v>
      </c>
      <c r="DS70" s="21">
        <v>57279.10004891422</v>
      </c>
      <c r="DT70" s="21">
        <v>76590.7389620231</v>
      </c>
      <c r="DU70" s="21">
        <v>72495.17770218762</v>
      </c>
      <c r="DV70" s="21">
        <v>61618.11339202369</v>
      </c>
      <c r="DW70" s="21">
        <v>74961.6721320449</v>
      </c>
      <c r="DX70" s="21">
        <v>69115.7396725121</v>
      </c>
    </row>
    <row r="71" spans="1:128" ht="13.5">
      <c r="A71" s="1" t="s">
        <v>203</v>
      </c>
      <c r="B71" s="21">
        <v>372.24812741000005</v>
      </c>
      <c r="C71" s="21">
        <v>225.43719608999993</v>
      </c>
      <c r="D71" s="21">
        <v>401.13661305999995</v>
      </c>
      <c r="E71" s="21">
        <v>110.70672515000001</v>
      </c>
      <c r="F71" s="21">
        <v>332.51173782999996</v>
      </c>
      <c r="G71" s="21">
        <v>31.667315950000003</v>
      </c>
      <c r="H71" s="21">
        <v>428.59893034000004</v>
      </c>
      <c r="I71" s="21">
        <v>1199.04646462</v>
      </c>
      <c r="J71" s="21">
        <v>390.95756209999996</v>
      </c>
      <c r="K71" s="21">
        <v>126.81089366999993</v>
      </c>
      <c r="L71" s="21">
        <v>1748.88179155</v>
      </c>
      <c r="M71" s="21">
        <v>1049.3342978700002</v>
      </c>
      <c r="N71" s="21">
        <v>1264.357225</v>
      </c>
      <c r="O71" s="21">
        <v>1684.9214961500002</v>
      </c>
      <c r="P71" s="21">
        <v>101.63652936000005</v>
      </c>
      <c r="Q71" s="21">
        <v>89.06857778999996</v>
      </c>
      <c r="R71" s="21">
        <v>-224.09238116</v>
      </c>
      <c r="S71" s="21">
        <v>316.71746575000003</v>
      </c>
      <c r="T71" s="21">
        <v>1034.8116539999999</v>
      </c>
      <c r="U71" s="21">
        <v>-174.1099501</v>
      </c>
      <c r="V71" s="21">
        <v>-491.2877834000001</v>
      </c>
      <c r="W71" s="21">
        <v>-1222.4861778100003</v>
      </c>
      <c r="X71" s="21">
        <v>-678.7886891500002</v>
      </c>
      <c r="Y71" s="21">
        <v>-2453.2762145399997</v>
      </c>
      <c r="Z71" s="21">
        <v>122.62437366000003</v>
      </c>
      <c r="AA71" s="21">
        <v>-696.42284154</v>
      </c>
      <c r="AB71" s="21">
        <v>-1614.2946747699998</v>
      </c>
      <c r="AC71" s="21">
        <v>-1807.37022338</v>
      </c>
      <c r="AD71" s="21">
        <v>-2008.4421841800004</v>
      </c>
      <c r="AE71" s="21">
        <v>-1790.1693745799998</v>
      </c>
      <c r="AF71" s="21">
        <v>-1452.7857733500002</v>
      </c>
      <c r="AG71" s="21">
        <v>-144.5771507899999</v>
      </c>
      <c r="AH71" s="21">
        <v>-783.91775247</v>
      </c>
      <c r="AI71" s="21">
        <v>-1525.9189646900002</v>
      </c>
      <c r="AJ71" s="21">
        <v>-1565.02732062</v>
      </c>
      <c r="AK71" s="21">
        <v>-267.63504552999996</v>
      </c>
      <c r="AL71" s="21">
        <v>-987.7917583499998</v>
      </c>
      <c r="AM71" s="21">
        <v>909.9074858600001</v>
      </c>
      <c r="AN71" s="21">
        <v>-1955.5030916766696</v>
      </c>
      <c r="AO71" s="21">
        <v>-1539.0298199699998</v>
      </c>
      <c r="AP71" s="21">
        <v>-539.6111404000001</v>
      </c>
      <c r="AQ71" s="21">
        <v>-1360.48706997</v>
      </c>
      <c r="AR71" s="21">
        <v>-6.593158499999902</v>
      </c>
      <c r="AS71" s="21">
        <v>240.97676236999985</v>
      </c>
      <c r="AT71" s="21">
        <v>-593.00901802</v>
      </c>
      <c r="AU71" s="21">
        <v>-427.35684399</v>
      </c>
      <c r="AV71" s="21">
        <v>4303.741291152</v>
      </c>
      <c r="AW71" s="21">
        <v>3981.86452776</v>
      </c>
      <c r="AX71" s="21">
        <v>1218.5137980400004</v>
      </c>
      <c r="AY71" s="21">
        <v>3288.1686018600008</v>
      </c>
      <c r="AZ71" s="21">
        <v>4471.17864991</v>
      </c>
      <c r="BA71" s="21">
        <v>6778.26599403</v>
      </c>
      <c r="BB71" s="21">
        <v>5083.89817191</v>
      </c>
      <c r="BC71" s="21">
        <v>6246.1922195199995</v>
      </c>
      <c r="BD71" s="21">
        <v>10251.40248175</v>
      </c>
      <c r="BE71" s="21">
        <v>12215.244923799999</v>
      </c>
      <c r="BF71" s="21">
        <v>16623.027765750005</v>
      </c>
      <c r="BG71" s="21">
        <v>19609.907408360003</v>
      </c>
      <c r="BH71" s="21">
        <v>13484.9575127</v>
      </c>
      <c r="BI71" s="21">
        <v>12299.183592930001</v>
      </c>
      <c r="BJ71" s="21">
        <v>9914.52214161</v>
      </c>
      <c r="BK71" s="21">
        <v>10452.27966601</v>
      </c>
      <c r="BL71" s="21">
        <v>8355.67046361</v>
      </c>
      <c r="BM71" s="21">
        <v>10205.6757155</v>
      </c>
      <c r="BN71" s="21">
        <v>7356.376126149999</v>
      </c>
      <c r="BO71" s="21">
        <v>4109.541432149999</v>
      </c>
      <c r="BP71" s="21">
        <v>2480.45685818</v>
      </c>
      <c r="BQ71" s="21">
        <v>1233.1396231499998</v>
      </c>
      <c r="BR71" s="21">
        <v>3926.9035469699998</v>
      </c>
      <c r="BS71" s="21">
        <v>7884.191209750001</v>
      </c>
      <c r="BT71" s="21">
        <v>6199.09721085</v>
      </c>
      <c r="BU71" s="21">
        <v>10100.685951250001</v>
      </c>
      <c r="BV71" s="21">
        <v>5657.577546059999</v>
      </c>
      <c r="BW71" s="21">
        <v>3360.0883904899997</v>
      </c>
      <c r="BX71" s="21">
        <v>3166.8175315600006</v>
      </c>
      <c r="BY71" s="21">
        <v>5044.66884767</v>
      </c>
      <c r="BZ71" s="21">
        <v>1017.2880273199999</v>
      </c>
      <c r="CA71" s="21">
        <v>1352.6114829099997</v>
      </c>
      <c r="CB71" s="21">
        <v>5492.834493809998</v>
      </c>
      <c r="CC71" s="21">
        <v>4314.17532737</v>
      </c>
      <c r="CD71" s="21">
        <v>3884.3039665</v>
      </c>
      <c r="CE71" s="21">
        <v>1784.2378551700026</v>
      </c>
      <c r="CF71" s="21">
        <v>-521.7174129400003</v>
      </c>
      <c r="CG71" s="21">
        <v>2549.44234516</v>
      </c>
      <c r="CH71" s="21">
        <v>211.2883930300004</v>
      </c>
      <c r="CI71" s="21">
        <v>-1797.7685958300003</v>
      </c>
      <c r="CJ71" s="21">
        <v>995.1518299100002</v>
      </c>
      <c r="CK71" s="21">
        <v>-1166.77398088</v>
      </c>
      <c r="CL71" s="21">
        <v>-1137.6632363799988</v>
      </c>
      <c r="CM71" s="21">
        <v>935.2010416799997</v>
      </c>
      <c r="CN71" s="21">
        <v>4405.01900933103</v>
      </c>
      <c r="CO71" s="21">
        <v>5480.194886049096</v>
      </c>
      <c r="CP71" s="21">
        <v>7519.31581891</v>
      </c>
      <c r="CQ71" s="21">
        <v>2932.41816632</v>
      </c>
      <c r="CR71" s="21">
        <v>-1857.0795479099993</v>
      </c>
      <c r="CS71" s="21">
        <v>2168.31210155</v>
      </c>
      <c r="CT71" s="21">
        <v>4154.132283880001</v>
      </c>
      <c r="CU71" s="21">
        <v>3556.41013752</v>
      </c>
      <c r="CV71" s="21">
        <v>5579.09340095</v>
      </c>
      <c r="CW71" s="21">
        <v>7107.108325839999</v>
      </c>
      <c r="CX71" s="21">
        <v>583.9157126499986</v>
      </c>
      <c r="CY71" s="21">
        <v>5478.710810910001</v>
      </c>
      <c r="CZ71" s="21">
        <v>-341.40053198999976</v>
      </c>
      <c r="DA71" s="21">
        <v>-5492.853124780003</v>
      </c>
      <c r="DB71" s="21">
        <v>-17644.971206020004</v>
      </c>
      <c r="DC71" s="21">
        <v>-13572.5746808</v>
      </c>
      <c r="DD71" s="21">
        <v>-9836.895272030002</v>
      </c>
      <c r="DE71" s="21">
        <v>-13819.302098650001</v>
      </c>
      <c r="DF71" s="21">
        <v>-3253.524296409998</v>
      </c>
      <c r="DG71" s="21">
        <v>768.290142079999</v>
      </c>
      <c r="DH71" s="21">
        <v>1316.9617121899973</v>
      </c>
      <c r="DI71" s="21">
        <v>8530.653693240001</v>
      </c>
      <c r="DJ71" s="21">
        <v>738.9494831399934</v>
      </c>
      <c r="DK71" s="21">
        <v>20310.296379430005</v>
      </c>
      <c r="DL71" s="21">
        <v>17674.32864161</v>
      </c>
      <c r="DM71" s="21">
        <v>18374.71577824</v>
      </c>
      <c r="DN71" s="21">
        <v>18988.21619771</v>
      </c>
      <c r="DO71" s="21">
        <v>14994.28627241999</v>
      </c>
      <c r="DP71" s="21">
        <v>33145.6878927</v>
      </c>
      <c r="DQ71" s="21">
        <v>26967.959003199998</v>
      </c>
      <c r="DR71" s="21">
        <v>30547.768869649997</v>
      </c>
      <c r="DS71" s="21">
        <v>32678.49358487473</v>
      </c>
      <c r="DT71" s="21">
        <v>20537.68040974</v>
      </c>
      <c r="DU71" s="21">
        <v>25100.63928524</v>
      </c>
      <c r="DV71" s="21">
        <v>30674.937935849997</v>
      </c>
      <c r="DW71" s="21">
        <v>22610.502514720003</v>
      </c>
      <c r="DX71" s="21">
        <v>26127.282079589997</v>
      </c>
    </row>
    <row r="72" spans="1:128" ht="13.5">
      <c r="A72" s="1" t="s">
        <v>178</v>
      </c>
      <c r="B72" s="21">
        <v>10076.510437857347</v>
      </c>
      <c r="C72" s="21">
        <v>10499.36279311985</v>
      </c>
      <c r="D72" s="21">
        <v>9749.153583324209</v>
      </c>
      <c r="E72" s="21">
        <v>10691.244175544023</v>
      </c>
      <c r="F72" s="21">
        <v>10747.746755147517</v>
      </c>
      <c r="G72" s="21">
        <v>11239.224257846003</v>
      </c>
      <c r="H72" s="21">
        <v>11766.299469843316</v>
      </c>
      <c r="I72" s="21">
        <v>12253.696397346468</v>
      </c>
      <c r="J72" s="21">
        <v>12284.409300254736</v>
      </c>
      <c r="K72" s="21">
        <v>11267.78112859689</v>
      </c>
      <c r="L72" s="21">
        <v>11639.57236236598</v>
      </c>
      <c r="M72" s="21">
        <v>12228.55760101895</v>
      </c>
      <c r="N72" s="21">
        <v>14161.466534080002</v>
      </c>
      <c r="O72" s="21">
        <v>14351.455665999998</v>
      </c>
      <c r="P72" s="21">
        <v>14538.00677897</v>
      </c>
      <c r="Q72" s="21">
        <v>14066.301638460003</v>
      </c>
      <c r="R72" s="21">
        <v>14079.15369929</v>
      </c>
      <c r="S72" s="21">
        <v>14009.297300969998</v>
      </c>
      <c r="T72" s="21">
        <v>12865.30496673945</v>
      </c>
      <c r="U72" s="21">
        <v>15684.029494790002</v>
      </c>
      <c r="V72" s="21">
        <v>15998.339370860003</v>
      </c>
      <c r="W72" s="21">
        <v>15738.985370421442</v>
      </c>
      <c r="X72" s="21">
        <v>13959.291534340002</v>
      </c>
      <c r="Y72" s="21">
        <v>13824.440065166407</v>
      </c>
      <c r="Z72" s="21">
        <v>12293.425670445004</v>
      </c>
      <c r="AA72" s="21">
        <v>15548.762180013107</v>
      </c>
      <c r="AB72" s="21">
        <v>14854.876035512805</v>
      </c>
      <c r="AC72" s="21">
        <v>13952.129565129806</v>
      </c>
      <c r="AD72" s="21">
        <v>13070.0010037</v>
      </c>
      <c r="AE72" s="21">
        <v>12424.591892088994</v>
      </c>
      <c r="AF72" s="21">
        <v>9996.425340829997</v>
      </c>
      <c r="AG72" s="21">
        <v>7913.478911577495</v>
      </c>
      <c r="AH72" s="21">
        <v>6961.950469141304</v>
      </c>
      <c r="AI72" s="21">
        <v>6863.467570230696</v>
      </c>
      <c r="AJ72" s="21">
        <v>5709.1184804438</v>
      </c>
      <c r="AK72" s="21">
        <v>8409.602886207096</v>
      </c>
      <c r="AL72" s="21">
        <v>8791.565849722503</v>
      </c>
      <c r="AM72" s="21">
        <v>9366.061736525204</v>
      </c>
      <c r="AN72" s="21">
        <v>9344.8279416663</v>
      </c>
      <c r="AO72" s="21">
        <v>9118.658658883003</v>
      </c>
      <c r="AP72" s="21">
        <v>10150.752231842198</v>
      </c>
      <c r="AQ72" s="21">
        <v>12465.067902255005</v>
      </c>
      <c r="AR72" s="21">
        <v>13158.824679373003</v>
      </c>
      <c r="AS72" s="21">
        <v>16776.791436986197</v>
      </c>
      <c r="AT72" s="21">
        <v>20904.876178839695</v>
      </c>
      <c r="AU72" s="21">
        <v>20987.450945179087</v>
      </c>
      <c r="AV72" s="21">
        <v>19499.45098429304</v>
      </c>
      <c r="AW72" s="21">
        <v>21106.479356220814</v>
      </c>
      <c r="AX72" s="21">
        <v>24341.042598279</v>
      </c>
      <c r="AY72" s="21">
        <v>23739.893292103287</v>
      </c>
      <c r="AZ72" s="21">
        <v>22234.343913218898</v>
      </c>
      <c r="BA72" s="21">
        <v>21931.066002417996</v>
      </c>
      <c r="BB72" s="21">
        <v>26112.518664538988</v>
      </c>
      <c r="BC72" s="21">
        <v>26015.525834220007</v>
      </c>
      <c r="BD72" s="21">
        <v>23500.983306489332</v>
      </c>
      <c r="BE72" s="21">
        <v>21430.890200880265</v>
      </c>
      <c r="BF72" s="21">
        <v>17891.376937349058</v>
      </c>
      <c r="BG72" s="21">
        <v>18801.568033097512</v>
      </c>
      <c r="BH72" s="21">
        <v>23773.29741723583</v>
      </c>
      <c r="BI72" s="21">
        <v>27481.158242870137</v>
      </c>
      <c r="BJ72" s="21">
        <v>22581.215732192995</v>
      </c>
      <c r="BK72" s="21">
        <v>22204.553091338996</v>
      </c>
      <c r="BL72" s="21">
        <v>20329.376747849</v>
      </c>
      <c r="BM72" s="21">
        <v>18466.566220399</v>
      </c>
      <c r="BN72" s="21">
        <v>19216.359329478993</v>
      </c>
      <c r="BO72" s="21">
        <v>24761.26228357</v>
      </c>
      <c r="BP72" s="21">
        <v>26682.186498488456</v>
      </c>
      <c r="BQ72" s="21">
        <v>28323.835327640038</v>
      </c>
      <c r="BR72" s="21">
        <v>26181.85540783003</v>
      </c>
      <c r="BS72" s="21">
        <v>26317.70876546004</v>
      </c>
      <c r="BT72" s="21">
        <v>27345.66905300005</v>
      </c>
      <c r="BU72" s="21">
        <v>31659.172322330065</v>
      </c>
      <c r="BV72" s="21">
        <v>35609.95512845003</v>
      </c>
      <c r="BW72" s="21">
        <v>36110.64922305725</v>
      </c>
      <c r="BX72" s="21">
        <v>37609.03702366823</v>
      </c>
      <c r="BY72" s="21">
        <v>38165.63439705549</v>
      </c>
      <c r="BZ72" s="21">
        <v>37085.72608219004</v>
      </c>
      <c r="CA72" s="21">
        <v>37305.07483482</v>
      </c>
      <c r="CB72" s="21">
        <v>28392.65506981</v>
      </c>
      <c r="CC72" s="21">
        <v>34138.293103460004</v>
      </c>
      <c r="CD72" s="21">
        <v>35756.62881863001</v>
      </c>
      <c r="CE72" s="21">
        <v>40396.29016641421</v>
      </c>
      <c r="CF72" s="21">
        <v>42474.87970020002</v>
      </c>
      <c r="CG72" s="21">
        <v>42071.434360058716</v>
      </c>
      <c r="CH72" s="21">
        <v>42785.69741774013</v>
      </c>
      <c r="CI72" s="21">
        <v>41060.47888433641</v>
      </c>
      <c r="CJ72" s="21">
        <v>39258.297622411206</v>
      </c>
      <c r="CK72" s="21">
        <v>43054.30688571282</v>
      </c>
      <c r="CL72" s="21">
        <v>47877.25235745001</v>
      </c>
      <c r="CM72" s="21">
        <v>50840.5466258536</v>
      </c>
      <c r="CN72" s="21">
        <v>50767.21161462704</v>
      </c>
      <c r="CO72" s="21">
        <v>52106.30631615424</v>
      </c>
      <c r="CP72" s="21">
        <v>52094.375596350365</v>
      </c>
      <c r="CQ72" s="21">
        <v>56147.40412415408</v>
      </c>
      <c r="CR72" s="21">
        <v>54760.07388667816</v>
      </c>
      <c r="CS72" s="21">
        <v>54857.43326785809</v>
      </c>
      <c r="CT72" s="21">
        <v>55700.356941532795</v>
      </c>
      <c r="CU72" s="21">
        <v>56851.49556158001</v>
      </c>
      <c r="CV72" s="21">
        <v>54861.353647840944</v>
      </c>
      <c r="CW72" s="21">
        <v>57900.530375296396</v>
      </c>
      <c r="CX72" s="21">
        <v>57888.226427430935</v>
      </c>
      <c r="CY72" s="21">
        <v>59696.00810649458</v>
      </c>
      <c r="CZ72" s="21">
        <v>59812.41234184291</v>
      </c>
      <c r="DA72" s="21">
        <v>57287.07759458314</v>
      </c>
      <c r="DB72" s="21">
        <v>60864.58312929465</v>
      </c>
      <c r="DC72" s="21">
        <v>48971.101451968825</v>
      </c>
      <c r="DD72" s="21">
        <v>41823.50514756268</v>
      </c>
      <c r="DE72" s="21">
        <v>54494.27994943802</v>
      </c>
      <c r="DF72" s="21">
        <v>48452.00675509128</v>
      </c>
      <c r="DG72" s="21">
        <v>46258.11542151753</v>
      </c>
      <c r="DH72" s="21">
        <v>53999.2968561713</v>
      </c>
      <c r="DI72" s="21">
        <v>57360.95924287889</v>
      </c>
      <c r="DJ72" s="21">
        <v>62757.899504307694</v>
      </c>
      <c r="DK72" s="21">
        <v>65471.93787287173</v>
      </c>
      <c r="DL72" s="21">
        <v>71250.79007836457</v>
      </c>
      <c r="DM72" s="21">
        <v>84843.36857235624</v>
      </c>
      <c r="DN72" s="21">
        <v>85739.48888941517</v>
      </c>
      <c r="DO72" s="21">
        <v>95279.19770630443</v>
      </c>
      <c r="DP72" s="21">
        <v>91715.3502463226</v>
      </c>
      <c r="DQ72" s="21">
        <v>111548.80755560216</v>
      </c>
      <c r="DR72" s="21">
        <v>118689.22496626893</v>
      </c>
      <c r="DS72" s="21">
        <v>123388.79726457593</v>
      </c>
      <c r="DT72" s="21">
        <v>125123.16000252897</v>
      </c>
      <c r="DU72" s="21">
        <v>123039.48653597888</v>
      </c>
      <c r="DV72" s="21">
        <v>131107.69002447597</v>
      </c>
      <c r="DW72" s="21">
        <v>126115.86377368504</v>
      </c>
      <c r="DX72" s="21">
        <v>129341.57607426927</v>
      </c>
    </row>
    <row r="73" spans="1:128" ht="13.5">
      <c r="A73" s="1" t="s">
        <v>204</v>
      </c>
      <c r="B73" s="21">
        <v>17059.148778964</v>
      </c>
      <c r="C73" s="21">
        <v>16917.328106890003</v>
      </c>
      <c r="D73" s="21">
        <v>17559.03665763301</v>
      </c>
      <c r="E73" s="21">
        <v>18438.337088636323</v>
      </c>
      <c r="F73" s="21">
        <v>18502.810685537715</v>
      </c>
      <c r="G73" s="21">
        <v>18745.071215260003</v>
      </c>
      <c r="H73" s="21">
        <v>19277.014549606676</v>
      </c>
      <c r="I73" s="21">
        <v>20009.83102767983</v>
      </c>
      <c r="J73" s="21">
        <v>20087.744431498286</v>
      </c>
      <c r="K73" s="21">
        <v>19312.2569710302</v>
      </c>
      <c r="L73" s="21">
        <v>19544.32713057101</v>
      </c>
      <c r="M73" s="21">
        <v>20253.811239249033</v>
      </c>
      <c r="N73" s="21">
        <v>21531.85362166</v>
      </c>
      <c r="O73" s="21">
        <v>22032.29889174</v>
      </c>
      <c r="P73" s="21">
        <v>22414.46896428</v>
      </c>
      <c r="Q73" s="21">
        <v>22386.946883620003</v>
      </c>
      <c r="R73" s="21">
        <v>22526.06118774</v>
      </c>
      <c r="S73" s="21">
        <v>22438.72013657</v>
      </c>
      <c r="T73" s="21">
        <v>22202.47766478</v>
      </c>
      <c r="U73" s="21">
        <v>24779.87372446</v>
      </c>
      <c r="V73" s="21">
        <v>25233.424289700004</v>
      </c>
      <c r="W73" s="21">
        <v>25380.80560323144</v>
      </c>
      <c r="X73" s="21">
        <v>23215.515997880004</v>
      </c>
      <c r="Y73" s="21">
        <v>24084.92014736</v>
      </c>
      <c r="Z73" s="21">
        <v>22730.81012874</v>
      </c>
      <c r="AA73" s="21">
        <v>25667.26688409</v>
      </c>
      <c r="AB73" s="21">
        <v>25006.61560574</v>
      </c>
      <c r="AC73" s="21">
        <v>24019.26898354</v>
      </c>
      <c r="AD73" s="21">
        <v>22942.95188094</v>
      </c>
      <c r="AE73" s="21">
        <v>22700.798297929996</v>
      </c>
      <c r="AF73" s="21">
        <v>21787.155147759997</v>
      </c>
      <c r="AG73" s="21">
        <v>19414.540184649995</v>
      </c>
      <c r="AH73" s="21">
        <v>18765.211955100003</v>
      </c>
      <c r="AI73" s="21">
        <v>18176.505891089997</v>
      </c>
      <c r="AJ73" s="21">
        <v>18573.350644809998</v>
      </c>
      <c r="AK73" s="21">
        <v>18441.02189555</v>
      </c>
      <c r="AL73" s="21">
        <v>19196.860909450003</v>
      </c>
      <c r="AM73" s="21">
        <v>20479.902831530006</v>
      </c>
      <c r="AN73" s="21">
        <v>21970.35089497</v>
      </c>
      <c r="AO73" s="21">
        <v>20660.199943700005</v>
      </c>
      <c r="AP73" s="21">
        <v>21815.0160019</v>
      </c>
      <c r="AQ73" s="21">
        <v>24612.884276050005</v>
      </c>
      <c r="AR73" s="21">
        <v>24922.6391852</v>
      </c>
      <c r="AS73" s="21">
        <v>28381.578877621996</v>
      </c>
      <c r="AT73" s="21">
        <v>32574.621793831993</v>
      </c>
      <c r="AU73" s="21">
        <v>32824.73813085313</v>
      </c>
      <c r="AV73" s="21">
        <v>31390.94185946119</v>
      </c>
      <c r="AW73" s="21">
        <v>33159.830757027004</v>
      </c>
      <c r="AX73" s="21">
        <v>36959.529412017</v>
      </c>
      <c r="AY73" s="21">
        <v>37163.700298089</v>
      </c>
      <c r="AZ73" s="21">
        <v>36142.223648319</v>
      </c>
      <c r="BA73" s="21">
        <v>34885.747998789</v>
      </c>
      <c r="BB73" s="21">
        <v>38681.45625952899</v>
      </c>
      <c r="BC73" s="21">
        <v>38374.96649148001</v>
      </c>
      <c r="BD73" s="21">
        <v>35264.695850206015</v>
      </c>
      <c r="BE73" s="21">
        <v>33349.69485931507</v>
      </c>
      <c r="BF73" s="21">
        <v>31051.83388018606</v>
      </c>
      <c r="BG73" s="21">
        <v>32050.898082377513</v>
      </c>
      <c r="BH73" s="21">
        <v>37787.234150193326</v>
      </c>
      <c r="BI73" s="21">
        <v>40958.248928596135</v>
      </c>
      <c r="BJ73" s="21">
        <v>42941.38799713899</v>
      </c>
      <c r="BK73" s="21">
        <v>43025.298450459</v>
      </c>
      <c r="BL73" s="21">
        <v>42660.551330449</v>
      </c>
      <c r="BM73" s="21">
        <v>40034.252353069</v>
      </c>
      <c r="BN73" s="21">
        <v>40568.205143898995</v>
      </c>
      <c r="BO73" s="21">
        <v>47199.23082019</v>
      </c>
      <c r="BP73" s="21">
        <v>49969.11064555842</v>
      </c>
      <c r="BQ73" s="21">
        <v>51144.016147650014</v>
      </c>
      <c r="BR73" s="21">
        <v>48470.75709319001</v>
      </c>
      <c r="BS73" s="21">
        <v>47224.11817050002</v>
      </c>
      <c r="BT73" s="21">
        <v>47373.387713760014</v>
      </c>
      <c r="BU73" s="21">
        <v>51889.29518439004</v>
      </c>
      <c r="BV73" s="21">
        <v>56516.63154846</v>
      </c>
      <c r="BW73" s="21">
        <v>57387.270682010014</v>
      </c>
      <c r="BX73" s="21">
        <v>58979.983540448215</v>
      </c>
      <c r="BY73" s="21">
        <v>59397.26070592547</v>
      </c>
      <c r="BZ73" s="21">
        <v>59303.156981040025</v>
      </c>
      <c r="CA73" s="21">
        <v>57419.02253935</v>
      </c>
      <c r="CB73" s="21">
        <v>52020.571215849995</v>
      </c>
      <c r="CC73" s="21">
        <v>57330.0450509</v>
      </c>
      <c r="CD73" s="21">
        <v>58874.87005373</v>
      </c>
      <c r="CE73" s="21">
        <v>61400.0478054542</v>
      </c>
      <c r="CF73" s="21">
        <v>64338.06849136001</v>
      </c>
      <c r="CG73" s="21">
        <v>64786.7701102</v>
      </c>
      <c r="CH73" s="21">
        <v>65451.41997244012</v>
      </c>
      <c r="CI73" s="21">
        <v>63839.58979608</v>
      </c>
      <c r="CJ73" s="21">
        <v>63741.35544256001</v>
      </c>
      <c r="CK73" s="21">
        <v>66973.23033454001</v>
      </c>
      <c r="CL73" s="21">
        <v>69541.69435986</v>
      </c>
      <c r="CM73" s="21">
        <v>73204.6888574336</v>
      </c>
      <c r="CN73" s="21">
        <v>73405.16354063705</v>
      </c>
      <c r="CO73" s="21">
        <v>74431.61575216244</v>
      </c>
      <c r="CP73" s="21">
        <v>74708.72264415302</v>
      </c>
      <c r="CQ73" s="21">
        <v>79833.79947701408</v>
      </c>
      <c r="CR73" s="21">
        <v>77586.49473032856</v>
      </c>
      <c r="CS73" s="21">
        <v>78514.15093522305</v>
      </c>
      <c r="CT73" s="21">
        <v>78821.46725232</v>
      </c>
      <c r="CU73" s="21">
        <v>81610.42138047001</v>
      </c>
      <c r="CV73" s="21">
        <v>82646.35959501</v>
      </c>
      <c r="CW73" s="21">
        <v>84673.26170722999</v>
      </c>
      <c r="CX73" s="21">
        <v>86403.39398578994</v>
      </c>
      <c r="CY73" s="21">
        <v>89808.50710557764</v>
      </c>
      <c r="CZ73" s="21">
        <v>90101.2964397164</v>
      </c>
      <c r="DA73" s="21">
        <v>88898.24072648972</v>
      </c>
      <c r="DB73" s="21">
        <v>94533.32234256151</v>
      </c>
      <c r="DC73" s="21">
        <v>80883.71570527274</v>
      </c>
      <c r="DD73" s="21">
        <v>73358.51372255324</v>
      </c>
      <c r="DE73" s="21">
        <v>85039.34159981803</v>
      </c>
      <c r="DF73" s="21">
        <v>83606.92688606869</v>
      </c>
      <c r="DG73" s="21">
        <v>85896.71920240487</v>
      </c>
      <c r="DH73" s="21">
        <v>99643.7541686147</v>
      </c>
      <c r="DI73" s="21">
        <v>103552.71076546471</v>
      </c>
      <c r="DJ73" s="21">
        <v>108100.6770860915</v>
      </c>
      <c r="DK73" s="21">
        <v>111678.9589120035</v>
      </c>
      <c r="DL73" s="21">
        <v>117262.38119517027</v>
      </c>
      <c r="DM73" s="21">
        <v>129531.1546624908</v>
      </c>
      <c r="DN73" s="21">
        <v>129821.50438354409</v>
      </c>
      <c r="DO73" s="21">
        <v>138116.19971738773</v>
      </c>
      <c r="DP73" s="21">
        <v>134826.0751747904</v>
      </c>
      <c r="DQ73" s="21">
        <v>144542.93064669825</v>
      </c>
      <c r="DR73" s="21">
        <v>157301.94966026783</v>
      </c>
      <c r="DS73" s="21">
        <v>163707.23074183983</v>
      </c>
      <c r="DT73" s="21">
        <v>165454.79593028506</v>
      </c>
      <c r="DU73" s="21">
        <v>163496.1919684696</v>
      </c>
      <c r="DV73" s="21">
        <v>172557.31783484295</v>
      </c>
      <c r="DW73" s="21">
        <v>167895.06684877223</v>
      </c>
      <c r="DX73" s="21">
        <v>173603.122178693</v>
      </c>
    </row>
    <row r="74" spans="1:128" ht="13.5">
      <c r="A74" s="1" t="s">
        <v>186</v>
      </c>
      <c r="B74" s="21">
        <v>-6982.6383411066545</v>
      </c>
      <c r="C74" s="21">
        <v>-6417.965313770154</v>
      </c>
      <c r="D74" s="21">
        <v>-7809.883074308799</v>
      </c>
      <c r="E74" s="21">
        <v>-7747.0929130923</v>
      </c>
      <c r="F74" s="21">
        <v>-7755.063930390199</v>
      </c>
      <c r="G74" s="21">
        <v>-7505.846957413999</v>
      </c>
      <c r="H74" s="21">
        <v>-7510.71507976336</v>
      </c>
      <c r="I74" s="21">
        <v>-7756.134630333361</v>
      </c>
      <c r="J74" s="21">
        <v>-7803.33513124355</v>
      </c>
      <c r="K74" s="21">
        <v>-8044.475842433311</v>
      </c>
      <c r="L74" s="21">
        <v>-7904.754768205031</v>
      </c>
      <c r="M74" s="21">
        <v>-8025.253638230082</v>
      </c>
      <c r="N74" s="21">
        <v>-7370.3870875799985</v>
      </c>
      <c r="O74" s="21">
        <v>-7680.843225740001</v>
      </c>
      <c r="P74" s="21">
        <v>-7876.462185310001</v>
      </c>
      <c r="Q74" s="21">
        <v>-8320.64524516</v>
      </c>
      <c r="R74" s="21">
        <v>-8446.90748845</v>
      </c>
      <c r="S74" s="21">
        <v>-8429.4228356</v>
      </c>
      <c r="T74" s="21">
        <v>-9337.17269804055</v>
      </c>
      <c r="U74" s="21">
        <v>-9095.84422967</v>
      </c>
      <c r="V74" s="21">
        <v>-9235.08491884</v>
      </c>
      <c r="W74" s="21">
        <v>-9641.82023281</v>
      </c>
      <c r="X74" s="21">
        <v>-9256.224463540002</v>
      </c>
      <c r="Y74" s="21">
        <v>-10260.480082193593</v>
      </c>
      <c r="Z74" s="21">
        <v>-10437.384458294995</v>
      </c>
      <c r="AA74" s="21">
        <v>-10118.504704076893</v>
      </c>
      <c r="AB74" s="21">
        <v>-10151.739570227195</v>
      </c>
      <c r="AC74" s="21">
        <v>-10067.139418410196</v>
      </c>
      <c r="AD74" s="21">
        <v>-9872.95087724</v>
      </c>
      <c r="AE74" s="21">
        <v>-10276.206405841001</v>
      </c>
      <c r="AF74" s="21">
        <v>-11790.72980693</v>
      </c>
      <c r="AG74" s="21">
        <v>-11501.0612730725</v>
      </c>
      <c r="AH74" s="21">
        <v>-11803.2614859587</v>
      </c>
      <c r="AI74" s="21">
        <v>-11313.038320859301</v>
      </c>
      <c r="AJ74" s="21">
        <v>-12864.232164366198</v>
      </c>
      <c r="AK74" s="21">
        <v>-10031.419009342902</v>
      </c>
      <c r="AL74" s="21">
        <v>-10405.2950597275</v>
      </c>
      <c r="AM74" s="21">
        <v>-11113.841095004802</v>
      </c>
      <c r="AN74" s="21">
        <v>-12625.5229533037</v>
      </c>
      <c r="AO74" s="21">
        <v>-11541.541284817002</v>
      </c>
      <c r="AP74" s="21">
        <v>-11664.263770057802</v>
      </c>
      <c r="AQ74" s="21">
        <v>-12147.816373795</v>
      </c>
      <c r="AR74" s="21">
        <v>-11763.814505826998</v>
      </c>
      <c r="AS74" s="21">
        <v>-11604.7874406358</v>
      </c>
      <c r="AT74" s="21">
        <v>-11669.7456149923</v>
      </c>
      <c r="AU74" s="21">
        <v>-11837.287185674048</v>
      </c>
      <c r="AV74" s="21">
        <v>-11891.49087516815</v>
      </c>
      <c r="AW74" s="21">
        <v>-12053.351400806192</v>
      </c>
      <c r="AX74" s="21">
        <v>-12618.486813738</v>
      </c>
      <c r="AY74" s="21">
        <v>-13423.807005985716</v>
      </c>
      <c r="AZ74" s="21">
        <v>-13907.879735100101</v>
      </c>
      <c r="BA74" s="21">
        <v>-12954.681996371002</v>
      </c>
      <c r="BB74" s="21">
        <v>-12568.937594990002</v>
      </c>
      <c r="BC74" s="21">
        <v>-12359.440657260002</v>
      </c>
      <c r="BD74" s="21">
        <v>-11763.712543716681</v>
      </c>
      <c r="BE74" s="21">
        <v>-11918.804658434801</v>
      </c>
      <c r="BF74" s="21">
        <v>-13160.456942837</v>
      </c>
      <c r="BG74" s="21">
        <v>-13249.33004928</v>
      </c>
      <c r="BH74" s="21">
        <v>-14013.936732957498</v>
      </c>
      <c r="BI74" s="21">
        <v>-13477.090685725998</v>
      </c>
      <c r="BJ74" s="21">
        <v>-20360.172264945995</v>
      </c>
      <c r="BK74" s="21">
        <v>-20820.745359120003</v>
      </c>
      <c r="BL74" s="21">
        <v>-22331.1745826</v>
      </c>
      <c r="BM74" s="21">
        <v>-21567.686132670002</v>
      </c>
      <c r="BN74" s="21">
        <v>-21351.84581442</v>
      </c>
      <c r="BO74" s="21">
        <v>-22437.968536620003</v>
      </c>
      <c r="BP74" s="21">
        <v>-23286.924147069967</v>
      </c>
      <c r="BQ74" s="21">
        <v>-22820.180820009977</v>
      </c>
      <c r="BR74" s="21">
        <v>-22288.901685359982</v>
      </c>
      <c r="BS74" s="21">
        <v>-20906.40940503998</v>
      </c>
      <c r="BT74" s="21">
        <v>-20027.718660759965</v>
      </c>
      <c r="BU74" s="21">
        <v>-20230.122862059972</v>
      </c>
      <c r="BV74" s="21">
        <v>-20906.67642000997</v>
      </c>
      <c r="BW74" s="21">
        <v>-21276.62145895277</v>
      </c>
      <c r="BX74" s="21">
        <v>-21370.946516779986</v>
      </c>
      <c r="BY74" s="21">
        <v>-21231.626308869985</v>
      </c>
      <c r="BZ74" s="21">
        <v>-22217.430898849983</v>
      </c>
      <c r="CA74" s="21">
        <v>-20113.947704529997</v>
      </c>
      <c r="CB74" s="21">
        <v>-23627.916146039996</v>
      </c>
      <c r="CC74" s="21">
        <v>-23191.75194744</v>
      </c>
      <c r="CD74" s="21">
        <v>-23118.241235099995</v>
      </c>
      <c r="CE74" s="21">
        <v>-21003.75763903999</v>
      </c>
      <c r="CF74" s="21">
        <v>-21863.188791159995</v>
      </c>
      <c r="CG74" s="21">
        <v>-22715.33575014128</v>
      </c>
      <c r="CH74" s="21">
        <v>-22665.722554699994</v>
      </c>
      <c r="CI74" s="21">
        <v>-22779.110911743595</v>
      </c>
      <c r="CJ74" s="21">
        <v>-24483.0578201488</v>
      </c>
      <c r="CK74" s="21">
        <v>-23918.923448827198</v>
      </c>
      <c r="CL74" s="21">
        <v>-21664.442002409996</v>
      </c>
      <c r="CM74" s="21">
        <v>-22364.14223158</v>
      </c>
      <c r="CN74" s="21">
        <v>-22637.951926010002</v>
      </c>
      <c r="CO74" s="21">
        <v>-22325.309436008207</v>
      </c>
      <c r="CP74" s="21">
        <v>-22614.347047802657</v>
      </c>
      <c r="CQ74" s="21">
        <v>-23686.39535286</v>
      </c>
      <c r="CR74" s="21">
        <v>-22826.420843650394</v>
      </c>
      <c r="CS74" s="21">
        <v>-23656.71766736496</v>
      </c>
      <c r="CT74" s="21">
        <v>-23121.110310787204</v>
      </c>
      <c r="CU74" s="21">
        <v>-24758.92581889</v>
      </c>
      <c r="CV74" s="21">
        <v>-27785.005947169055</v>
      </c>
      <c r="CW74" s="21">
        <v>-26772.7313319336</v>
      </c>
      <c r="CX74" s="21">
        <v>-28515.167558359004</v>
      </c>
      <c r="CY74" s="21">
        <v>-30112.498999083058</v>
      </c>
      <c r="CZ74" s="21">
        <v>-30288.88409787349</v>
      </c>
      <c r="DA74" s="21">
        <v>-31611.16313190658</v>
      </c>
      <c r="DB74" s="21">
        <v>-33668.73921326686</v>
      </c>
      <c r="DC74" s="21">
        <v>-31912.614253303916</v>
      </c>
      <c r="DD74" s="21">
        <v>-31535.00857499056</v>
      </c>
      <c r="DE74" s="21">
        <v>-30545.061650380005</v>
      </c>
      <c r="DF74" s="21">
        <v>-35154.92013097741</v>
      </c>
      <c r="DG74" s="21">
        <v>-39638.603780887344</v>
      </c>
      <c r="DH74" s="21">
        <v>-45644.4573124434</v>
      </c>
      <c r="DI74" s="21">
        <v>-46191.75152258582</v>
      </c>
      <c r="DJ74" s="21">
        <v>-45342.777581783805</v>
      </c>
      <c r="DK74" s="21">
        <v>-46207.02103913177</v>
      </c>
      <c r="DL74" s="21">
        <v>-46011.5911168057</v>
      </c>
      <c r="DM74" s="21">
        <v>-44687.78609013456</v>
      </c>
      <c r="DN74" s="21">
        <v>-44082.015494128915</v>
      </c>
      <c r="DO74" s="21">
        <v>-42837.0020110833</v>
      </c>
      <c r="DP74" s="21">
        <v>-43110.7249284678</v>
      </c>
      <c r="DQ74" s="21">
        <v>-32994.123091096095</v>
      </c>
      <c r="DR74" s="21">
        <v>-38612.724693998905</v>
      </c>
      <c r="DS74" s="21">
        <v>-40318.4334772639</v>
      </c>
      <c r="DT74" s="21">
        <v>-40331.6359277561</v>
      </c>
      <c r="DU74" s="21">
        <v>-40456.7054324907</v>
      </c>
      <c r="DV74" s="21">
        <v>-41449.62781036699</v>
      </c>
      <c r="DW74" s="21">
        <v>-41779.2030750872</v>
      </c>
      <c r="DX74" s="21">
        <v>-44261.546104423745</v>
      </c>
    </row>
    <row r="75" spans="1:128" ht="13.5">
      <c r="A75" s="1" t="s">
        <v>200</v>
      </c>
      <c r="B75" s="21">
        <v>-6184.691986559555</v>
      </c>
      <c r="C75" s="21">
        <v>-5583.172667746654</v>
      </c>
      <c r="D75" s="21">
        <v>-6905.623180965499</v>
      </c>
      <c r="E75" s="21">
        <v>-6861.9353483864</v>
      </c>
      <c r="F75" s="21">
        <v>-6851.897072452799</v>
      </c>
      <c r="G75" s="21">
        <v>-5950.134471193999</v>
      </c>
      <c r="H75" s="21">
        <v>-6105.066868843361</v>
      </c>
      <c r="I75" s="21">
        <v>-6328.644389463361</v>
      </c>
      <c r="J75" s="21">
        <v>-6257.227500943551</v>
      </c>
      <c r="K75" s="21">
        <v>-6471.712899293312</v>
      </c>
      <c r="L75" s="21">
        <v>-6475.952268275031</v>
      </c>
      <c r="M75" s="21">
        <v>-6331.442688190083</v>
      </c>
      <c r="N75" s="21">
        <v>-5704.841724009999</v>
      </c>
      <c r="O75" s="21">
        <v>-6396.3954059610005</v>
      </c>
      <c r="P75" s="21">
        <v>-6231.2844839935005</v>
      </c>
      <c r="Q75" s="21">
        <v>-6753.8384916676005</v>
      </c>
      <c r="R75" s="21">
        <v>-7016.475188364199</v>
      </c>
      <c r="S75" s="21">
        <v>-7263.3401482333</v>
      </c>
      <c r="T75" s="21">
        <v>-8010.226058286849</v>
      </c>
      <c r="U75" s="21">
        <v>-7876.2724297163</v>
      </c>
      <c r="V75" s="21">
        <v>-7652.1293299233</v>
      </c>
      <c r="W75" s="21">
        <v>-8026.0044294742</v>
      </c>
      <c r="X75" s="21">
        <v>-7842.774268870001</v>
      </c>
      <c r="Y75" s="21">
        <v>-8321.075194770188</v>
      </c>
      <c r="Z75" s="21">
        <v>-8509.111965847495</v>
      </c>
      <c r="AA75" s="21">
        <v>-8275.099486853693</v>
      </c>
      <c r="AB75" s="21">
        <v>-8329.632268375495</v>
      </c>
      <c r="AC75" s="21">
        <v>-8197.597081498496</v>
      </c>
      <c r="AD75" s="21">
        <v>-7958.414217910001</v>
      </c>
      <c r="AE75" s="21">
        <v>-8515.422249311001</v>
      </c>
      <c r="AF75" s="21">
        <v>-9702.76108738</v>
      </c>
      <c r="AG75" s="21">
        <v>-9534.030295955801</v>
      </c>
      <c r="AH75" s="21">
        <v>-10000.3977914254</v>
      </c>
      <c r="AI75" s="21">
        <v>-9626.315169709802</v>
      </c>
      <c r="AJ75" s="21">
        <v>-10160.793153286299</v>
      </c>
      <c r="AK75" s="21">
        <v>-7900.546371096401</v>
      </c>
      <c r="AL75" s="21">
        <v>-8429.945936242799</v>
      </c>
      <c r="AM75" s="21">
        <v>-9257.463904740001</v>
      </c>
      <c r="AN75" s="21">
        <v>-10581.2763750962</v>
      </c>
      <c r="AO75" s="21">
        <v>-9511.0281699373</v>
      </c>
      <c r="AP75" s="21">
        <v>-9720.686562915002</v>
      </c>
      <c r="AQ75" s="21">
        <v>-10496.0776266316</v>
      </c>
      <c r="AR75" s="21">
        <v>-10151.133815649999</v>
      </c>
      <c r="AS75" s="21">
        <v>-10137.795926967001</v>
      </c>
      <c r="AT75" s="21">
        <v>-10326.609988333099</v>
      </c>
      <c r="AU75" s="21">
        <v>-10569.790259</v>
      </c>
      <c r="AV75" s="21">
        <v>-10526.28850788455</v>
      </c>
      <c r="AW75" s="21">
        <v>-10457.454877658702</v>
      </c>
      <c r="AX75" s="21">
        <v>-11022.072244178</v>
      </c>
      <c r="AY75" s="21">
        <v>-11710.020694315717</v>
      </c>
      <c r="AZ75" s="21">
        <v>-13035.253204770102</v>
      </c>
      <c r="BA75" s="21">
        <v>-11567.250584031002</v>
      </c>
      <c r="BB75" s="21">
        <v>-11240.785525220002</v>
      </c>
      <c r="BC75" s="21">
        <v>-11185.209060930001</v>
      </c>
      <c r="BD75" s="21">
        <v>-10583.295569396681</v>
      </c>
      <c r="BE75" s="21">
        <v>-10688.3354094948</v>
      </c>
      <c r="BF75" s="21">
        <v>-11984.715871507</v>
      </c>
      <c r="BG75" s="21">
        <v>-12182.468906189999</v>
      </c>
      <c r="BH75" s="21">
        <v>-12704.809514517998</v>
      </c>
      <c r="BI75" s="21">
        <v>-12176.164110295998</v>
      </c>
      <c r="BJ75" s="21">
        <v>-12629.942121207998</v>
      </c>
      <c r="BK75" s="21">
        <v>-13639.12366328</v>
      </c>
      <c r="BL75" s="21">
        <v>-14711.60846331</v>
      </c>
      <c r="BM75" s="21">
        <v>-14290.34453238</v>
      </c>
      <c r="BN75" s="21">
        <v>-14810.44372234</v>
      </c>
      <c r="BO75" s="21">
        <v>-15790.001409870001</v>
      </c>
      <c r="BP75" s="21">
        <v>-16692.97966512997</v>
      </c>
      <c r="BQ75" s="21">
        <v>-17103.875232289978</v>
      </c>
      <c r="BR75" s="21">
        <v>-17394.942102989982</v>
      </c>
      <c r="BS75" s="21">
        <v>-17473.07996230998</v>
      </c>
      <c r="BT75" s="21">
        <v>-17838.253694159965</v>
      </c>
      <c r="BU75" s="21">
        <v>-18329.89048961997</v>
      </c>
      <c r="BV75" s="21">
        <v>-18679.62092971997</v>
      </c>
      <c r="BW75" s="21">
        <v>-18774.93624902277</v>
      </c>
      <c r="BX75" s="21">
        <v>-19121.931199809987</v>
      </c>
      <c r="BY75" s="21">
        <v>-18931.97305278999</v>
      </c>
      <c r="BZ75" s="21">
        <v>-18573.610245399985</v>
      </c>
      <c r="CA75" s="21">
        <v>-18260.42650015</v>
      </c>
      <c r="CB75" s="21">
        <v>-21667.605963339996</v>
      </c>
      <c r="CC75" s="21">
        <v>-21214.011186699998</v>
      </c>
      <c r="CD75" s="21">
        <v>-20295.861907159997</v>
      </c>
      <c r="CE75" s="21">
        <v>-19541.05067896999</v>
      </c>
      <c r="CF75" s="21">
        <v>-20307.583303089996</v>
      </c>
      <c r="CG75" s="21">
        <v>-20383.584905511278</v>
      </c>
      <c r="CH75" s="21">
        <v>-20108.765402789995</v>
      </c>
      <c r="CI75" s="21">
        <v>-20276.394941683597</v>
      </c>
      <c r="CJ75" s="21">
        <v>-21612.3108004764</v>
      </c>
      <c r="CK75" s="21">
        <v>-21412.4898083772</v>
      </c>
      <c r="CL75" s="21">
        <v>-19244.021967609995</v>
      </c>
      <c r="CM75" s="21">
        <v>-19809.770122889997</v>
      </c>
      <c r="CN75" s="21">
        <v>-19667.95723362</v>
      </c>
      <c r="CO75" s="21">
        <v>-19517.074033058205</v>
      </c>
      <c r="CP75" s="21">
        <v>-19675.083495082657</v>
      </c>
      <c r="CQ75" s="21">
        <v>-20714.24926541</v>
      </c>
      <c r="CR75" s="21">
        <v>-19692.569902550393</v>
      </c>
      <c r="CS75" s="21">
        <v>-20741.10287485656</v>
      </c>
      <c r="CT75" s="21">
        <v>-20372.617014297204</v>
      </c>
      <c r="CU75" s="21">
        <v>-21225.972456469994</v>
      </c>
      <c r="CV75" s="21">
        <v>-23806.237110189053</v>
      </c>
      <c r="CW75" s="21">
        <v>-22703.7277920344</v>
      </c>
      <c r="CX75" s="21">
        <v>-24276.727345514402</v>
      </c>
      <c r="CY75" s="21">
        <v>-26012.018138483058</v>
      </c>
      <c r="CZ75" s="21">
        <v>-26087.797181136793</v>
      </c>
      <c r="DA75" s="21">
        <v>-26930.06501894098</v>
      </c>
      <c r="DB75" s="21">
        <v>-28174.892825594463</v>
      </c>
      <c r="DC75" s="21">
        <v>-26800.349022891518</v>
      </c>
      <c r="DD75" s="21">
        <v>-26378.74243421756</v>
      </c>
      <c r="DE75" s="21">
        <v>-25509.445560090004</v>
      </c>
      <c r="DF75" s="21">
        <v>-30340.744755327403</v>
      </c>
      <c r="DG75" s="21">
        <v>-35066.29506874889</v>
      </c>
      <c r="DH75" s="21">
        <v>-40382.434949257506</v>
      </c>
      <c r="DI75" s="21">
        <v>-41261.64589621412</v>
      </c>
      <c r="DJ75" s="21">
        <v>-40756.677726018</v>
      </c>
      <c r="DK75" s="21">
        <v>-41897.03476442017</v>
      </c>
      <c r="DL75" s="21">
        <v>-41487.592311658496</v>
      </c>
      <c r="DM75" s="21">
        <v>-41592.392305468566</v>
      </c>
      <c r="DN75" s="21">
        <v>-41060.471359194715</v>
      </c>
      <c r="DO75" s="21">
        <v>-39897.4088102144</v>
      </c>
      <c r="DP75" s="21">
        <v>-40405.80080264</v>
      </c>
      <c r="DQ75" s="21">
        <v>-30362.078964501496</v>
      </c>
      <c r="DR75" s="21">
        <v>-35647.21496834251</v>
      </c>
      <c r="DS75" s="21">
        <v>-37281.0146474625</v>
      </c>
      <c r="DT75" s="21">
        <v>-37271.95448445</v>
      </c>
      <c r="DU75" s="21">
        <v>-37206.27209025</v>
      </c>
      <c r="DV75" s="21">
        <v>-38185.01744120999</v>
      </c>
      <c r="DW75" s="21">
        <v>-38587.945068982</v>
      </c>
      <c r="DX75" s="21">
        <v>-41086.11150454225</v>
      </c>
    </row>
    <row r="76" spans="1:128" ht="13.5">
      <c r="A76" s="1" t="s">
        <v>187</v>
      </c>
      <c r="B76" s="21">
        <v>-797.9463545470999</v>
      </c>
      <c r="C76" s="21">
        <v>-834.7926460235001</v>
      </c>
      <c r="D76" s="21">
        <v>-904.2598933433002</v>
      </c>
      <c r="E76" s="21">
        <v>-885.1575647058999</v>
      </c>
      <c r="F76" s="21">
        <v>-903.1668579374</v>
      </c>
      <c r="G76" s="21">
        <v>-1555.71248622</v>
      </c>
      <c r="H76" s="21">
        <v>-1405.6482109199999</v>
      </c>
      <c r="I76" s="21">
        <v>-1427.49024087</v>
      </c>
      <c r="J76" s="21">
        <v>-1546.1076303</v>
      </c>
      <c r="K76" s="21">
        <v>-1572.7629431399996</v>
      </c>
      <c r="L76" s="21">
        <v>-1428.80249993</v>
      </c>
      <c r="M76" s="21">
        <v>-1693.8109500399999</v>
      </c>
      <c r="N76" s="21">
        <v>-1665.54536357</v>
      </c>
      <c r="O76" s="21">
        <v>-1284.447819779</v>
      </c>
      <c r="P76" s="21">
        <v>-1645.1777013165001</v>
      </c>
      <c r="Q76" s="21">
        <v>-1566.8067534924</v>
      </c>
      <c r="R76" s="21">
        <v>-1430.4323000858</v>
      </c>
      <c r="S76" s="21">
        <v>-1166.0826873666997</v>
      </c>
      <c r="T76" s="21">
        <v>-1326.9466397536999</v>
      </c>
      <c r="U76" s="21">
        <v>-1219.5717999537</v>
      </c>
      <c r="V76" s="21">
        <v>-1582.9555889167002</v>
      </c>
      <c r="W76" s="21">
        <v>-1615.8158033358004</v>
      </c>
      <c r="X76" s="21">
        <v>-1413.4501946700002</v>
      </c>
      <c r="Y76" s="21">
        <v>-1939.4048874234045</v>
      </c>
      <c r="Z76" s="21">
        <v>-1928.2724924475</v>
      </c>
      <c r="AA76" s="21">
        <v>-1843.4052172232</v>
      </c>
      <c r="AB76" s="21">
        <v>-1822.1073018517</v>
      </c>
      <c r="AC76" s="21">
        <v>-1869.5423369116997</v>
      </c>
      <c r="AD76" s="21">
        <v>-1914.5366593300002</v>
      </c>
      <c r="AE76" s="21">
        <v>-1760.7841565300002</v>
      </c>
      <c r="AF76" s="21">
        <v>-2087.96871955</v>
      </c>
      <c r="AG76" s="21">
        <v>-1967.0309771167</v>
      </c>
      <c r="AH76" s="21">
        <v>-1802.8636945333</v>
      </c>
      <c r="AI76" s="21">
        <v>-1686.7231511495</v>
      </c>
      <c r="AJ76" s="21">
        <v>-2703.4390110798995</v>
      </c>
      <c r="AK76" s="21">
        <v>-2130.8726382465</v>
      </c>
      <c r="AL76" s="21">
        <v>-1975.3491234847</v>
      </c>
      <c r="AM76" s="21">
        <v>-1856.3771902647998</v>
      </c>
      <c r="AN76" s="21">
        <v>-2044.2465782075003</v>
      </c>
      <c r="AO76" s="21">
        <v>-2030.5131148797004</v>
      </c>
      <c r="AP76" s="21">
        <v>-1943.5772071427998</v>
      </c>
      <c r="AQ76" s="21">
        <v>-1651.7387471634001</v>
      </c>
      <c r="AR76" s="21">
        <v>-1612.680690177</v>
      </c>
      <c r="AS76" s="21">
        <v>-1466.9915136687998</v>
      </c>
      <c r="AT76" s="21">
        <v>-1343.1356266592004</v>
      </c>
      <c r="AU76" s="21">
        <v>-1267.4969266740477</v>
      </c>
      <c r="AV76" s="21">
        <v>-1365.2023672836</v>
      </c>
      <c r="AW76" s="21">
        <v>-1595.8965231474901</v>
      </c>
      <c r="AX76" s="21">
        <v>-1596.4145695600005</v>
      </c>
      <c r="AY76" s="21">
        <v>-1713.78631167</v>
      </c>
      <c r="AZ76" s="21">
        <v>-872.6265303300002</v>
      </c>
      <c r="BA76" s="21">
        <v>-1387.4314123400002</v>
      </c>
      <c r="BB76" s="21">
        <v>-1328.15206977</v>
      </c>
      <c r="BC76" s="21">
        <v>-1174.23159633</v>
      </c>
      <c r="BD76" s="21">
        <v>-1180.41697432</v>
      </c>
      <c r="BE76" s="21">
        <v>-1230.46924894</v>
      </c>
      <c r="BF76" s="21">
        <v>-1175.7410713299998</v>
      </c>
      <c r="BG76" s="21">
        <v>-1066.86114309</v>
      </c>
      <c r="BH76" s="21">
        <v>-1309.1272184395</v>
      </c>
      <c r="BI76" s="21">
        <v>-1300.9265754299997</v>
      </c>
      <c r="BJ76" s="21">
        <v>-7730.230143737999</v>
      </c>
      <c r="BK76" s="21">
        <v>-7181.62169584</v>
      </c>
      <c r="BL76" s="21">
        <v>-7619.566119289999</v>
      </c>
      <c r="BM76" s="21">
        <v>-7277.341600289999</v>
      </c>
      <c r="BN76" s="21">
        <v>-6541.40209208</v>
      </c>
      <c r="BO76" s="21">
        <v>-6647.967126750001</v>
      </c>
      <c r="BP76" s="21">
        <v>-6593.94448194</v>
      </c>
      <c r="BQ76" s="21">
        <v>-5716.30558772</v>
      </c>
      <c r="BR76" s="21">
        <v>-4893.959582370001</v>
      </c>
      <c r="BS76" s="21">
        <v>-3433.3294427299998</v>
      </c>
      <c r="BT76" s="21">
        <v>-2189.4649666</v>
      </c>
      <c r="BU76" s="21">
        <v>-1900.23237244</v>
      </c>
      <c r="BV76" s="21">
        <v>-2227.05549029</v>
      </c>
      <c r="BW76" s="21">
        <v>-2501.6852099300004</v>
      </c>
      <c r="BX76" s="21">
        <v>-2249.0153169699997</v>
      </c>
      <c r="BY76" s="21">
        <v>-2299.6532560800006</v>
      </c>
      <c r="BZ76" s="21">
        <v>-3643.8206534500005</v>
      </c>
      <c r="CA76" s="21">
        <v>-1853.52120438</v>
      </c>
      <c r="CB76" s="21">
        <v>-1960.3101826999998</v>
      </c>
      <c r="CC76" s="21">
        <v>-1977.74076074</v>
      </c>
      <c r="CD76" s="21">
        <v>-2822.3793279399997</v>
      </c>
      <c r="CE76" s="21">
        <v>-1462.70696007</v>
      </c>
      <c r="CF76" s="21">
        <v>-1555.6054880700003</v>
      </c>
      <c r="CG76" s="21">
        <v>-2331.7508446300008</v>
      </c>
      <c r="CH76" s="21">
        <v>-2556.9571519100004</v>
      </c>
      <c r="CI76" s="21">
        <v>-2502.71597006</v>
      </c>
      <c r="CJ76" s="21">
        <v>-2870.7470196724003</v>
      </c>
      <c r="CK76" s="21">
        <v>-2506.4336404499995</v>
      </c>
      <c r="CL76" s="21">
        <v>-2420.4200348000004</v>
      </c>
      <c r="CM76" s="21">
        <v>-2554.3721086900005</v>
      </c>
      <c r="CN76" s="21">
        <v>-2969.9946923900006</v>
      </c>
      <c r="CO76" s="21">
        <v>-2808.2354029500007</v>
      </c>
      <c r="CP76" s="21">
        <v>-2939.2635527199996</v>
      </c>
      <c r="CQ76" s="21">
        <v>-2972.1460874500003</v>
      </c>
      <c r="CR76" s="21">
        <v>-3133.8509411</v>
      </c>
      <c r="CS76" s="21">
        <v>-2915.614792508401</v>
      </c>
      <c r="CT76" s="21">
        <v>-2748.4932964899995</v>
      </c>
      <c r="CU76" s="21">
        <v>-3532.9533624200003</v>
      </c>
      <c r="CV76" s="21">
        <v>-3978.7688369800007</v>
      </c>
      <c r="CW76" s="21">
        <v>-4069.0035398992004</v>
      </c>
      <c r="CX76" s="21">
        <v>-4238.4402128446</v>
      </c>
      <c r="CY76" s="21">
        <v>-4100.4808606</v>
      </c>
      <c r="CZ76" s="21">
        <v>-4201.086916736699</v>
      </c>
      <c r="DA76" s="21">
        <v>-4681.0981129656</v>
      </c>
      <c r="DB76" s="21">
        <v>-5493.8463876724</v>
      </c>
      <c r="DC76" s="21">
        <v>-5112.265230412399</v>
      </c>
      <c r="DD76" s="21">
        <v>-5156.266140773001</v>
      </c>
      <c r="DE76" s="21">
        <v>-5035.61609029</v>
      </c>
      <c r="DF76" s="21">
        <v>-4814.17537565</v>
      </c>
      <c r="DG76" s="21">
        <v>-4572.30871213845</v>
      </c>
      <c r="DH76" s="21">
        <v>-5262.022363185901</v>
      </c>
      <c r="DI76" s="21">
        <v>-4930.1056263717</v>
      </c>
      <c r="DJ76" s="21">
        <v>-4586.0998557658</v>
      </c>
      <c r="DK76" s="21">
        <v>-4309.9862747116</v>
      </c>
      <c r="DL76" s="21">
        <v>-4523.9988051472</v>
      </c>
      <c r="DM76" s="21">
        <v>-3095.393784666</v>
      </c>
      <c r="DN76" s="21">
        <v>-3021.5441349342</v>
      </c>
      <c r="DO76" s="21">
        <v>-2939.5932008689006</v>
      </c>
      <c r="DP76" s="21">
        <v>-2704.9241258278</v>
      </c>
      <c r="DQ76" s="21">
        <v>-2632.0441265946</v>
      </c>
      <c r="DR76" s="21">
        <v>-2965.5097256563995</v>
      </c>
      <c r="DS76" s="21">
        <v>-3037.4188298014</v>
      </c>
      <c r="DT76" s="21">
        <v>-3059.6814433061004</v>
      </c>
      <c r="DU76" s="21">
        <v>-3250.4333422407</v>
      </c>
      <c r="DV76" s="21">
        <v>-3264.6103691569997</v>
      </c>
      <c r="DW76" s="21">
        <v>-3191.258006105199</v>
      </c>
      <c r="DX76" s="21">
        <v>-3175.4345998814997</v>
      </c>
    </row>
    <row r="77" spans="1:128" ht="13.5">
      <c r="A77" s="1" t="s">
        <v>182</v>
      </c>
      <c r="B77" s="21">
        <v>32.905004311220615</v>
      </c>
      <c r="C77" s="21">
        <v>34.28306554511294</v>
      </c>
      <c r="D77" s="21">
        <v>37.197033868502686</v>
      </c>
      <c r="E77" s="21">
        <v>36.53147192347915</v>
      </c>
      <c r="F77" s="21">
        <v>37.41370579690969</v>
      </c>
      <c r="G77" s="21">
        <v>64.68658986361747</v>
      </c>
      <c r="H77" s="21">
        <v>58.887650227063254</v>
      </c>
      <c r="I77" s="21">
        <v>59.30578483049439</v>
      </c>
      <c r="J77" s="21">
        <v>63.99452112168874</v>
      </c>
      <c r="K77" s="21">
        <v>64.74940070564017</v>
      </c>
      <c r="L77" s="21">
        <v>58.34228256145366</v>
      </c>
      <c r="M77" s="21">
        <v>66.42395882509804</v>
      </c>
      <c r="N77" s="21">
        <v>64.53100982448665</v>
      </c>
      <c r="O77" s="21">
        <v>48.07065193783683</v>
      </c>
      <c r="P77" s="21">
        <v>59.32844216792283</v>
      </c>
      <c r="Q77" s="21">
        <v>56.91270444941518</v>
      </c>
      <c r="R77" s="21">
        <v>53.33453766166294</v>
      </c>
      <c r="S77" s="21">
        <v>43.657157894672395</v>
      </c>
      <c r="T77" s="21">
        <v>48.91067599534463</v>
      </c>
      <c r="U77" s="21">
        <v>43.901072712516196</v>
      </c>
      <c r="V77" s="21">
        <v>55.367456765187136</v>
      </c>
      <c r="W77" s="21">
        <v>54.20381762280444</v>
      </c>
      <c r="X77" s="21">
        <v>47.542892521695265</v>
      </c>
      <c r="Y77" s="21">
        <v>66.44072927109984</v>
      </c>
      <c r="Z77" s="21">
        <v>63.76562475024802</v>
      </c>
      <c r="AA77" s="21">
        <v>61.060126439986746</v>
      </c>
      <c r="AB77" s="21">
        <v>58.56982648189328</v>
      </c>
      <c r="AC77" s="21">
        <v>53.58390188912868</v>
      </c>
      <c r="AD77" s="21">
        <v>56.643096429881666</v>
      </c>
      <c r="AE77" s="21">
        <v>50.26503444276335</v>
      </c>
      <c r="AF77" s="21">
        <v>56.599856859582545</v>
      </c>
      <c r="AG77" s="21">
        <v>53.13427815009994</v>
      </c>
      <c r="AH77" s="21">
        <v>49.885547718132266</v>
      </c>
      <c r="AI77" s="21">
        <v>47.08886519121999</v>
      </c>
      <c r="AJ77" s="21">
        <v>76.41150398756075</v>
      </c>
      <c r="AK77" s="21">
        <v>65.40431670492634</v>
      </c>
      <c r="AL77" s="21">
        <v>61.005223084765284</v>
      </c>
      <c r="AM77" s="21">
        <v>59.38506686707613</v>
      </c>
      <c r="AN77" s="21">
        <v>66.43635288292168</v>
      </c>
      <c r="AO77" s="21">
        <v>66.11895522239337</v>
      </c>
      <c r="AP77" s="21">
        <v>65.61705628436191</v>
      </c>
      <c r="AQ77" s="21">
        <v>57.89480361596215</v>
      </c>
      <c r="AR77" s="21">
        <v>58.62161723653217</v>
      </c>
      <c r="AS77" s="21">
        <v>54.09260743616518</v>
      </c>
      <c r="AT77" s="21">
        <v>49.41632180497426</v>
      </c>
      <c r="AU77" s="21">
        <v>46.99654900534104</v>
      </c>
      <c r="AV77" s="21">
        <v>50.78877854477679</v>
      </c>
      <c r="AW77" s="21">
        <v>58.436342846850614</v>
      </c>
      <c r="AX77" s="21">
        <v>58.71329788745864</v>
      </c>
      <c r="AY77" s="21">
        <v>62.59263373520818</v>
      </c>
      <c r="AZ77" s="21">
        <v>31.952637507506417</v>
      </c>
      <c r="BA77" s="21">
        <v>50.05163825180376</v>
      </c>
      <c r="BB77" s="21">
        <v>47.11429832458318</v>
      </c>
      <c r="BC77" s="21">
        <v>41.728201717484005</v>
      </c>
      <c r="BD77" s="21">
        <v>41.534728160450385</v>
      </c>
      <c r="BE77" s="21">
        <v>42.356944886058514</v>
      </c>
      <c r="BF77" s="21">
        <v>40.89534161147826</v>
      </c>
      <c r="BG77" s="21">
        <v>35.80070949966443</v>
      </c>
      <c r="BH77" s="21">
        <v>43.65212465620207</v>
      </c>
      <c r="BI77" s="21">
        <v>43.72862438420167</v>
      </c>
      <c r="BJ77" s="21">
        <v>255.9678855542384</v>
      </c>
      <c r="BK77" s="21">
        <v>234.08154158539764</v>
      </c>
      <c r="BL77" s="21">
        <v>250.23205646272575</v>
      </c>
      <c r="BM77" s="21">
        <v>240.25558271013534</v>
      </c>
      <c r="BN77" s="21">
        <v>219.58382316482042</v>
      </c>
      <c r="BO77" s="21">
        <v>221.82072494994998</v>
      </c>
      <c r="BP77" s="21">
        <v>219.65171492138575</v>
      </c>
      <c r="BQ77" s="21">
        <v>190.6070552757586</v>
      </c>
      <c r="BR77" s="21">
        <v>163.51351762011365</v>
      </c>
      <c r="BS77" s="21">
        <v>114.67366208183032</v>
      </c>
      <c r="BT77" s="21">
        <v>72.8607310016639</v>
      </c>
      <c r="BU77" s="21">
        <v>63.172618764627664</v>
      </c>
      <c r="BV77" s="21">
        <v>71.44868432114211</v>
      </c>
      <c r="BW77" s="21">
        <v>78.74363267012906</v>
      </c>
      <c r="BX77" s="21">
        <v>71.39731164984126</v>
      </c>
      <c r="BY77" s="21">
        <v>73.28404257743787</v>
      </c>
      <c r="BZ77" s="21">
        <v>115.86075209697935</v>
      </c>
      <c r="CA77" s="21">
        <v>59.18011508237548</v>
      </c>
      <c r="CB77" s="21">
        <v>64.08336654789146</v>
      </c>
      <c r="CC77" s="21">
        <v>64.40054577466623</v>
      </c>
      <c r="CD77" s="21">
        <v>90.6351743076429</v>
      </c>
      <c r="CE77" s="21">
        <v>46.58302420605096</v>
      </c>
      <c r="CF77" s="21">
        <v>48.31072944316771</v>
      </c>
      <c r="CG77" s="21">
        <v>69.39734656636907</v>
      </c>
      <c r="CH77" s="21">
        <v>74.69930329856852</v>
      </c>
      <c r="CI77" s="21">
        <v>74.50776927835665</v>
      </c>
      <c r="CJ77" s="21">
        <v>77.46214300249325</v>
      </c>
      <c r="CK77" s="21">
        <v>68.5754757989056</v>
      </c>
      <c r="CL77" s="21">
        <v>66.09557713817587</v>
      </c>
      <c r="CM77" s="21">
        <v>65.54714161380551</v>
      </c>
      <c r="CN77" s="21">
        <v>75.6301169439776</v>
      </c>
      <c r="CO77" s="21">
        <v>67.81539248852937</v>
      </c>
      <c r="CP77" s="21">
        <v>68.67438207289719</v>
      </c>
      <c r="CQ77" s="21">
        <v>66.00368837330669</v>
      </c>
      <c r="CR77" s="21">
        <v>56.051707048828476</v>
      </c>
      <c r="CS77" s="21">
        <v>-63.52101944462748</v>
      </c>
      <c r="CT77" s="21">
        <v>-57.68086666295907</v>
      </c>
      <c r="CU77" s="21">
        <v>-72.56014299486549</v>
      </c>
      <c r="CV77" s="21">
        <v>-78.19907305385222</v>
      </c>
      <c r="CW77" s="21">
        <v>-75.85763497202089</v>
      </c>
      <c r="CX77" s="21">
        <v>-72.93822427886079</v>
      </c>
      <c r="CY77" s="21">
        <v>-64.43244595537398</v>
      </c>
      <c r="CZ77" s="21">
        <v>-61.14229248634405</v>
      </c>
      <c r="DA77" s="21">
        <v>-63.22390752249594</v>
      </c>
      <c r="DB77" s="21">
        <v>-69.46322401912252</v>
      </c>
      <c r="DC77" s="21">
        <v>-66.31554326647294</v>
      </c>
      <c r="DD77" s="21">
        <v>-69.7830036645419</v>
      </c>
      <c r="DE77" s="21">
        <v>-69.34200069250895</v>
      </c>
      <c r="DF77" s="21">
        <v>-68.15084053864666</v>
      </c>
      <c r="DG77" s="21">
        <v>-65.55281307725376</v>
      </c>
      <c r="DH77" s="21">
        <v>-77.57662336998233</v>
      </c>
      <c r="DI77" s="21">
        <v>-76.23481716981135</v>
      </c>
      <c r="DJ77" s="21">
        <v>-76.54982232959107</v>
      </c>
      <c r="DK77" s="21">
        <v>-71.27478542602283</v>
      </c>
      <c r="DL77" s="21">
        <v>-73.9698954406017</v>
      </c>
      <c r="DM77" s="21">
        <v>-50.38895954201531</v>
      </c>
      <c r="DN77" s="21">
        <v>-49.307182358586815</v>
      </c>
      <c r="DO77" s="21">
        <v>-48.38040159428737</v>
      </c>
      <c r="DP77" s="21">
        <v>-44.61362569400956</v>
      </c>
      <c r="DQ77" s="21">
        <v>-44.59580017950864</v>
      </c>
      <c r="DR77" s="21">
        <v>-49.06534953104566</v>
      </c>
      <c r="DS77" s="21">
        <v>-49.165083033366784</v>
      </c>
      <c r="DT77" s="21">
        <v>-49.65403186150763</v>
      </c>
      <c r="DU77" s="21">
        <v>-54.45524111644664</v>
      </c>
      <c r="DV77" s="21">
        <v>-54.446470466260834</v>
      </c>
      <c r="DW77" s="21">
        <v>-53.79733658302763</v>
      </c>
      <c r="DX77" s="21">
        <v>-54.607645741728284</v>
      </c>
    </row>
    <row r="78" spans="1:128" ht="13.5">
      <c r="A78" s="1" t="s">
        <v>181</v>
      </c>
      <c r="B78" s="21">
        <v>30714.237411446997</v>
      </c>
      <c r="C78" s="21">
        <v>31260.474545147194</v>
      </c>
      <c r="D78" s="21">
        <v>31539.41139942121</v>
      </c>
      <c r="E78" s="21">
        <v>32723.53350311621</v>
      </c>
      <c r="F78" s="21">
        <v>33573.256992879105</v>
      </c>
      <c r="G78" s="21">
        <v>34413.670718880414</v>
      </c>
      <c r="H78" s="21">
        <v>35941.25438659162</v>
      </c>
      <c r="I78" s="21">
        <v>36049.431814094794</v>
      </c>
      <c r="J78" s="21">
        <v>38127.15186593185</v>
      </c>
      <c r="K78" s="21">
        <v>40731.36453525715</v>
      </c>
      <c r="L78" s="21">
        <v>42364.58359845885</v>
      </c>
      <c r="M78" s="21">
        <v>44652.30621696887</v>
      </c>
      <c r="N78" s="21">
        <v>45401.061656679514</v>
      </c>
      <c r="O78" s="21">
        <v>46607.24023839477</v>
      </c>
      <c r="P78" s="21">
        <v>49115.51480242509</v>
      </c>
      <c r="Q78" s="21">
        <v>50780.62978013644</v>
      </c>
      <c r="R78" s="21">
        <v>51804.6442144708</v>
      </c>
      <c r="S78" s="21">
        <v>52543.10684798466</v>
      </c>
      <c r="T78" s="21">
        <v>55098.31330983337</v>
      </c>
      <c r="U78" s="21">
        <v>58362.633049829994</v>
      </c>
      <c r="V78" s="21">
        <v>60935.32017632001</v>
      </c>
      <c r="W78" s="21">
        <v>63551.14134517877</v>
      </c>
      <c r="X78" s="21">
        <v>66475.89163932999</v>
      </c>
      <c r="Y78" s="21">
        <v>71015.5888486918</v>
      </c>
      <c r="Z78" s="21">
        <v>72313.66873289538</v>
      </c>
      <c r="AA78" s="21">
        <v>72258.48579570616</v>
      </c>
      <c r="AB78" s="21">
        <v>74226.48533411375</v>
      </c>
      <c r="AC78" s="21">
        <v>78256.44771966952</v>
      </c>
      <c r="AD78" s="21">
        <v>79425.26518578369</v>
      </c>
      <c r="AE78" s="21">
        <v>82527.8827036467</v>
      </c>
      <c r="AF78" s="21">
        <v>86816.70492123121</v>
      </c>
      <c r="AG78" s="21">
        <v>89571.05840983936</v>
      </c>
      <c r="AH78" s="21">
        <v>90690.24996247345</v>
      </c>
      <c r="AI78" s="21">
        <v>91355.19235471664</v>
      </c>
      <c r="AJ78" s="21">
        <v>92464.57325603452</v>
      </c>
      <c r="AK78" s="21">
        <v>91861.44486343</v>
      </c>
      <c r="AL78" s="21">
        <v>93429.78584171088</v>
      </c>
      <c r="AM78" s="21">
        <v>92608.86452499125</v>
      </c>
      <c r="AN78" s="21">
        <v>92339.38991261905</v>
      </c>
      <c r="AO78" s="21">
        <v>93584.82629697469</v>
      </c>
      <c r="AP78" s="21">
        <v>93232.93543330002</v>
      </c>
      <c r="AQ78" s="21">
        <v>93793.50769875583</v>
      </c>
      <c r="AR78" s="21">
        <v>95516.14766831524</v>
      </c>
      <c r="AS78" s="21">
        <v>95634.75346483823</v>
      </c>
      <c r="AT78" s="21">
        <v>94122.87254384618</v>
      </c>
      <c r="AU78" s="21">
        <v>95908.09848673774</v>
      </c>
      <c r="AV78" s="21">
        <v>96109.4777552195</v>
      </c>
      <c r="AW78" s="21">
        <v>97321.33301923399</v>
      </c>
      <c r="AX78" s="21">
        <v>97591.62381861139</v>
      </c>
      <c r="AY78" s="21">
        <v>98871.77721168991</v>
      </c>
      <c r="AZ78" s="21">
        <v>98139.05037195374</v>
      </c>
      <c r="BA78" s="21">
        <v>97478.11814297798</v>
      </c>
      <c r="BB78" s="21">
        <v>100014.81709304026</v>
      </c>
      <c r="BC78" s="21">
        <v>101935.14105140342</v>
      </c>
      <c r="BD78" s="21">
        <v>102568.8947413014</v>
      </c>
      <c r="BE78" s="21">
        <v>105169.68982935685</v>
      </c>
      <c r="BF78" s="21">
        <v>105832.9999533685</v>
      </c>
      <c r="BG78" s="21">
        <v>108299.8146060144</v>
      </c>
      <c r="BH78" s="21">
        <v>113737.4341631073</v>
      </c>
      <c r="BI78" s="21">
        <v>116489.04344709456</v>
      </c>
      <c r="BJ78" s="21">
        <v>118601.52725749412</v>
      </c>
      <c r="BK78" s="21">
        <v>120225.89925659388</v>
      </c>
      <c r="BL78" s="21">
        <v>122894.18137248962</v>
      </c>
      <c r="BM78" s="21">
        <v>125950.1748143139</v>
      </c>
      <c r="BN78" s="21">
        <v>130097.04644494502</v>
      </c>
      <c r="BO78" s="21">
        <v>131547.7065461031</v>
      </c>
      <c r="BP78" s="21">
        <v>135639.3341068397</v>
      </c>
      <c r="BQ78" s="21">
        <v>139207.24577130447</v>
      </c>
      <c r="BR78" s="21">
        <v>143459.7352261667</v>
      </c>
      <c r="BS78" s="21">
        <v>144067.90643793964</v>
      </c>
      <c r="BT78" s="21">
        <v>149089.20083062368</v>
      </c>
      <c r="BU78" s="21">
        <v>150331.23805728232</v>
      </c>
      <c r="BV78" s="21">
        <v>152140.28765344757</v>
      </c>
      <c r="BW78" s="21">
        <v>154320.5887022128</v>
      </c>
      <c r="BX78" s="21">
        <v>156666.9743891523</v>
      </c>
      <c r="BY78" s="21">
        <v>158269.28904978384</v>
      </c>
      <c r="BZ78" s="21">
        <v>162061.29340177894</v>
      </c>
      <c r="CA78" s="21">
        <v>168132.05565233325</v>
      </c>
      <c r="CB78" s="21">
        <v>168941.28470020456</v>
      </c>
      <c r="CC78" s="21">
        <v>173049.52023672327</v>
      </c>
      <c r="CD78" s="21">
        <v>173489.448791155</v>
      </c>
      <c r="CE78" s="21">
        <v>178480.09621550472</v>
      </c>
      <c r="CF78" s="21">
        <v>185443.52160999784</v>
      </c>
      <c r="CG78" s="21">
        <v>192924.75641188156</v>
      </c>
      <c r="CH78" s="21">
        <v>195600.2710259337</v>
      </c>
      <c r="CI78" s="21">
        <v>196162.54224095994</v>
      </c>
      <c r="CJ78" s="21">
        <v>202171.27874221522</v>
      </c>
      <c r="CK78" s="21">
        <v>202079.5918023662</v>
      </c>
      <c r="CL78" s="21">
        <v>201488.84377997357</v>
      </c>
      <c r="CM78" s="21">
        <v>207443.23632129206</v>
      </c>
      <c r="CN78" s="21">
        <v>206795.33297237384</v>
      </c>
      <c r="CO78" s="21">
        <v>214687.2829042977</v>
      </c>
      <c r="CP78" s="21">
        <v>214344.7966376924</v>
      </c>
      <c r="CQ78" s="21">
        <v>218944.13077059743</v>
      </c>
      <c r="CR78" s="21">
        <v>235484.67830141602</v>
      </c>
      <c r="CS78" s="21">
        <v>230430.9938987921</v>
      </c>
      <c r="CT78" s="21">
        <v>231935.3047222521</v>
      </c>
      <c r="CU78" s="21">
        <v>229842.17581394964</v>
      </c>
      <c r="CV78" s="21">
        <v>230849.77490515113</v>
      </c>
      <c r="CW78" s="21">
        <v>234003.98745203274</v>
      </c>
      <c r="CX78" s="21">
        <v>236671.11351904873</v>
      </c>
      <c r="CY78" s="21">
        <v>244187.5894089913</v>
      </c>
      <c r="CZ78" s="21">
        <v>247878.40073950106</v>
      </c>
      <c r="DA78" s="21">
        <v>255044.2888948013</v>
      </c>
      <c r="DB78" s="21">
        <v>264759.36214207887</v>
      </c>
      <c r="DC78" s="21">
        <v>264407.9566893435</v>
      </c>
      <c r="DD78" s="21">
        <v>264816.2065075091</v>
      </c>
      <c r="DE78" s="21">
        <v>259017.86661732374</v>
      </c>
      <c r="DF78" s="21">
        <v>0</v>
      </c>
      <c r="DG78" s="21">
        <v>0</v>
      </c>
      <c r="DH78" s="21">
        <v>0</v>
      </c>
      <c r="DI78" s="21">
        <v>0</v>
      </c>
      <c r="DJ78" s="21">
        <v>0</v>
      </c>
      <c r="DK78" s="21">
        <v>-1</v>
      </c>
      <c r="DL78" s="21">
        <v>-2</v>
      </c>
      <c r="DM78" s="21">
        <v>-2</v>
      </c>
      <c r="DN78" s="21">
        <v>-2</v>
      </c>
      <c r="DO78" s="21">
        <v>-2</v>
      </c>
      <c r="DP78" s="21">
        <v>0</v>
      </c>
      <c r="DQ78" s="21">
        <v>0</v>
      </c>
      <c r="DR78" s="21">
        <v>0</v>
      </c>
      <c r="DS78" s="21">
        <v>0</v>
      </c>
      <c r="DT78" s="21">
        <v>0</v>
      </c>
      <c r="DU78" s="21">
        <v>0</v>
      </c>
      <c r="DV78" s="21">
        <v>0</v>
      </c>
      <c r="DW78" s="21">
        <v>0</v>
      </c>
      <c r="DX78" s="21">
        <v>0</v>
      </c>
    </row>
    <row r="79" spans="1:128" ht="13.5">
      <c r="A79" s="1" t="s">
        <v>187</v>
      </c>
      <c r="B79" s="21">
        <v>8465.21947111</v>
      </c>
      <c r="C79" s="21">
        <v>8582.6129386337</v>
      </c>
      <c r="D79" s="21">
        <v>8797.6899249784</v>
      </c>
      <c r="E79" s="21">
        <v>9006.0927648185</v>
      </c>
      <c r="F79" s="21">
        <v>9241.463659913</v>
      </c>
      <c r="G79" s="21">
        <v>9428.340123160398</v>
      </c>
      <c r="H79" s="21">
        <v>9992.157614807802</v>
      </c>
      <c r="I79" s="21">
        <v>10091.774210318199</v>
      </c>
      <c r="J79" s="21">
        <v>11678.453898479198</v>
      </c>
      <c r="K79" s="21">
        <v>12225.6734242613</v>
      </c>
      <c r="L79" s="21">
        <v>13224.787838263805</v>
      </c>
      <c r="M79" s="21">
        <v>14117.056479064202</v>
      </c>
      <c r="N79" s="21">
        <v>14744.812953190034</v>
      </c>
      <c r="O79" s="21">
        <v>15577.008274000802</v>
      </c>
      <c r="P79" s="21">
        <v>16794.67185976999</v>
      </c>
      <c r="Q79" s="21">
        <v>16496.08256382</v>
      </c>
      <c r="R79" s="21">
        <v>16584.5241503</v>
      </c>
      <c r="S79" s="21">
        <v>17032.90625143</v>
      </c>
      <c r="T79" s="21">
        <v>18405.406617500008</v>
      </c>
      <c r="U79" s="21">
        <v>20216.41604285539</v>
      </c>
      <c r="V79" s="21">
        <v>21391.433760610005</v>
      </c>
      <c r="W79" s="21">
        <v>22456.371811309997</v>
      </c>
      <c r="X79" s="21">
        <v>22645.338285029993</v>
      </c>
      <c r="Y79" s="21">
        <v>22787.079190659</v>
      </c>
      <c r="Z79" s="21">
        <v>24376.001022879995</v>
      </c>
      <c r="AA79" s="21">
        <v>24617.640599059996</v>
      </c>
      <c r="AB79" s="21">
        <v>25301.04965192</v>
      </c>
      <c r="AC79" s="21">
        <v>28187.735186250004</v>
      </c>
      <c r="AD79" s="21">
        <v>28047.05834958999</v>
      </c>
      <c r="AE79" s="21">
        <v>29515.223141850005</v>
      </c>
      <c r="AF79" s="21">
        <v>31012.587245140006</v>
      </c>
      <c r="AG79" s="21">
        <v>30821.289132329995</v>
      </c>
      <c r="AH79" s="21">
        <v>29832.79489266999</v>
      </c>
      <c r="AI79" s="21">
        <v>29401.642032120002</v>
      </c>
      <c r="AJ79" s="21">
        <v>28613.397842049995</v>
      </c>
      <c r="AK79" s="21">
        <v>27164.325720157198</v>
      </c>
      <c r="AL79" s="21">
        <v>26552.246647893393</v>
      </c>
      <c r="AM79" s="21">
        <v>25967.97965777999</v>
      </c>
      <c r="AN79" s="21">
        <v>25281.151384790202</v>
      </c>
      <c r="AO79" s="21">
        <v>25540.816641569996</v>
      </c>
      <c r="AP79" s="21">
        <v>24397.034500490005</v>
      </c>
      <c r="AQ79" s="21">
        <v>23757.163251560003</v>
      </c>
      <c r="AR79" s="21">
        <v>23197.329103399996</v>
      </c>
      <c r="AS79" s="21">
        <v>22804.522612893412</v>
      </c>
      <c r="AT79" s="21">
        <v>22001.238026259987</v>
      </c>
      <c r="AU79" s="21">
        <v>22093.4262134305</v>
      </c>
      <c r="AV79" s="21">
        <v>21909.574756497503</v>
      </c>
      <c r="AW79" s="21">
        <v>21788.2333739286</v>
      </c>
      <c r="AX79" s="21">
        <v>21320.503137103406</v>
      </c>
      <c r="AY79" s="21">
        <v>22023.690491080004</v>
      </c>
      <c r="AZ79" s="21">
        <v>22434.917317695395</v>
      </c>
      <c r="BA79" s="21">
        <v>22383.00796641499</v>
      </c>
      <c r="BB79" s="21">
        <v>23765.9095377161</v>
      </c>
      <c r="BC79" s="21">
        <v>24458.92994509902</v>
      </c>
      <c r="BD79" s="21">
        <v>25022.478129526586</v>
      </c>
      <c r="BE79" s="21">
        <v>25408.951635490183</v>
      </c>
      <c r="BF79" s="21">
        <v>25190.99111855793</v>
      </c>
      <c r="BG79" s="21">
        <v>26272.77205585069</v>
      </c>
      <c r="BH79" s="21">
        <v>29748.68831744679</v>
      </c>
      <c r="BI79" s="21">
        <v>28792.308551004266</v>
      </c>
      <c r="BJ79" s="21">
        <v>28589.744052882696</v>
      </c>
      <c r="BK79" s="21">
        <v>28741.617962889093</v>
      </c>
      <c r="BL79" s="21">
        <v>29086.484171751657</v>
      </c>
      <c r="BM79" s="21">
        <v>29200.03377352979</v>
      </c>
      <c r="BN79" s="21">
        <v>30027.053067425008</v>
      </c>
      <c r="BO79" s="21">
        <v>30821.384445109597</v>
      </c>
      <c r="BP79" s="21">
        <v>32474.438021640213</v>
      </c>
      <c r="BQ79" s="21">
        <v>33541.53089954868</v>
      </c>
      <c r="BR79" s="21">
        <v>33581.29588460021</v>
      </c>
      <c r="BS79" s="21">
        <v>34083.656163540814</v>
      </c>
      <c r="BT79" s="21">
        <v>34358.16782148644</v>
      </c>
      <c r="BU79" s="21">
        <v>34358.28899094454</v>
      </c>
      <c r="BV79" s="21">
        <v>35306.38317356141</v>
      </c>
      <c r="BW79" s="21">
        <v>35088.87509976</v>
      </c>
      <c r="BX79" s="21">
        <v>34150.13106213789</v>
      </c>
      <c r="BY79" s="21">
        <v>33933.9459425697</v>
      </c>
      <c r="BZ79" s="21">
        <v>34528.5393512469</v>
      </c>
      <c r="CA79" s="21">
        <v>35513.60356046201</v>
      </c>
      <c r="CB79" s="21">
        <v>34154.448339787305</v>
      </c>
      <c r="CC79" s="21">
        <v>34806.461557514616</v>
      </c>
      <c r="CD79" s="21">
        <v>34078.03998493349</v>
      </c>
      <c r="CE79" s="21">
        <v>35432.4031177531</v>
      </c>
      <c r="CF79" s="21">
        <v>37290.694558864605</v>
      </c>
      <c r="CG79" s="21">
        <v>39456.211031080005</v>
      </c>
      <c r="CH79" s="21">
        <v>41553.31660595921</v>
      </c>
      <c r="CI79" s="21">
        <v>38084.054739178406</v>
      </c>
      <c r="CJ79" s="21">
        <v>39628.608494230466</v>
      </c>
      <c r="CK79" s="21">
        <v>39468.94066999933</v>
      </c>
      <c r="CL79" s="21">
        <v>39050.65806451517</v>
      </c>
      <c r="CM79" s="21">
        <v>43563.935004945866</v>
      </c>
      <c r="CN79" s="21">
        <v>41788.01460993704</v>
      </c>
      <c r="CO79" s="21">
        <v>45317.71622271825</v>
      </c>
      <c r="CP79" s="21">
        <v>42528.47165762833</v>
      </c>
      <c r="CQ79" s="21">
        <v>44553.36852987336</v>
      </c>
      <c r="CR79" s="21">
        <v>54766.18533894618</v>
      </c>
      <c r="CS79" s="21">
        <v>43252.764112750934</v>
      </c>
      <c r="CT79" s="21">
        <v>44679.97126483651</v>
      </c>
      <c r="CU79" s="21">
        <v>49282.507361201104</v>
      </c>
      <c r="CV79" s="21">
        <v>50969.948618954804</v>
      </c>
      <c r="CW79" s="21">
        <v>53571.79239903382</v>
      </c>
      <c r="CX79" s="21">
        <v>57189.3363169924</v>
      </c>
      <c r="CY79" s="21">
        <v>59928.746123383506</v>
      </c>
      <c r="CZ79" s="21">
        <v>61444.48674501251</v>
      </c>
      <c r="DA79" s="21">
        <v>61715.46825105909</v>
      </c>
      <c r="DB79" s="21">
        <v>66223.47748597388</v>
      </c>
      <c r="DC79" s="21">
        <v>62648.90455822798</v>
      </c>
      <c r="DD79" s="21">
        <v>63929.33967192248</v>
      </c>
      <c r="DE79" s="21">
        <v>60474.889651335</v>
      </c>
      <c r="DF79" s="21">
        <v>257036.41458960614</v>
      </c>
      <c r="DG79" s="21">
        <v>252839.9269952023</v>
      </c>
      <c r="DH79" s="21">
        <v>248412.36242883414</v>
      </c>
      <c r="DI79" s="21">
        <v>244840.55585192735</v>
      </c>
      <c r="DJ79" s="21">
        <v>240717.76254034345</v>
      </c>
      <c r="DK79" s="21">
        <v>239647.38511949516</v>
      </c>
      <c r="DL79" s="21">
        <v>237944.74841627813</v>
      </c>
      <c r="DM79" s="21">
        <v>236016.14271902436</v>
      </c>
      <c r="DN79" s="21">
        <v>234964.10930435054</v>
      </c>
      <c r="DO79" s="21">
        <v>235446.78281287864</v>
      </c>
      <c r="DP79" s="21">
        <v>233807.92771201374</v>
      </c>
      <c r="DQ79" s="21">
        <v>223417.87586075967</v>
      </c>
      <c r="DR79" s="21">
        <v>223147.83878634122</v>
      </c>
      <c r="DS79" s="21">
        <v>226169.41327157506</v>
      </c>
      <c r="DT79" s="21">
        <v>226415.1540273374</v>
      </c>
      <c r="DU79" s="21">
        <v>222083.32276167205</v>
      </c>
      <c r="DV79" s="21">
        <v>218797.59552803656</v>
      </c>
      <c r="DW79" s="21">
        <v>218332.87704756015</v>
      </c>
      <c r="DX79" s="21">
        <v>218096.06756182344</v>
      </c>
    </row>
    <row r="80" spans="1:128" ht="13.5">
      <c r="A80" s="1" t="s">
        <v>200</v>
      </c>
      <c r="B80" s="21">
        <f aca="true" t="shared" si="0" ref="B80:BL80">+B78-B79</f>
        <v>22249.017940337</v>
      </c>
      <c r="C80" s="21">
        <f t="shared" si="0"/>
        <v>22677.861606513492</v>
      </c>
      <c r="D80" s="21">
        <f t="shared" si="0"/>
        <v>22741.72147444281</v>
      </c>
      <c r="E80" s="21">
        <f t="shared" si="0"/>
        <v>23717.440738297708</v>
      </c>
      <c r="F80" s="21">
        <f t="shared" si="0"/>
        <v>24331.793332966103</v>
      </c>
      <c r="G80" s="21">
        <f t="shared" si="0"/>
        <v>24985.330595720014</v>
      </c>
      <c r="H80" s="21">
        <f t="shared" si="0"/>
        <v>25949.09677178382</v>
      </c>
      <c r="I80" s="21">
        <f t="shared" si="0"/>
        <v>25957.657603776595</v>
      </c>
      <c r="J80" s="21">
        <f t="shared" si="0"/>
        <v>26448.697967452656</v>
      </c>
      <c r="K80" s="21">
        <f t="shared" si="0"/>
        <v>28505.691110995846</v>
      </c>
      <c r="L80" s="21">
        <f t="shared" si="0"/>
        <v>29139.795760195044</v>
      </c>
      <c r="M80" s="21">
        <f t="shared" si="0"/>
        <v>30535.24973790467</v>
      </c>
      <c r="N80" s="21">
        <f t="shared" si="0"/>
        <v>30656.24870348948</v>
      </c>
      <c r="O80" s="21">
        <f t="shared" si="0"/>
        <v>31030.23196439397</v>
      </c>
      <c r="P80" s="21">
        <f t="shared" si="0"/>
        <v>32320.842942655097</v>
      </c>
      <c r="Q80" s="21">
        <f t="shared" si="0"/>
        <v>34284.54721631644</v>
      </c>
      <c r="R80" s="21">
        <f t="shared" si="0"/>
        <v>35220.1200641708</v>
      </c>
      <c r="S80" s="21">
        <f t="shared" si="0"/>
        <v>35510.200596554656</v>
      </c>
      <c r="T80" s="21">
        <f t="shared" si="0"/>
        <v>36692.90669233336</v>
      </c>
      <c r="U80" s="21">
        <f t="shared" si="0"/>
        <v>38146.217006974606</v>
      </c>
      <c r="V80" s="21">
        <f t="shared" si="0"/>
        <v>39543.88641571</v>
      </c>
      <c r="W80" s="21">
        <f t="shared" si="0"/>
        <v>41094.76953386877</v>
      </c>
      <c r="X80" s="21">
        <f t="shared" si="0"/>
        <v>43830.55335429999</v>
      </c>
      <c r="Y80" s="21">
        <f t="shared" si="0"/>
        <v>48228.509658032795</v>
      </c>
      <c r="Z80" s="21">
        <f t="shared" si="0"/>
        <v>47937.66771001539</v>
      </c>
      <c r="AA80" s="21">
        <f t="shared" si="0"/>
        <v>47640.845196646165</v>
      </c>
      <c r="AB80" s="21">
        <f t="shared" si="0"/>
        <v>48925.435682193754</v>
      </c>
      <c r="AC80" s="21">
        <f t="shared" si="0"/>
        <v>50068.712533419515</v>
      </c>
      <c r="AD80" s="21">
        <f t="shared" si="0"/>
        <v>51378.2068361937</v>
      </c>
      <c r="AE80" s="21">
        <f t="shared" si="0"/>
        <v>53012.659561796696</v>
      </c>
      <c r="AF80" s="21">
        <f t="shared" si="0"/>
        <v>55804.117676091206</v>
      </c>
      <c r="AG80" s="21">
        <f t="shared" si="0"/>
        <v>58749.76927750936</v>
      </c>
      <c r="AH80" s="21">
        <f t="shared" si="0"/>
        <v>60857.45506980346</v>
      </c>
      <c r="AI80" s="21">
        <f t="shared" si="0"/>
        <v>61953.55032259664</v>
      </c>
      <c r="AJ80" s="21">
        <f t="shared" si="0"/>
        <v>63851.17541398453</v>
      </c>
      <c r="AK80" s="21">
        <f t="shared" si="0"/>
        <v>64697.11914327281</v>
      </c>
      <c r="AL80" s="21">
        <f t="shared" si="0"/>
        <v>66877.53919381749</v>
      </c>
      <c r="AM80" s="21">
        <f t="shared" si="0"/>
        <v>66640.88486721127</v>
      </c>
      <c r="AN80" s="21">
        <f t="shared" si="0"/>
        <v>67058.23852782886</v>
      </c>
      <c r="AO80" s="21">
        <f t="shared" si="0"/>
        <v>68044.00965540469</v>
      </c>
      <c r="AP80" s="21">
        <f t="shared" si="0"/>
        <v>68835.90093281002</v>
      </c>
      <c r="AQ80" s="21">
        <f t="shared" si="0"/>
        <v>70036.34444719582</v>
      </c>
      <c r="AR80" s="21">
        <f t="shared" si="0"/>
        <v>72318.81856491524</v>
      </c>
      <c r="AS80" s="21">
        <f t="shared" si="0"/>
        <v>72830.23085194481</v>
      </c>
      <c r="AT80" s="21">
        <f t="shared" si="0"/>
        <v>72121.6345175862</v>
      </c>
      <c r="AU80" s="21">
        <f t="shared" si="0"/>
        <v>73814.67227330724</v>
      </c>
      <c r="AV80" s="21">
        <f t="shared" si="0"/>
        <v>74199.902998722</v>
      </c>
      <c r="AW80" s="21">
        <f t="shared" si="0"/>
        <v>75533.0996453054</v>
      </c>
      <c r="AX80" s="21">
        <f t="shared" si="0"/>
        <v>76271.12068150798</v>
      </c>
      <c r="AY80" s="21">
        <f t="shared" si="0"/>
        <v>76848.0867206099</v>
      </c>
      <c r="AZ80" s="21">
        <f t="shared" si="0"/>
        <v>75704.13305425835</v>
      </c>
      <c r="BA80" s="21">
        <f t="shared" si="0"/>
        <v>75095.110176563</v>
      </c>
      <c r="BB80" s="21">
        <f t="shared" si="0"/>
        <v>76248.90755532416</v>
      </c>
      <c r="BC80" s="21">
        <f t="shared" si="0"/>
        <v>77476.2111063044</v>
      </c>
      <c r="BD80" s="21">
        <f t="shared" si="0"/>
        <v>77546.41661177481</v>
      </c>
      <c r="BE80" s="21">
        <f t="shared" si="0"/>
        <v>79760.73819386667</v>
      </c>
      <c r="BF80" s="21">
        <f t="shared" si="0"/>
        <v>80642.00883481058</v>
      </c>
      <c r="BG80" s="21">
        <f t="shared" si="0"/>
        <v>82027.04255016372</v>
      </c>
      <c r="BH80" s="21">
        <f t="shared" si="0"/>
        <v>83988.74584566051</v>
      </c>
      <c r="BI80" s="21">
        <f t="shared" si="0"/>
        <v>87696.73489609029</v>
      </c>
      <c r="BJ80" s="21">
        <f t="shared" si="0"/>
        <v>90011.78320461142</v>
      </c>
      <c r="BK80" s="21">
        <f t="shared" si="0"/>
        <v>91484.28129370479</v>
      </c>
      <c r="BL80" s="21">
        <f t="shared" si="0"/>
        <v>93807.69720073797</v>
      </c>
      <c r="BM80" s="21">
        <f aca="true" t="shared" si="1" ref="BM80:DE80">+BM78-BM79</f>
        <v>96750.1410407841</v>
      </c>
      <c r="BN80" s="21">
        <f t="shared" si="1"/>
        <v>100069.99337752002</v>
      </c>
      <c r="BO80" s="21">
        <f t="shared" si="1"/>
        <v>100726.3221009935</v>
      </c>
      <c r="BP80" s="21">
        <f t="shared" si="1"/>
        <v>103164.89608519949</v>
      </c>
      <c r="BQ80" s="21">
        <f t="shared" si="1"/>
        <v>105665.7148717558</v>
      </c>
      <c r="BR80" s="21">
        <f t="shared" si="1"/>
        <v>109878.4393415665</v>
      </c>
      <c r="BS80" s="21">
        <f t="shared" si="1"/>
        <v>109984.25027439883</v>
      </c>
      <c r="BT80" s="21">
        <f t="shared" si="1"/>
        <v>114731.03300913725</v>
      </c>
      <c r="BU80" s="21">
        <f t="shared" si="1"/>
        <v>115972.94906633778</v>
      </c>
      <c r="BV80" s="21">
        <f t="shared" si="1"/>
        <v>116833.90447988616</v>
      </c>
      <c r="BW80" s="21">
        <f t="shared" si="1"/>
        <v>119231.71360245279</v>
      </c>
      <c r="BX80" s="21">
        <f t="shared" si="1"/>
        <v>122516.84332701442</v>
      </c>
      <c r="BY80" s="21">
        <f t="shared" si="1"/>
        <v>124335.34310721414</v>
      </c>
      <c r="BZ80" s="21">
        <f t="shared" si="1"/>
        <v>127532.75405053204</v>
      </c>
      <c r="CA80" s="21">
        <f t="shared" si="1"/>
        <v>132618.45209187124</v>
      </c>
      <c r="CB80" s="21">
        <f t="shared" si="1"/>
        <v>134786.83636041725</v>
      </c>
      <c r="CC80" s="21">
        <f t="shared" si="1"/>
        <v>138243.05867920865</v>
      </c>
      <c r="CD80" s="21">
        <f t="shared" si="1"/>
        <v>139411.4088062215</v>
      </c>
      <c r="CE80" s="21">
        <f t="shared" si="1"/>
        <v>143047.69309775162</v>
      </c>
      <c r="CF80" s="21">
        <f t="shared" si="1"/>
        <v>148152.82705113324</v>
      </c>
      <c r="CG80" s="21">
        <f t="shared" si="1"/>
        <v>153468.54538080154</v>
      </c>
      <c r="CH80" s="21">
        <f t="shared" si="1"/>
        <v>154046.9544199745</v>
      </c>
      <c r="CI80" s="21">
        <f t="shared" si="1"/>
        <v>158078.48750178155</v>
      </c>
      <c r="CJ80" s="21">
        <f t="shared" si="1"/>
        <v>162542.67024798476</v>
      </c>
      <c r="CK80" s="21">
        <f t="shared" si="1"/>
        <v>162610.65113236685</v>
      </c>
      <c r="CL80" s="21">
        <f t="shared" si="1"/>
        <v>162438.1857154584</v>
      </c>
      <c r="CM80" s="21">
        <f t="shared" si="1"/>
        <v>163879.3013163462</v>
      </c>
      <c r="CN80" s="21">
        <f t="shared" si="1"/>
        <v>165007.3183624368</v>
      </c>
      <c r="CO80" s="21">
        <f t="shared" si="1"/>
        <v>169369.56668157945</v>
      </c>
      <c r="CP80" s="21">
        <f t="shared" si="1"/>
        <v>171816.32498006406</v>
      </c>
      <c r="CQ80" s="21">
        <f t="shared" si="1"/>
        <v>174390.76224072406</v>
      </c>
      <c r="CR80" s="21">
        <f t="shared" si="1"/>
        <v>180718.49296246984</v>
      </c>
      <c r="CS80" s="21">
        <f t="shared" si="1"/>
        <v>187178.22978604116</v>
      </c>
      <c r="CT80" s="21">
        <f t="shared" si="1"/>
        <v>187255.33345741557</v>
      </c>
      <c r="CU80" s="21">
        <f t="shared" si="1"/>
        <v>180559.66845274853</v>
      </c>
      <c r="CV80" s="21">
        <f t="shared" si="1"/>
        <v>179879.82628619633</v>
      </c>
      <c r="CW80" s="21">
        <f t="shared" si="1"/>
        <v>180432.19505299893</v>
      </c>
      <c r="CX80" s="21">
        <f t="shared" si="1"/>
        <v>179481.7772020563</v>
      </c>
      <c r="CY80" s="21">
        <f t="shared" si="1"/>
        <v>184258.8432856078</v>
      </c>
      <c r="CZ80" s="21">
        <f t="shared" si="1"/>
        <v>186433.91399448854</v>
      </c>
      <c r="DA80" s="21">
        <f t="shared" si="1"/>
        <v>193328.82064374222</v>
      </c>
      <c r="DB80" s="21">
        <f t="shared" si="1"/>
        <v>198535.884656105</v>
      </c>
      <c r="DC80" s="21">
        <f t="shared" si="1"/>
        <v>201759.05213111552</v>
      </c>
      <c r="DD80" s="21">
        <f t="shared" si="1"/>
        <v>200886.86683558664</v>
      </c>
      <c r="DE80" s="21">
        <f t="shared" si="1"/>
        <v>198542.97696598875</v>
      </c>
      <c r="DF80" s="21">
        <v>59935.894003302405</v>
      </c>
      <c r="DG80" s="21">
        <v>59978.5633996014</v>
      </c>
      <c r="DH80" s="21">
        <v>57286.898328270094</v>
      </c>
      <c r="DI80" s="21">
        <v>55386.198037278285</v>
      </c>
      <c r="DJ80" s="21">
        <v>52058.631234101296</v>
      </c>
      <c r="DK80" s="21">
        <v>52224.44489020891</v>
      </c>
      <c r="DL80" s="21">
        <v>52173.322910399285</v>
      </c>
      <c r="DM80" s="21">
        <v>52092.7176153612</v>
      </c>
      <c r="DN80" s="21">
        <v>51849.38001663239</v>
      </c>
      <c r="DO80" s="21">
        <v>52256.93090970599</v>
      </c>
      <c r="DP80" s="21">
        <v>53561.153906002015</v>
      </c>
      <c r="DQ80" s="21">
        <v>49821.230031500585</v>
      </c>
      <c r="DR80" s="21">
        <v>50966.835968474195</v>
      </c>
      <c r="DS80" s="21">
        <v>52819.21840585459</v>
      </c>
      <c r="DT80" s="21">
        <v>52515.56416183111</v>
      </c>
      <c r="DU80" s="21">
        <v>50529.21338808841</v>
      </c>
      <c r="DV80" s="21">
        <v>51142.385996357814</v>
      </c>
      <c r="DW80" s="21">
        <v>48447.246499099594</v>
      </c>
      <c r="DX80" s="21">
        <v>46740.37036831921</v>
      </c>
    </row>
    <row r="81" spans="1:128" ht="13.5">
      <c r="A81" s="1" t="str">
        <f>+A19</f>
        <v>Other Net Assets and Liabilities</v>
      </c>
      <c r="B81" s="21">
        <v>-9583.938901323545</v>
      </c>
      <c r="C81" s="21">
        <v>-9944.284850300744</v>
      </c>
      <c r="D81" s="21">
        <v>-9806.763447983805</v>
      </c>
      <c r="E81" s="21">
        <v>-10959.924538315816</v>
      </c>
      <c r="F81" s="21">
        <v>-10844.259417462945</v>
      </c>
      <c r="G81" s="21">
        <v>-10767.962099608912</v>
      </c>
      <c r="H81" s="21">
        <v>-11603.950354266992</v>
      </c>
      <c r="I81" s="21">
        <v>-11745.525751627833</v>
      </c>
      <c r="J81" s="21">
        <v>-11914.529800429536</v>
      </c>
      <c r="K81" s="21">
        <v>-12409.967918313178</v>
      </c>
      <c r="L81" s="21">
        <v>-13118.20204755028</v>
      </c>
      <c r="M81" s="21">
        <v>-12787.958243179806</v>
      </c>
      <c r="N81" s="21">
        <v>-12483.798667197596</v>
      </c>
      <c r="O81" s="21">
        <v>-13259.118381730594</v>
      </c>
      <c r="P81" s="21">
        <v>-13818.939665846105</v>
      </c>
      <c r="Q81" s="21">
        <v>-13767.121729637853</v>
      </c>
      <c r="R81" s="21">
        <v>-14063.00575150281</v>
      </c>
      <c r="S81" s="21">
        <v>-13763.97011888117</v>
      </c>
      <c r="T81" s="21">
        <v>-13606.240982039451</v>
      </c>
      <c r="U81" s="21">
        <v>-14019.175880329141</v>
      </c>
      <c r="V81" s="21">
        <v>-15094.414975942685</v>
      </c>
      <c r="W81" s="21">
        <v>-14720.12855286138</v>
      </c>
      <c r="X81" s="21">
        <v>-14497.992319590016</v>
      </c>
      <c r="Y81" s="21">
        <v>-14752.29319941752</v>
      </c>
      <c r="Z81" s="21">
        <v>-15844.256257922396</v>
      </c>
      <c r="AA81" s="21">
        <v>-16185.418115699471</v>
      </c>
      <c r="AB81" s="21">
        <v>-16076.759208866697</v>
      </c>
      <c r="AC81" s="21">
        <v>-16481.761632632333</v>
      </c>
      <c r="AD81" s="21">
        <v>-16981.089130533688</v>
      </c>
      <c r="AE81" s="21">
        <v>-18447.339668438708</v>
      </c>
      <c r="AF81" s="21">
        <v>-19218.787570211214</v>
      </c>
      <c r="AG81" s="21">
        <v>-20242.08366555835</v>
      </c>
      <c r="AH81" s="21">
        <v>-20505.884037318985</v>
      </c>
      <c r="AI81" s="21">
        <v>-20833.649424260646</v>
      </c>
      <c r="AJ81" s="21">
        <v>-21427.937653502162</v>
      </c>
      <c r="AK81" s="21">
        <v>-21761.847746509116</v>
      </c>
      <c r="AL81" s="21">
        <v>-22331.900194088295</v>
      </c>
      <c r="AM81" s="21">
        <v>-23319.341549161385</v>
      </c>
      <c r="AN81" s="21">
        <v>-22939.651476981086</v>
      </c>
      <c r="AO81" s="21">
        <v>-22782.641123176647</v>
      </c>
      <c r="AP81" s="21">
        <v>-24639.010068192478</v>
      </c>
      <c r="AQ81" s="21">
        <v>-23858.11924480437</v>
      </c>
      <c r="AR81" s="21">
        <v>-25563.89791283263</v>
      </c>
      <c r="AS81" s="21">
        <v>-26344.369513237132</v>
      </c>
      <c r="AT81" s="21">
        <v>-26958.387391250566</v>
      </c>
      <c r="AU81" s="21">
        <v>-27419.659151459982</v>
      </c>
      <c r="AV81" s="21">
        <v>-29079.673744148873</v>
      </c>
      <c r="AW81" s="21">
        <v>-30110.197131218523</v>
      </c>
      <c r="AX81" s="21">
        <v>-30149.467726695635</v>
      </c>
      <c r="AY81" s="21">
        <v>-30558.158211338152</v>
      </c>
      <c r="AZ81" s="21">
        <v>-30043.597238441944</v>
      </c>
      <c r="BA81" s="21">
        <v>-29554.71390624794</v>
      </c>
      <c r="BB81" s="21">
        <v>-32854.9795658471</v>
      </c>
      <c r="BC81" s="21">
        <v>-31187.772611295615</v>
      </c>
      <c r="BD81" s="21">
        <v>-32114.760749662222</v>
      </c>
      <c r="BE81" s="21">
        <v>-31950.725250129828</v>
      </c>
      <c r="BF81" s="21">
        <v>-32140.894633511503</v>
      </c>
      <c r="BG81" s="21">
        <v>-32305.58157990265</v>
      </c>
      <c r="BH81" s="21">
        <v>-31270.229843782003</v>
      </c>
      <c r="BI81" s="21">
        <v>-34499.21938774443</v>
      </c>
      <c r="BJ81" s="21">
        <v>-35245.53939776214</v>
      </c>
      <c r="BK81" s="21">
        <v>-36272.79458958016</v>
      </c>
      <c r="BL81" s="21">
        <v>-35501.643776095436</v>
      </c>
      <c r="BM81" s="21">
        <v>-34824.662391003905</v>
      </c>
      <c r="BN81" s="21">
        <v>-35825.823218807534</v>
      </c>
      <c r="BO81" s="21">
        <v>-35691.01619206359</v>
      </c>
      <c r="BP81" s="21">
        <v>-35620.87509793199</v>
      </c>
      <c r="BQ81" s="21">
        <v>-35602.4783434353</v>
      </c>
      <c r="BR81" s="21">
        <v>-36942.74908515429</v>
      </c>
      <c r="BS81" s="21">
        <v>-38819.05307004183</v>
      </c>
      <c r="BT81" s="21">
        <v>-37893.06670368904</v>
      </c>
      <c r="BU81" s="21">
        <v>-38287.92762730902</v>
      </c>
      <c r="BV81" s="21">
        <v>-38362.23969598599</v>
      </c>
      <c r="BW81" s="21">
        <v>-38367.10749917152</v>
      </c>
      <c r="BX81" s="21">
        <v>-37950.61531175972</v>
      </c>
      <c r="BY81" s="21">
        <v>-39206.54841706986</v>
      </c>
      <c r="BZ81" s="21">
        <v>-41257.1887814091</v>
      </c>
      <c r="CA81" s="21">
        <v>-40234.84307594309</v>
      </c>
      <c r="CB81" s="21">
        <v>-38261.143126839896</v>
      </c>
      <c r="CC81" s="21">
        <v>-38880.51028292577</v>
      </c>
      <c r="CD81" s="21">
        <v>-43884.04146906989</v>
      </c>
      <c r="CE81" s="21">
        <v>-43220.40046508075</v>
      </c>
      <c r="CF81" s="21">
        <v>-47594.67155996229</v>
      </c>
      <c r="CG81" s="21">
        <v>-47549.09902681137</v>
      </c>
      <c r="CH81" s="21">
        <v>-54468.15593181636</v>
      </c>
      <c r="CI81" s="21">
        <v>-52144.45133300428</v>
      </c>
      <c r="CJ81" s="21">
        <v>-50928.43684539563</v>
      </c>
      <c r="CK81" s="21">
        <v>-51090.53838010936</v>
      </c>
      <c r="CL81" s="21">
        <v>-53250.373353756695</v>
      </c>
      <c r="CM81" s="21">
        <v>-53652.25964883084</v>
      </c>
      <c r="CN81" s="21">
        <v>-52060.1541174228</v>
      </c>
      <c r="CO81" s="21">
        <v>-54665.25944426961</v>
      </c>
      <c r="CP81" s="21">
        <v>-57796.722316958905</v>
      </c>
      <c r="CQ81" s="21">
        <v>-61943.047528415125</v>
      </c>
      <c r="CR81" s="21">
        <v>-59477.65574406625</v>
      </c>
      <c r="CS81" s="21">
        <v>-58152.424953930415</v>
      </c>
      <c r="CT81" s="21">
        <v>-57280.56628660729</v>
      </c>
      <c r="CU81" s="21">
        <v>-60376.564579902864</v>
      </c>
      <c r="CV81" s="21">
        <v>-57245.67952998118</v>
      </c>
      <c r="CW81" s="21">
        <v>-61267.93642740422</v>
      </c>
      <c r="CX81" s="21">
        <v>-59585.05999524588</v>
      </c>
      <c r="CY81" s="21">
        <v>-63155.45435276931</v>
      </c>
      <c r="CZ81" s="21">
        <v>-63757.59944640935</v>
      </c>
      <c r="DA81" s="21">
        <v>-66579.99776283147</v>
      </c>
      <c r="DB81" s="21">
        <v>-67544.99595293548</v>
      </c>
      <c r="DC81" s="21">
        <v>-68159.20872273283</v>
      </c>
      <c r="DD81" s="21">
        <v>-67021.83515004485</v>
      </c>
      <c r="DE81" s="21">
        <v>-72931.79781746402</v>
      </c>
      <c r="DF81" s="21">
        <v>-75755.52336225627</v>
      </c>
      <c r="DG81" s="21">
        <v>-76234.70927924267</v>
      </c>
      <c r="DH81" s="21">
        <v>-75758.19322701206</v>
      </c>
      <c r="DI81" s="21">
        <v>-77835.96654561463</v>
      </c>
      <c r="DJ81" s="21">
        <v>-79938.50542855593</v>
      </c>
      <c r="DK81" s="21">
        <v>-87336.13554890292</v>
      </c>
      <c r="DL81" s="21">
        <v>-90119.94344006118</v>
      </c>
      <c r="DM81" s="21">
        <v>-90462.97834354303</v>
      </c>
      <c r="DN81" s="21">
        <v>-91342.95887485129</v>
      </c>
      <c r="DO81" s="21">
        <v>-95719.23412104869</v>
      </c>
      <c r="DP81" s="21">
        <v>-96146.68439510113</v>
      </c>
      <c r="DQ81" s="21">
        <v>-100245.36022882344</v>
      </c>
      <c r="DR81" s="21">
        <v>-104533.28669786027</v>
      </c>
      <c r="DS81" s="21">
        <v>-108495.52300042548</v>
      </c>
      <c r="DT81" s="21">
        <v>-112857.17331498694</v>
      </c>
      <c r="DU81" s="21">
        <v>-111517.2511965454</v>
      </c>
      <c r="DV81" s="21">
        <v>-110648.24070034348</v>
      </c>
      <c r="DW81" s="21">
        <v>-111511.13624840986</v>
      </c>
      <c r="DX81" s="21">
        <v>-110738.16377741557</v>
      </c>
    </row>
    <row r="82" spans="1:128" ht="13.5">
      <c r="A82" s="1" t="s">
        <v>186</v>
      </c>
      <c r="B82" s="21">
        <v>57052.3634191574</v>
      </c>
      <c r="C82" s="21">
        <v>57139.18409074019</v>
      </c>
      <c r="D82" s="21">
        <v>57818.55677045279</v>
      </c>
      <c r="E82" s="21">
        <v>59749.52034748701</v>
      </c>
      <c r="F82" s="21">
        <v>60315.3426900358</v>
      </c>
      <c r="G82" s="21">
        <v>60761.63475214</v>
      </c>
      <c r="H82" s="21">
        <v>61974.99698822101</v>
      </c>
      <c r="I82" s="21">
        <v>63480.2193295843</v>
      </c>
      <c r="J82" s="21">
        <v>63950.701851591264</v>
      </c>
      <c r="K82" s="21">
        <v>64845.84523804349</v>
      </c>
      <c r="L82" s="21">
        <v>66440.21124546556</v>
      </c>
      <c r="M82" s="21">
        <v>70466.72977819305</v>
      </c>
      <c r="N82" s="21">
        <v>71164.68263708001</v>
      </c>
      <c r="O82" s="21">
        <v>71623.009634462</v>
      </c>
      <c r="P82" s="21">
        <v>72923.13024716</v>
      </c>
      <c r="Q82" s="21">
        <v>75039.11702346861</v>
      </c>
      <c r="R82" s="21">
        <v>75980.646403763</v>
      </c>
      <c r="S82" s="21">
        <v>77366.9960854683</v>
      </c>
      <c r="T82" s="21">
        <v>78526.409797691</v>
      </c>
      <c r="U82" s="21">
        <v>82208.21059371499</v>
      </c>
      <c r="V82" s="21">
        <v>83813.0253350326</v>
      </c>
      <c r="W82" s="21">
        <v>86566.55557927147</v>
      </c>
      <c r="X82" s="21">
        <v>88834.26739534001</v>
      </c>
      <c r="Y82" s="21">
        <v>93412.0671893929</v>
      </c>
      <c r="Z82" s="21">
        <v>95396.18904010799</v>
      </c>
      <c r="AA82" s="21">
        <v>94831.43274886979</v>
      </c>
      <c r="AB82" s="21">
        <v>95763.20625512612</v>
      </c>
      <c r="AC82" s="21">
        <v>102166.43099134999</v>
      </c>
      <c r="AD82" s="21">
        <v>101308.67799233</v>
      </c>
      <c r="AE82" s="21">
        <v>103708.19227874101</v>
      </c>
      <c r="AF82" s="21">
        <v>107197.87735321</v>
      </c>
      <c r="AG82" s="21">
        <v>110248.998202102</v>
      </c>
      <c r="AH82" s="21">
        <v>111555.22270099253</v>
      </c>
      <c r="AI82" s="21">
        <v>111983.50759692377</v>
      </c>
      <c r="AJ82" s="21">
        <v>111544.07282776514</v>
      </c>
      <c r="AK82" s="21">
        <v>115281.65939292789</v>
      </c>
      <c r="AL82" s="21">
        <v>117554.48619889909</v>
      </c>
      <c r="AM82" s="21">
        <v>117066.6401791728</v>
      </c>
      <c r="AN82" s="21">
        <v>115140.39931762051</v>
      </c>
      <c r="AO82" s="21">
        <v>115967.07593269729</v>
      </c>
      <c r="AP82" s="21">
        <v>114176.61574635142</v>
      </c>
      <c r="AQ82" s="21">
        <v>113245.79278605708</v>
      </c>
      <c r="AR82" s="21">
        <v>113136.87696074063</v>
      </c>
      <c r="AS82" s="21">
        <v>116320.8942079968</v>
      </c>
      <c r="AT82" s="21">
        <v>115879.56037301349</v>
      </c>
      <c r="AU82" s="21">
        <v>117274.13231126509</v>
      </c>
      <c r="AV82" s="21">
        <v>120755.48048337913</v>
      </c>
      <c r="AW82" s="21">
        <v>125275.30607106735</v>
      </c>
      <c r="AX82" s="21">
        <v>126110.87837845988</v>
      </c>
      <c r="AY82" s="21">
        <v>126814.39742343803</v>
      </c>
      <c r="AZ82" s="21">
        <v>126907.069250912</v>
      </c>
      <c r="BA82" s="21">
        <v>129518.474499792</v>
      </c>
      <c r="BB82" s="21">
        <v>132637.03240669201</v>
      </c>
      <c r="BC82" s="21">
        <v>137497.8330834</v>
      </c>
      <c r="BD82" s="21">
        <v>139133.48612855</v>
      </c>
      <c r="BE82" s="21">
        <v>141539.16419835197</v>
      </c>
      <c r="BF82" s="21">
        <v>147470.7461862695</v>
      </c>
      <c r="BG82" s="21">
        <v>152705.50681237114</v>
      </c>
      <c r="BH82" s="21">
        <v>158641.0684005102</v>
      </c>
      <c r="BI82" s="21">
        <v>165255.94509649198</v>
      </c>
      <c r="BJ82" s="21">
        <v>163682.46360187838</v>
      </c>
      <c r="BK82" s="21">
        <v>165616.937933432</v>
      </c>
      <c r="BL82" s="21">
        <v>165418.614037352</v>
      </c>
      <c r="BM82" s="21">
        <v>167961.08474652198</v>
      </c>
      <c r="BN82" s="21">
        <v>165344.168466322</v>
      </c>
      <c r="BO82" s="21">
        <v>168843.93007595</v>
      </c>
      <c r="BP82" s="21">
        <v>172957.22892193228</v>
      </c>
      <c r="BQ82" s="21">
        <v>175337.16190879996</v>
      </c>
      <c r="BR82" s="21">
        <v>179202.84997976717</v>
      </c>
      <c r="BS82" s="21">
        <v>179504.79681524832</v>
      </c>
      <c r="BT82" s="21">
        <v>184274.91991532996</v>
      </c>
      <c r="BU82" s="21">
        <v>192394.47043482994</v>
      </c>
      <c r="BV82" s="21">
        <v>193490.7322987494</v>
      </c>
      <c r="BW82" s="21">
        <v>193443.59838985285</v>
      </c>
      <c r="BX82" s="21">
        <v>194131.53210339998</v>
      </c>
      <c r="BY82" s="21">
        <v>197142.73727280574</v>
      </c>
      <c r="BZ82" s="21">
        <v>197501.81773872883</v>
      </c>
      <c r="CA82" s="21">
        <v>202394.77251455997</v>
      </c>
      <c r="CB82" s="21">
        <v>201064.21799123017</v>
      </c>
      <c r="CC82" s="21">
        <v>206047.1673082875</v>
      </c>
      <c r="CD82" s="21">
        <v>207605.94439721</v>
      </c>
      <c r="CE82" s="21">
        <v>217612.55713394997</v>
      </c>
      <c r="CF82" s="21">
        <v>220571.5515359</v>
      </c>
      <c r="CG82" s="21">
        <v>235521.32136159882</v>
      </c>
      <c r="CH82" s="21">
        <v>232992.50459564</v>
      </c>
      <c r="CI82" s="21">
        <v>230061.93799282087</v>
      </c>
      <c r="CJ82" s="21">
        <v>239962.9063117832</v>
      </c>
      <c r="CK82" s="21">
        <v>242228.084156564</v>
      </c>
      <c r="CL82" s="21">
        <v>242027.8182638209</v>
      </c>
      <c r="CM82" s="21">
        <v>252741.06343603018</v>
      </c>
      <c r="CN82" s="21">
        <v>255829.38764541261</v>
      </c>
      <c r="CO82" s="21">
        <v>263512.97844805004</v>
      </c>
      <c r="CP82" s="21">
        <v>268525.15478413476</v>
      </c>
      <c r="CQ82" s="21">
        <v>277924.2735358612</v>
      </c>
      <c r="CR82" s="21">
        <v>301371.3003289621</v>
      </c>
      <c r="CS82" s="21">
        <v>301500.40576389764</v>
      </c>
      <c r="CT82" s="21">
        <v>306483.73899908795</v>
      </c>
      <c r="CU82" s="21">
        <v>300059.57068534876</v>
      </c>
      <c r="CV82" s="21">
        <v>301018.5338675032</v>
      </c>
      <c r="CW82" s="21">
        <v>311382.2202358344</v>
      </c>
      <c r="CX82" s="21">
        <v>310206.40216989076</v>
      </c>
      <c r="CY82" s="21">
        <v>320273.5765475159</v>
      </c>
      <c r="CZ82" s="21">
        <v>328612.54440080293</v>
      </c>
      <c r="DA82" s="21">
        <v>337538.4269335676</v>
      </c>
      <c r="DB82" s="21">
        <v>345808.63740810426</v>
      </c>
      <c r="DC82" s="21">
        <v>334786.8272551845</v>
      </c>
      <c r="DD82" s="21">
        <v>330172.13444031123</v>
      </c>
      <c r="DE82" s="21">
        <v>328838.1472649988</v>
      </c>
      <c r="DF82" s="21">
        <v>323520.49054814177</v>
      </c>
      <c r="DG82" s="21">
        <v>329136.6581659473</v>
      </c>
      <c r="DH82" s="21">
        <v>329912.74372929253</v>
      </c>
      <c r="DI82" s="21">
        <v>323512.1890690919</v>
      </c>
      <c r="DJ82" s="21">
        <v>312973.46796842077</v>
      </c>
      <c r="DK82" s="21">
        <v>323688.273225419</v>
      </c>
      <c r="DL82" s="21">
        <v>321632.21802360646</v>
      </c>
      <c r="DM82" s="21">
        <v>328098.878016386</v>
      </c>
      <c r="DN82" s="21">
        <v>333931.6215835297</v>
      </c>
      <c r="DO82" s="21">
        <v>340858.9480407528</v>
      </c>
      <c r="DP82" s="21">
        <v>342032.40993428516</v>
      </c>
      <c r="DQ82" s="21">
        <v>347410.42535619286</v>
      </c>
      <c r="DR82" s="21">
        <v>354627.7162710451</v>
      </c>
      <c r="DS82" s="21">
        <v>357290.80554855475</v>
      </c>
      <c r="DT82" s="21">
        <v>357823.86311537353</v>
      </c>
      <c r="DU82" s="21">
        <v>353782.32128334884</v>
      </c>
      <c r="DV82" s="21">
        <v>352313.0020552693</v>
      </c>
      <c r="DW82" s="21">
        <v>352153.5852905131</v>
      </c>
      <c r="DX82" s="21">
        <v>354162.5531458615</v>
      </c>
    </row>
    <row r="83" spans="1:128" ht="13.5">
      <c r="A83" s="1" t="s">
        <v>205</v>
      </c>
      <c r="B83" s="21">
        <v>36630.1823838074</v>
      </c>
      <c r="C83" s="21">
        <v>37584.161386906795</v>
      </c>
      <c r="D83" s="21">
        <v>37639.2300930228</v>
      </c>
      <c r="E83" s="21">
        <v>39028.206513647005</v>
      </c>
      <c r="F83" s="21">
        <v>39667.8825416358</v>
      </c>
      <c r="G83" s="21">
        <v>39541.85290728</v>
      </c>
      <c r="H83" s="21">
        <v>40578.98566405419</v>
      </c>
      <c r="I83" s="21">
        <v>40939.80405906748</v>
      </c>
      <c r="J83" s="21">
        <v>40518.727911204456</v>
      </c>
      <c r="K83" s="21">
        <v>40974.69504043668</v>
      </c>
      <c r="L83" s="21">
        <v>41787.255069878745</v>
      </c>
      <c r="M83" s="21">
        <v>43610.56462870624</v>
      </c>
      <c r="N83" s="21">
        <v>44447.57283732001</v>
      </c>
      <c r="O83" s="21">
        <v>44392.369268842</v>
      </c>
      <c r="P83" s="21">
        <v>46032.76663009</v>
      </c>
      <c r="Q83" s="21">
        <v>46812.44114932861</v>
      </c>
      <c r="R83" s="21">
        <v>47739.51390450541</v>
      </c>
      <c r="S83" s="21">
        <v>49010.5719327883</v>
      </c>
      <c r="T83" s="21">
        <v>50384.5651769639</v>
      </c>
      <c r="U83" s="21">
        <v>52673.643416743886</v>
      </c>
      <c r="V83" s="21">
        <v>53664.22107392609</v>
      </c>
      <c r="W83" s="21">
        <v>55013.39075868149</v>
      </c>
      <c r="X83" s="21">
        <v>56346.49652922</v>
      </c>
      <c r="Y83" s="21">
        <v>60239.53073976721</v>
      </c>
      <c r="Z83" s="21">
        <v>61709.09210224259</v>
      </c>
      <c r="AA83" s="21">
        <v>60449.0617992986</v>
      </c>
      <c r="AB83" s="21">
        <v>60349.7891627061</v>
      </c>
      <c r="AC83" s="21">
        <v>63200.51373773999</v>
      </c>
      <c r="AD83" s="21">
        <v>62345.793242939995</v>
      </c>
      <c r="AE83" s="21">
        <v>63941.706511120006</v>
      </c>
      <c r="AF83" s="21">
        <v>65746.95564457</v>
      </c>
      <c r="AG83" s="21">
        <v>68415.6885531499</v>
      </c>
      <c r="AH83" s="21">
        <v>71490.24114876922</v>
      </c>
      <c r="AI83" s="21">
        <v>72047.2780263877</v>
      </c>
      <c r="AJ83" s="21">
        <v>71516.7604244156</v>
      </c>
      <c r="AK83" s="21">
        <v>73008.00906288638</v>
      </c>
      <c r="AL83" s="21">
        <v>76680.65595715</v>
      </c>
      <c r="AM83" s="21">
        <v>76730.81490471</v>
      </c>
      <c r="AN83" s="21">
        <v>74110.122438827</v>
      </c>
      <c r="AO83" s="21">
        <v>74492.4319882609</v>
      </c>
      <c r="AP83" s="21">
        <v>73215.60702280482</v>
      </c>
      <c r="AQ83" s="21">
        <v>72800.4314064362</v>
      </c>
      <c r="AR83" s="21">
        <v>73402.22377536172</v>
      </c>
      <c r="AS83" s="21">
        <v>75492.9295823014</v>
      </c>
      <c r="AT83" s="21">
        <v>73107.7023995889</v>
      </c>
      <c r="AU83" s="21">
        <v>75527.30689855694</v>
      </c>
      <c r="AV83" s="21">
        <v>76706.95574156713</v>
      </c>
      <c r="AW83" s="21">
        <v>79052.02868493722</v>
      </c>
      <c r="AX83" s="21">
        <v>80392.53687339288</v>
      </c>
      <c r="AY83" s="21">
        <v>79960.97532185001</v>
      </c>
      <c r="AZ83" s="21">
        <v>79253.88759955003</v>
      </c>
      <c r="BA83" s="21">
        <v>79147.97084651</v>
      </c>
      <c r="BB83" s="21">
        <v>84079.93620030044</v>
      </c>
      <c r="BC83" s="21">
        <v>86789.76562138001</v>
      </c>
      <c r="BD83" s="21">
        <v>87301.64661535999</v>
      </c>
      <c r="BE83" s="21">
        <v>89854.52889264998</v>
      </c>
      <c r="BF83" s="21">
        <v>94883.2810159575</v>
      </c>
      <c r="BG83" s="21">
        <v>97050.51929494056</v>
      </c>
      <c r="BH83" s="21">
        <v>103511.7852469747</v>
      </c>
      <c r="BI83" s="21">
        <v>108439.05199181</v>
      </c>
      <c r="BJ83" s="21">
        <v>104659.26425983768</v>
      </c>
      <c r="BK83" s="21">
        <v>106567.88908481001</v>
      </c>
      <c r="BL83" s="21">
        <v>103849.39632437071</v>
      </c>
      <c r="BM83" s="21">
        <v>108252.49896835</v>
      </c>
      <c r="BN83" s="21">
        <v>104359.36399443999</v>
      </c>
      <c r="BO83" s="21">
        <v>108378.54163825</v>
      </c>
      <c r="BP83" s="21">
        <v>110495.68416657142</v>
      </c>
      <c r="BQ83" s="21">
        <v>112642.21719475996</v>
      </c>
      <c r="BR83" s="21">
        <v>114826.92676523</v>
      </c>
      <c r="BS83" s="21">
        <v>114136.34871126998</v>
      </c>
      <c r="BT83" s="21">
        <v>116426.77112329999</v>
      </c>
      <c r="BU83" s="21">
        <v>121993.10733019999</v>
      </c>
      <c r="BV83" s="21">
        <v>124032.87363547948</v>
      </c>
      <c r="BW83" s="21">
        <v>123437.06194273008</v>
      </c>
      <c r="BX83" s="21">
        <v>121267.75349931</v>
      </c>
      <c r="BY83" s="21">
        <v>124518.59377379998</v>
      </c>
      <c r="BZ83" s="21">
        <v>127362.46896241955</v>
      </c>
      <c r="CA83" s="21">
        <v>131821.96854414</v>
      </c>
      <c r="CB83" s="21">
        <v>128067.91765689</v>
      </c>
      <c r="CC83" s="21">
        <v>133483.4589136</v>
      </c>
      <c r="CD83" s="21">
        <v>134929.01965332002</v>
      </c>
      <c r="CE83" s="21">
        <v>141027.31788396</v>
      </c>
      <c r="CF83" s="21">
        <v>142523.78657641003</v>
      </c>
      <c r="CG83" s="21">
        <v>152655.07795190002</v>
      </c>
      <c r="CH83" s="21">
        <v>148998.10407114</v>
      </c>
      <c r="CI83" s="21">
        <v>146716.99769077997</v>
      </c>
      <c r="CJ83" s="21">
        <v>152813.4100471776</v>
      </c>
      <c r="CK83" s="21">
        <v>151049.066279214</v>
      </c>
      <c r="CL83" s="21">
        <v>150689.7010707499</v>
      </c>
      <c r="CM83" s="21">
        <v>156548.6806425</v>
      </c>
      <c r="CN83" s="21">
        <v>159546.79396643004</v>
      </c>
      <c r="CO83" s="21">
        <v>164393.77605932002</v>
      </c>
      <c r="CP83" s="21">
        <v>164715.99790456076</v>
      </c>
      <c r="CQ83" s="21">
        <v>171528.2133248411</v>
      </c>
      <c r="CR83" s="21">
        <v>186395.45175448008</v>
      </c>
      <c r="CS83" s="21">
        <v>186429.72261442957</v>
      </c>
      <c r="CT83" s="21">
        <v>191162.58202680497</v>
      </c>
      <c r="CU83" s="21">
        <v>186075.924689747</v>
      </c>
      <c r="CV83" s="21">
        <v>182465.43748207923</v>
      </c>
      <c r="CW83" s="21">
        <v>189255.7506738708</v>
      </c>
      <c r="CX83" s="21">
        <v>189700.99516174936</v>
      </c>
      <c r="CY83" s="21">
        <v>204011.79064733034</v>
      </c>
      <c r="CZ83" s="21">
        <v>210070.17143240824</v>
      </c>
      <c r="DA83" s="21">
        <v>211098.98149398717</v>
      </c>
      <c r="DB83" s="21">
        <v>218464.2210781704</v>
      </c>
      <c r="DC83" s="21">
        <v>209775.69276122347</v>
      </c>
      <c r="DD83" s="21">
        <v>207773.9727019624</v>
      </c>
      <c r="DE83" s="21">
        <v>205185.72765114828</v>
      </c>
      <c r="DF83" s="21">
        <v>199993.24700137155</v>
      </c>
      <c r="DG83" s="21">
        <v>202959.84310341737</v>
      </c>
      <c r="DH83" s="21">
        <v>198306.23511343665</v>
      </c>
      <c r="DI83" s="21">
        <v>193166.90843165564</v>
      </c>
      <c r="DJ83" s="21">
        <v>182554.58077704895</v>
      </c>
      <c r="DK83" s="21">
        <v>193967.18511002848</v>
      </c>
      <c r="DL83" s="21">
        <v>186359.2484038467</v>
      </c>
      <c r="DM83" s="21">
        <v>188923.22294678615</v>
      </c>
      <c r="DN83" s="21">
        <v>194980.374300601</v>
      </c>
      <c r="DO83" s="21">
        <v>198888.83698342176</v>
      </c>
      <c r="DP83" s="21">
        <v>200593.97070918322</v>
      </c>
      <c r="DQ83" s="21">
        <v>208655.2573243644</v>
      </c>
      <c r="DR83" s="21">
        <v>209636.99715563311</v>
      </c>
      <c r="DS83" s="21">
        <v>208330.19760334684</v>
      </c>
      <c r="DT83" s="21">
        <v>211361.75447719393</v>
      </c>
      <c r="DU83" s="21">
        <v>206325.67816136192</v>
      </c>
      <c r="DV83" s="21">
        <v>205675.9268428731</v>
      </c>
      <c r="DW83" s="21">
        <v>207474.4190683087</v>
      </c>
      <c r="DX83" s="21">
        <v>206889.54816618026</v>
      </c>
    </row>
    <row r="84" spans="1:128" ht="13.5">
      <c r="A84" s="1" t="s">
        <v>200</v>
      </c>
      <c r="B84" s="21">
        <v>21412.93783011</v>
      </c>
      <c r="C84" s="21">
        <v>20753.157755085198</v>
      </c>
      <c r="D84" s="21">
        <v>21075.37847977</v>
      </c>
      <c r="E84" s="21">
        <v>22104.866794640002</v>
      </c>
      <c r="F84" s="21">
        <v>21633.33934341</v>
      </c>
      <c r="G84" s="21">
        <v>22742.370176950004</v>
      </c>
      <c r="H84" s="21">
        <v>23082.86333797362</v>
      </c>
      <c r="I84" s="21">
        <v>23984.0787442128</v>
      </c>
      <c r="J84" s="21">
        <v>23898.981737129783</v>
      </c>
      <c r="K84" s="21">
        <v>23785.043962331016</v>
      </c>
      <c r="L84" s="21">
        <v>24651.538481443073</v>
      </c>
      <c r="M84" s="21">
        <v>26262.260432653064</v>
      </c>
      <c r="N84" s="21">
        <v>26742.56294789001</v>
      </c>
      <c r="O84" s="21">
        <v>26248.066401289994</v>
      </c>
      <c r="P84" s="21">
        <v>27123.95381297</v>
      </c>
      <c r="Q84" s="21">
        <v>28007.39876142001</v>
      </c>
      <c r="R84" s="21">
        <v>28614.111451090008</v>
      </c>
      <c r="S84" s="21">
        <v>29354.227676989998</v>
      </c>
      <c r="T84" s="21">
        <v>29655.6025475</v>
      </c>
      <c r="U84" s="21">
        <v>31862.02571541999</v>
      </c>
      <c r="V84" s="21">
        <v>32266.499865679994</v>
      </c>
      <c r="W84" s="21">
        <v>33103.13349728999</v>
      </c>
      <c r="X84" s="21">
        <v>34655.78454367</v>
      </c>
      <c r="Y84" s="21">
        <v>37817.673610607206</v>
      </c>
      <c r="Z84" s="21">
        <v>37455.23304294999</v>
      </c>
      <c r="AA84" s="21">
        <v>36749.90128191</v>
      </c>
      <c r="AB84" s="21">
        <v>35686.84551018001</v>
      </c>
      <c r="AC84" s="21">
        <v>35596.81505620999</v>
      </c>
      <c r="AD84" s="21">
        <v>36001.324683009996</v>
      </c>
      <c r="AE84" s="21">
        <v>37155.42806535</v>
      </c>
      <c r="AF84" s="21">
        <v>37119.04855620999</v>
      </c>
      <c r="AG84" s="21">
        <v>37723.4217108</v>
      </c>
      <c r="AH84" s="21">
        <v>39095.986853990005</v>
      </c>
      <c r="AI84" s="21">
        <v>39823.93975705</v>
      </c>
      <c r="AJ84" s="21">
        <v>39864.16331028</v>
      </c>
      <c r="AK84" s="21">
        <v>42515.707880019996</v>
      </c>
      <c r="AL84" s="21">
        <v>44038.76528615999</v>
      </c>
      <c r="AM84" s="21">
        <v>45060.19097183001</v>
      </c>
      <c r="AN84" s="21">
        <v>42396.87786819</v>
      </c>
      <c r="AO84" s="21">
        <v>42801.20053653</v>
      </c>
      <c r="AP84" s="21">
        <v>43880.76340396001</v>
      </c>
      <c r="AQ84" s="21">
        <v>44736.30271720039</v>
      </c>
      <c r="AR84" s="21">
        <v>45322.76930245001</v>
      </c>
      <c r="AS84" s="21">
        <v>47174.56489959</v>
      </c>
      <c r="AT84" s="21">
        <v>46939.10090746</v>
      </c>
      <c r="AU84" s="21">
        <v>47647.255103389994</v>
      </c>
      <c r="AV84" s="21">
        <v>49811.93431926933</v>
      </c>
      <c r="AW84" s="21">
        <v>50941.61052290001</v>
      </c>
      <c r="AX84" s="21">
        <v>52135.41379020098</v>
      </c>
      <c r="AY84" s="21">
        <v>52063.1090435</v>
      </c>
      <c r="AZ84" s="21">
        <v>50265.99615913003</v>
      </c>
      <c r="BA84" s="21">
        <v>51073.55592621999</v>
      </c>
      <c r="BB84" s="21">
        <v>54537.42831508043</v>
      </c>
      <c r="BC84" s="21">
        <v>54401.34415181001</v>
      </c>
      <c r="BD84" s="21">
        <v>55079.50653857</v>
      </c>
      <c r="BE84" s="21">
        <v>57047.42384039999</v>
      </c>
      <c r="BF84" s="21">
        <v>58725.02152959</v>
      </c>
      <c r="BG84" s="21">
        <v>61221.78836252056</v>
      </c>
      <c r="BH84" s="21">
        <v>63701.52895027</v>
      </c>
      <c r="BI84" s="21">
        <v>68160.18517806</v>
      </c>
      <c r="BJ84" s="21">
        <v>64632.02924363058</v>
      </c>
      <c r="BK84" s="21">
        <v>63072.74818550001</v>
      </c>
      <c r="BL84" s="21">
        <v>62860.43214764072</v>
      </c>
      <c r="BM84" s="21">
        <v>66870.01039007</v>
      </c>
      <c r="BN84" s="21">
        <v>65897.17198432</v>
      </c>
      <c r="BO84" s="21">
        <v>67976.91012171</v>
      </c>
      <c r="BP84" s="21">
        <v>68045.76592133142</v>
      </c>
      <c r="BQ84" s="21">
        <v>70831.58314160997</v>
      </c>
      <c r="BR84" s="21">
        <v>71174.12511349001</v>
      </c>
      <c r="BS84" s="21">
        <v>72423.35529366999</v>
      </c>
      <c r="BT84" s="21">
        <v>74789.14977150998</v>
      </c>
      <c r="BU84" s="21">
        <v>79984.74800821999</v>
      </c>
      <c r="BV84" s="21">
        <v>79455.40384403948</v>
      </c>
      <c r="BW84" s="21">
        <v>78434.96984435007</v>
      </c>
      <c r="BX84" s="21">
        <v>78553.91662542999</v>
      </c>
      <c r="BY84" s="21">
        <v>81734.54849525997</v>
      </c>
      <c r="BZ84" s="21">
        <v>84526.86186102954</v>
      </c>
      <c r="CA84" s="21">
        <v>87887.98057816</v>
      </c>
      <c r="CB84" s="21">
        <v>86883.31298008119</v>
      </c>
      <c r="CC84" s="21">
        <v>90124.98027684001</v>
      </c>
      <c r="CD84" s="21">
        <v>92068.46250085</v>
      </c>
      <c r="CE84" s="21">
        <v>95521.26474612</v>
      </c>
      <c r="CF84" s="21">
        <v>96404.66887606002</v>
      </c>
      <c r="CG84" s="21">
        <v>105477.29289512002</v>
      </c>
      <c r="CH84" s="21">
        <v>101298.13619430027</v>
      </c>
      <c r="CI84" s="21">
        <v>99236.80742859</v>
      </c>
      <c r="CJ84" s="21">
        <v>101238.65621368002</v>
      </c>
      <c r="CK84" s="21">
        <v>99763.12264376394</v>
      </c>
      <c r="CL84" s="21">
        <v>100841.0145627499</v>
      </c>
      <c r="CM84" s="21">
        <v>103563.93569011</v>
      </c>
      <c r="CN84" s="21">
        <v>105469.96894543004</v>
      </c>
      <c r="CO84" s="21">
        <v>107562.31531323999</v>
      </c>
      <c r="CP84" s="21">
        <v>107657.88645266075</v>
      </c>
      <c r="CQ84" s="21">
        <v>108987.97571638088</v>
      </c>
      <c r="CR84" s="21">
        <v>111574.34033535008</v>
      </c>
      <c r="CS84" s="21">
        <v>119588.84787964905</v>
      </c>
      <c r="CT84" s="21">
        <v>123070.54583315503</v>
      </c>
      <c r="CU84" s="21">
        <v>120350.73390729699</v>
      </c>
      <c r="CV84" s="21">
        <v>119316.59303835484</v>
      </c>
      <c r="CW84" s="21">
        <v>119590.14730063998</v>
      </c>
      <c r="CX84" s="21">
        <v>118931.20024433002</v>
      </c>
      <c r="CY84" s="21">
        <v>119875.10883783997</v>
      </c>
      <c r="CZ84" s="21">
        <v>120503.38415301996</v>
      </c>
      <c r="DA84" s="21">
        <v>114670.22211533997</v>
      </c>
      <c r="DB84" s="21">
        <v>114235.55291087911</v>
      </c>
      <c r="DC84" s="21">
        <v>113244.51885047411</v>
      </c>
      <c r="DD84" s="21">
        <v>117455.12075693138</v>
      </c>
      <c r="DE84" s="21">
        <v>120003.16912822178</v>
      </c>
      <c r="DF84" s="21">
        <v>116203.13205215696</v>
      </c>
      <c r="DG84" s="21">
        <v>115835.16617899567</v>
      </c>
      <c r="DH84" s="21">
        <v>116960.63494380905</v>
      </c>
      <c r="DI84" s="21">
        <v>116720.86774106574</v>
      </c>
      <c r="DJ84" s="21">
        <v>114780.63318669662</v>
      </c>
      <c r="DK84" s="21">
        <v>121656.49592091626</v>
      </c>
      <c r="DL84" s="21">
        <v>118671.66146113838</v>
      </c>
      <c r="DM84" s="21">
        <v>121724.61272255836</v>
      </c>
      <c r="DN84" s="21">
        <v>120533.743010039</v>
      </c>
      <c r="DO84" s="21">
        <v>121589.36321561088</v>
      </c>
      <c r="DP84" s="21">
        <v>129676.34261740345</v>
      </c>
      <c r="DQ84" s="21">
        <v>140147.9262454628</v>
      </c>
      <c r="DR84" s="21">
        <v>138028.24764637923</v>
      </c>
      <c r="DS84" s="21">
        <v>132840.04524564903</v>
      </c>
      <c r="DT84" s="21">
        <v>130710.72679313834</v>
      </c>
      <c r="DU84" s="21">
        <v>129961.38832888727</v>
      </c>
      <c r="DV84" s="21">
        <v>132189.7221239228</v>
      </c>
      <c r="DW84" s="21">
        <v>132837.32090574334</v>
      </c>
      <c r="DX84" s="21">
        <v>134690.31522675994</v>
      </c>
    </row>
    <row r="85" spans="1:128" ht="13.5">
      <c r="A85" s="1" t="s">
        <v>187</v>
      </c>
      <c r="B85" s="21">
        <v>15217.2445536974</v>
      </c>
      <c r="C85" s="21">
        <v>16831.0036318216</v>
      </c>
      <c r="D85" s="21">
        <v>16563.851613252802</v>
      </c>
      <c r="E85" s="21">
        <v>16923.339719007003</v>
      </c>
      <c r="F85" s="21">
        <v>18034.5431982258</v>
      </c>
      <c r="G85" s="21">
        <v>16799.48273033</v>
      </c>
      <c r="H85" s="21">
        <v>17496.12232608057</v>
      </c>
      <c r="I85" s="21">
        <v>16955.725314854677</v>
      </c>
      <c r="J85" s="21">
        <v>16619.746174074673</v>
      </c>
      <c r="K85" s="21">
        <v>17189.651078105668</v>
      </c>
      <c r="L85" s="21">
        <v>17135.716588435673</v>
      </c>
      <c r="M85" s="21">
        <v>17348.30419605318</v>
      </c>
      <c r="N85" s="21">
        <v>17705.00988943</v>
      </c>
      <c r="O85" s="21">
        <v>18144.302867552</v>
      </c>
      <c r="P85" s="21">
        <v>18908.81281712</v>
      </c>
      <c r="Q85" s="21">
        <v>18805.0423879086</v>
      </c>
      <c r="R85" s="21">
        <v>19125.4024534154</v>
      </c>
      <c r="S85" s="21">
        <v>19656.3442557983</v>
      </c>
      <c r="T85" s="21">
        <v>20728.962629463902</v>
      </c>
      <c r="U85" s="21">
        <v>20811.6177013239</v>
      </c>
      <c r="V85" s="21">
        <v>21397.7212082461</v>
      </c>
      <c r="W85" s="21">
        <v>21910.257261391496</v>
      </c>
      <c r="X85" s="21">
        <v>21690.71198555</v>
      </c>
      <c r="Y85" s="21">
        <v>22421.857129160002</v>
      </c>
      <c r="Z85" s="21">
        <v>24253.8590592926</v>
      </c>
      <c r="AA85" s="21">
        <v>23699.1605173886</v>
      </c>
      <c r="AB85" s="21">
        <v>24662.9436525261</v>
      </c>
      <c r="AC85" s="21">
        <v>27603.698681529997</v>
      </c>
      <c r="AD85" s="21">
        <v>26344.46855993</v>
      </c>
      <c r="AE85" s="21">
        <v>26786.278445770004</v>
      </c>
      <c r="AF85" s="21">
        <v>28627.907088360003</v>
      </c>
      <c r="AG85" s="21">
        <v>30692.266842349898</v>
      </c>
      <c r="AH85" s="21">
        <v>32394.254294779206</v>
      </c>
      <c r="AI85" s="21">
        <v>32223.338269337706</v>
      </c>
      <c r="AJ85" s="21">
        <v>31652.597114135602</v>
      </c>
      <c r="AK85" s="21">
        <v>30492.301182866395</v>
      </c>
      <c r="AL85" s="21">
        <v>32641.890670990004</v>
      </c>
      <c r="AM85" s="21">
        <v>31670.623932879993</v>
      </c>
      <c r="AN85" s="21">
        <v>31713.24457063701</v>
      </c>
      <c r="AO85" s="21">
        <v>31691.231451730895</v>
      </c>
      <c r="AP85" s="21">
        <v>29334.843618844803</v>
      </c>
      <c r="AQ85" s="21">
        <v>28064.1286892358</v>
      </c>
      <c r="AR85" s="21">
        <v>28079.454472911704</v>
      </c>
      <c r="AS85" s="21">
        <v>28318.364682711403</v>
      </c>
      <c r="AT85" s="21">
        <v>26168.6014921289</v>
      </c>
      <c r="AU85" s="21">
        <v>27880.051795166946</v>
      </c>
      <c r="AV85" s="21">
        <v>26895.021422297803</v>
      </c>
      <c r="AW85" s="21">
        <v>28110.418162037204</v>
      </c>
      <c r="AX85" s="21">
        <v>28257.1230831919</v>
      </c>
      <c r="AY85" s="21">
        <v>27897.866278350004</v>
      </c>
      <c r="AZ85" s="21">
        <v>28987.891440419997</v>
      </c>
      <c r="BA85" s="21">
        <v>28074.41492029</v>
      </c>
      <c r="BB85" s="21">
        <v>29542.507885220006</v>
      </c>
      <c r="BC85" s="21">
        <v>32388.421469570007</v>
      </c>
      <c r="BD85" s="21">
        <v>32222.140076789994</v>
      </c>
      <c r="BE85" s="21">
        <v>32807.10505224999</v>
      </c>
      <c r="BF85" s="21">
        <v>36158.259486367504</v>
      </c>
      <c r="BG85" s="21">
        <v>35828.73093242</v>
      </c>
      <c r="BH85" s="21">
        <v>39810.256296704705</v>
      </c>
      <c r="BI85" s="21">
        <v>40278.86681375</v>
      </c>
      <c r="BJ85" s="21">
        <v>40027.235016207094</v>
      </c>
      <c r="BK85" s="21">
        <v>43495.140899310005</v>
      </c>
      <c r="BL85" s="21">
        <v>40988.96417672999</v>
      </c>
      <c r="BM85" s="21">
        <v>41382.48857828</v>
      </c>
      <c r="BN85" s="21">
        <v>38462.192010119994</v>
      </c>
      <c r="BO85" s="21">
        <v>40401.63151654</v>
      </c>
      <c r="BP85" s="21">
        <v>42449.91824524</v>
      </c>
      <c r="BQ85" s="21">
        <v>41810.634053149995</v>
      </c>
      <c r="BR85" s="21">
        <v>43652.801651739996</v>
      </c>
      <c r="BS85" s="21">
        <v>41712.993417599995</v>
      </c>
      <c r="BT85" s="21">
        <v>41637.62135179</v>
      </c>
      <c r="BU85" s="21">
        <v>42008.359321979995</v>
      </c>
      <c r="BV85" s="21">
        <v>44577.469791439995</v>
      </c>
      <c r="BW85" s="21">
        <v>45002.09209838002</v>
      </c>
      <c r="BX85" s="21">
        <v>42713.836873880005</v>
      </c>
      <c r="BY85" s="21">
        <v>42784.04527854001</v>
      </c>
      <c r="BZ85" s="21">
        <v>42835.60710139</v>
      </c>
      <c r="CA85" s="21">
        <v>43933.987965979984</v>
      </c>
      <c r="CB85" s="21">
        <v>41184.60467680882</v>
      </c>
      <c r="CC85" s="21">
        <v>43358.47863676001</v>
      </c>
      <c r="CD85" s="21">
        <v>42860.55715247001</v>
      </c>
      <c r="CE85" s="21">
        <v>45506.053137840005</v>
      </c>
      <c r="CF85" s="21">
        <v>46119.117700350005</v>
      </c>
      <c r="CG85" s="21">
        <v>47177.785056780005</v>
      </c>
      <c r="CH85" s="21">
        <v>47699.96787683973</v>
      </c>
      <c r="CI85" s="21">
        <v>47480.19026218999</v>
      </c>
      <c r="CJ85" s="21">
        <v>51574.75383349758</v>
      </c>
      <c r="CK85" s="21">
        <v>51285.94363545005</v>
      </c>
      <c r="CL85" s="21">
        <v>49848.686507999984</v>
      </c>
      <c r="CM85" s="21">
        <v>52984.74495239</v>
      </c>
      <c r="CN85" s="21">
        <v>54076.825021</v>
      </c>
      <c r="CO85" s="21">
        <v>56831.46074608002</v>
      </c>
      <c r="CP85" s="21">
        <v>57058.111451900026</v>
      </c>
      <c r="CQ85" s="21">
        <v>62540.237608460215</v>
      </c>
      <c r="CR85" s="21">
        <v>74821.11141913001</v>
      </c>
      <c r="CS85" s="21">
        <v>66840.87473478052</v>
      </c>
      <c r="CT85" s="21">
        <v>68092.03619364995</v>
      </c>
      <c r="CU85" s="21">
        <v>65725.19078245001</v>
      </c>
      <c r="CV85" s="21">
        <v>63148.84444372439</v>
      </c>
      <c r="CW85" s="21">
        <v>69665.6033732308</v>
      </c>
      <c r="CX85" s="21">
        <v>70769.79491741936</v>
      </c>
      <c r="CY85" s="21">
        <v>84136.68180949037</v>
      </c>
      <c r="CZ85" s="21">
        <v>89566.78727938829</v>
      </c>
      <c r="DA85" s="21">
        <v>96428.7593786472</v>
      </c>
      <c r="DB85" s="21">
        <v>104228.6681672913</v>
      </c>
      <c r="DC85" s="21">
        <v>96531.17391074938</v>
      </c>
      <c r="DD85" s="21">
        <v>90318.851945031</v>
      </c>
      <c r="DE85" s="21">
        <v>85182.55852292648</v>
      </c>
      <c r="DF85" s="21">
        <v>83790.11494921459</v>
      </c>
      <c r="DG85" s="21">
        <v>87124.67692442168</v>
      </c>
      <c r="DH85" s="21">
        <v>81345.6001696276</v>
      </c>
      <c r="DI85" s="21">
        <v>76446.0406905899</v>
      </c>
      <c r="DJ85" s="21">
        <v>67773.94759035233</v>
      </c>
      <c r="DK85" s="21">
        <v>72310.6891891122</v>
      </c>
      <c r="DL85" s="21">
        <v>67687.58694270831</v>
      </c>
      <c r="DM85" s="21">
        <v>67198.6102242278</v>
      </c>
      <c r="DN85" s="21">
        <v>74446.63129056199</v>
      </c>
      <c r="DO85" s="21">
        <v>77299.47376781088</v>
      </c>
      <c r="DP85" s="21">
        <v>70917.62809177977</v>
      </c>
      <c r="DQ85" s="21">
        <v>68507.3310789016</v>
      </c>
      <c r="DR85" s="21">
        <v>71608.74950925387</v>
      </c>
      <c r="DS85" s="21">
        <v>75490.1523576978</v>
      </c>
      <c r="DT85" s="21">
        <v>80651.02768405559</v>
      </c>
      <c r="DU85" s="21">
        <v>76364.28983247465</v>
      </c>
      <c r="DV85" s="21">
        <v>73486.20471895028</v>
      </c>
      <c r="DW85" s="21">
        <v>74637.09816256535</v>
      </c>
      <c r="DX85" s="21">
        <v>72199.23293942031</v>
      </c>
    </row>
    <row r="86" spans="1:128" ht="13.5">
      <c r="A86" s="1" t="s">
        <v>206</v>
      </c>
      <c r="B86" s="21">
        <v>20084.781035350003</v>
      </c>
      <c r="C86" s="21">
        <v>19403.7881638334</v>
      </c>
      <c r="D86" s="21">
        <v>20028.076677429995</v>
      </c>
      <c r="E86" s="21">
        <v>20570.81383384</v>
      </c>
      <c r="F86" s="21">
        <v>20399.6701484</v>
      </c>
      <c r="G86" s="21">
        <v>20948.44184486</v>
      </c>
      <c r="H86" s="21">
        <v>21349.42579488682</v>
      </c>
      <c r="I86" s="21">
        <v>22414.478941236823</v>
      </c>
      <c r="J86" s="21">
        <v>23315.68141110681</v>
      </c>
      <c r="K86" s="21">
        <v>23754.41566832681</v>
      </c>
      <c r="L86" s="21">
        <v>24275.68886139681</v>
      </c>
      <c r="M86" s="21">
        <v>26652.374149486815</v>
      </c>
      <c r="N86" s="21">
        <v>26717.379539760004</v>
      </c>
      <c r="O86" s="21">
        <v>27231.088545620005</v>
      </c>
      <c r="P86" s="21">
        <v>26892.282215650004</v>
      </c>
      <c r="Q86" s="21">
        <v>28228.569670570003</v>
      </c>
      <c r="R86" s="21">
        <v>28243.002011517598</v>
      </c>
      <c r="S86" s="21">
        <v>28357.77407126</v>
      </c>
      <c r="T86" s="21">
        <v>28143.1691193071</v>
      </c>
      <c r="U86" s="21">
        <v>29535.8660155511</v>
      </c>
      <c r="V86" s="21">
        <v>30150.077289686506</v>
      </c>
      <c r="W86" s="21">
        <v>31554.411619169994</v>
      </c>
      <c r="X86" s="21">
        <v>32488.99274470001</v>
      </c>
      <c r="Y86" s="21">
        <v>33173.73386820569</v>
      </c>
      <c r="Z86" s="21">
        <v>33687.0468678654</v>
      </c>
      <c r="AA86" s="21">
        <v>34382.3209295712</v>
      </c>
      <c r="AB86" s="21">
        <v>35413.36615242001</v>
      </c>
      <c r="AC86" s="21">
        <v>38965.86249361</v>
      </c>
      <c r="AD86" s="21">
        <v>38962.831089390005</v>
      </c>
      <c r="AE86" s="21">
        <v>39766.430867621006</v>
      </c>
      <c r="AF86" s="21">
        <v>41450.86493864001</v>
      </c>
      <c r="AG86" s="21">
        <v>41833.2527489521</v>
      </c>
      <c r="AH86" s="21">
        <v>40064.92553222331</v>
      </c>
      <c r="AI86" s="21">
        <v>39936.173880536066</v>
      </c>
      <c r="AJ86" s="21">
        <v>40027.25715334953</v>
      </c>
      <c r="AK86" s="21">
        <v>42273.6503300415</v>
      </c>
      <c r="AL86" s="21">
        <v>40873.83024174909</v>
      </c>
      <c r="AM86" s="21">
        <v>40335.825274462804</v>
      </c>
      <c r="AN86" s="21">
        <v>41030.276878793506</v>
      </c>
      <c r="AO86" s="21">
        <v>41474.64394443639</v>
      </c>
      <c r="AP86" s="21">
        <v>40961.0087235466</v>
      </c>
      <c r="AQ86" s="21">
        <v>40445.36137962089</v>
      </c>
      <c r="AR86" s="21">
        <v>39734.653185378906</v>
      </c>
      <c r="AS86" s="21">
        <v>40827.9646256954</v>
      </c>
      <c r="AT86" s="21">
        <v>42771.857973424594</v>
      </c>
      <c r="AU86" s="21">
        <v>41746.825412708145</v>
      </c>
      <c r="AV86" s="21">
        <v>44048.524741812005</v>
      </c>
      <c r="AW86" s="21">
        <v>46223.277386130125</v>
      </c>
      <c r="AX86" s="21">
        <v>45718.341505067</v>
      </c>
      <c r="AY86" s="21">
        <v>46853.42210158801</v>
      </c>
      <c r="AZ86" s="21">
        <v>47653.18165136196</v>
      </c>
      <c r="BA86" s="21">
        <v>50370.503653282016</v>
      </c>
      <c r="BB86" s="21">
        <v>48557.09620639157</v>
      </c>
      <c r="BC86" s="21">
        <v>50708.06746202</v>
      </c>
      <c r="BD86" s="21">
        <v>51831.83951319</v>
      </c>
      <c r="BE86" s="21">
        <v>51684.635305701995</v>
      </c>
      <c r="BF86" s="21">
        <v>52587.465170311996</v>
      </c>
      <c r="BG86" s="21">
        <v>55654.98751743059</v>
      </c>
      <c r="BH86" s="21">
        <v>55129.2831535355</v>
      </c>
      <c r="BI86" s="21">
        <v>56816.89310468198</v>
      </c>
      <c r="BJ86" s="21">
        <v>59023.1993420407</v>
      </c>
      <c r="BK86" s="21">
        <v>59049.048848622</v>
      </c>
      <c r="BL86" s="21">
        <v>61569.21771298129</v>
      </c>
      <c r="BM86" s="21">
        <v>59708.642812602</v>
      </c>
      <c r="BN86" s="21">
        <v>60985.541450202</v>
      </c>
      <c r="BO86" s="21">
        <v>60466.15716002</v>
      </c>
      <c r="BP86" s="21">
        <v>62462.135223280886</v>
      </c>
      <c r="BQ86" s="21">
        <v>62695.31684635</v>
      </c>
      <c r="BR86" s="21">
        <v>64376.14649449716</v>
      </c>
      <c r="BS86" s="21">
        <v>65368.51756984836</v>
      </c>
      <c r="BT86" s="21">
        <v>67848.14879202997</v>
      </c>
      <c r="BU86" s="21">
        <v>70403.95363120995</v>
      </c>
      <c r="BV86" s="21">
        <v>69460.37472970993</v>
      </c>
      <c r="BW86" s="21">
        <v>70008.98525924278</v>
      </c>
      <c r="BX86" s="21">
        <v>72866.15295606996</v>
      </c>
      <c r="BY86" s="21">
        <v>72626.44579278574</v>
      </c>
      <c r="BZ86" s="21">
        <v>70141.57660994928</v>
      </c>
      <c r="CA86" s="21">
        <v>70574.95974580999</v>
      </c>
      <c r="CB86" s="21">
        <v>72998.38164959014</v>
      </c>
      <c r="CC86" s="21">
        <v>72565.77872623748</v>
      </c>
      <c r="CD86" s="21">
        <v>72678.91884767999</v>
      </c>
      <c r="CE86" s="21">
        <v>76587.15712601999</v>
      </c>
      <c r="CF86" s="21">
        <v>78049.61152568</v>
      </c>
      <c r="CG86" s="21">
        <v>82868.01128916879</v>
      </c>
      <c r="CH86" s="21">
        <v>83996.09217620999</v>
      </c>
      <c r="CI86" s="21">
        <v>83346.56310287089</v>
      </c>
      <c r="CJ86" s="21">
        <v>87151.0428376756</v>
      </c>
      <c r="CK86" s="21">
        <v>91180.49068162</v>
      </c>
      <c r="CL86" s="21">
        <v>91339.39967672099</v>
      </c>
      <c r="CM86" s="21">
        <v>96193.0062235502</v>
      </c>
      <c r="CN86" s="21">
        <v>96282.59367551259</v>
      </c>
      <c r="CO86" s="21">
        <v>99119.20271177</v>
      </c>
      <c r="CP86" s="21">
        <v>103809.15640891399</v>
      </c>
      <c r="CQ86" s="21">
        <v>106396.76005779009</v>
      </c>
      <c r="CR86" s="21">
        <v>114975.848574482</v>
      </c>
      <c r="CS86" s="21">
        <v>115070.68314946805</v>
      </c>
      <c r="CT86" s="21">
        <v>115321.15653751299</v>
      </c>
      <c r="CU86" s="21">
        <v>113983.6455858218</v>
      </c>
      <c r="CV86" s="21">
        <v>118553.125700814</v>
      </c>
      <c r="CW86" s="21">
        <v>122126.4693238736</v>
      </c>
      <c r="CX86" s="21">
        <v>120505.40746422141</v>
      </c>
      <c r="CY86" s="21">
        <v>116261.9442666056</v>
      </c>
      <c r="CZ86" s="21">
        <v>118542.4120289947</v>
      </c>
      <c r="DA86" s="21">
        <v>126439.54743941041</v>
      </c>
      <c r="DB86" s="21">
        <v>127344.41587251381</v>
      </c>
      <c r="DC86" s="21">
        <v>125011.134322321</v>
      </c>
      <c r="DD86" s="21">
        <v>122398.16217427881</v>
      </c>
      <c r="DE86" s="21">
        <v>123654.2179975605</v>
      </c>
      <c r="DF86" s="21">
        <v>123529.04016286021</v>
      </c>
      <c r="DG86" s="21">
        <v>126178.61008205991</v>
      </c>
      <c r="DH86" s="21">
        <v>131608.3018677659</v>
      </c>
      <c r="DI86" s="21">
        <v>130347.07217874631</v>
      </c>
      <c r="DJ86" s="21">
        <v>130420.67696506184</v>
      </c>
      <c r="DK86" s="21">
        <v>129721.08817848054</v>
      </c>
      <c r="DL86" s="21">
        <v>135272.96991522977</v>
      </c>
      <c r="DM86" s="21">
        <v>139175.78406959985</v>
      </c>
      <c r="DN86" s="21">
        <v>138951.3762829287</v>
      </c>
      <c r="DO86" s="21">
        <v>141970.11105733106</v>
      </c>
      <c r="DP86" s="21">
        <v>141438.56822510192</v>
      </c>
      <c r="DQ86" s="21">
        <v>138755.1680318285</v>
      </c>
      <c r="DR86" s="21">
        <v>144990.71911541198</v>
      </c>
      <c r="DS86" s="21">
        <v>148960.60794520788</v>
      </c>
      <c r="DT86" s="21">
        <v>146462.1086381796</v>
      </c>
      <c r="DU86" s="21">
        <v>147456.6431219869</v>
      </c>
      <c r="DV86" s="21">
        <v>146637.07521239622</v>
      </c>
      <c r="DW86" s="21">
        <v>144679.1662222044</v>
      </c>
      <c r="DX86" s="21">
        <v>147273.00497968125</v>
      </c>
    </row>
    <row r="87" spans="1:128" ht="13.5">
      <c r="A87" s="1" t="s">
        <v>200</v>
      </c>
      <c r="B87" s="21">
        <v>12142.279607300003</v>
      </c>
      <c r="C87" s="21">
        <v>12447.88439078</v>
      </c>
      <c r="D87" s="21">
        <v>12723.696847289997</v>
      </c>
      <c r="E87" s="21">
        <v>12837.652873469999</v>
      </c>
      <c r="F87" s="21">
        <v>13445.10936848</v>
      </c>
      <c r="G87" s="21">
        <v>12730.18849412</v>
      </c>
      <c r="H87" s="21">
        <v>13560.82487817682</v>
      </c>
      <c r="I87" s="21">
        <v>13875.992464606821</v>
      </c>
      <c r="J87" s="21">
        <v>14510.77536209681</v>
      </c>
      <c r="K87" s="21">
        <v>14908.660521916809</v>
      </c>
      <c r="L87" s="21">
        <v>15952.834419956811</v>
      </c>
      <c r="M87" s="21">
        <v>17165.257779276813</v>
      </c>
      <c r="N87" s="21">
        <v>18080.497826780003</v>
      </c>
      <c r="O87" s="21">
        <v>17380.50470154</v>
      </c>
      <c r="P87" s="21">
        <v>17143.173088450003</v>
      </c>
      <c r="Q87" s="21">
        <v>18028.70186534</v>
      </c>
      <c r="R87" s="21">
        <v>18084.835175089996</v>
      </c>
      <c r="S87" s="21">
        <v>18401.74803337</v>
      </c>
      <c r="T87" s="21">
        <v>18333.187122466</v>
      </c>
      <c r="U87" s="21">
        <v>18503.13102702</v>
      </c>
      <c r="V87" s="21">
        <v>18847.785064240008</v>
      </c>
      <c r="W87" s="21">
        <v>19698.110252439994</v>
      </c>
      <c r="X87" s="21">
        <v>20473.93437662001</v>
      </c>
      <c r="Y87" s="21">
        <v>21058.402915629245</v>
      </c>
      <c r="Z87" s="21">
        <v>21338.1305677254</v>
      </c>
      <c r="AA87" s="21">
        <v>21742.81116085</v>
      </c>
      <c r="AB87" s="21">
        <v>22849.711033730004</v>
      </c>
      <c r="AC87" s="21">
        <v>24012.21995515</v>
      </c>
      <c r="AD87" s="21">
        <v>24032.60399748</v>
      </c>
      <c r="AE87" s="21">
        <v>24366.695281761</v>
      </c>
      <c r="AF87" s="21">
        <v>24952.504386380002</v>
      </c>
      <c r="AG87" s="21">
        <v>25247.298960919998</v>
      </c>
      <c r="AH87" s="21">
        <v>23938.515962780002</v>
      </c>
      <c r="AI87" s="21">
        <v>24155.98460110667</v>
      </c>
      <c r="AJ87" s="21">
        <v>25020.867204004528</v>
      </c>
      <c r="AK87" s="21">
        <v>26575.1280433328</v>
      </c>
      <c r="AL87" s="21">
        <v>26343.29277995279</v>
      </c>
      <c r="AM87" s="21">
        <v>25452.779164300002</v>
      </c>
      <c r="AN87" s="21">
        <v>27483.313577210003</v>
      </c>
      <c r="AO87" s="21">
        <v>27955.187114739998</v>
      </c>
      <c r="AP87" s="21">
        <v>28398.303403359998</v>
      </c>
      <c r="AQ87" s="21">
        <v>29338.19920769109</v>
      </c>
      <c r="AR87" s="21">
        <v>30247.594064330005</v>
      </c>
      <c r="AS87" s="21">
        <v>30433.046093036995</v>
      </c>
      <c r="AT87" s="21">
        <v>31857.443947636995</v>
      </c>
      <c r="AU87" s="21">
        <v>31768.001749650917</v>
      </c>
      <c r="AV87" s="21">
        <v>33537.719439477005</v>
      </c>
      <c r="AW87" s="21">
        <v>36230.44034090999</v>
      </c>
      <c r="AX87" s="21">
        <v>36087.101032267</v>
      </c>
      <c r="AY87" s="21">
        <v>36349.04715238801</v>
      </c>
      <c r="AZ87" s="21">
        <v>37010.835017021964</v>
      </c>
      <c r="BA87" s="21">
        <v>39277.99543018202</v>
      </c>
      <c r="BB87" s="21">
        <v>38415.657433251574</v>
      </c>
      <c r="BC87" s="21">
        <v>40351.52847092</v>
      </c>
      <c r="BD87" s="21">
        <v>41183.636093940004</v>
      </c>
      <c r="BE87" s="21">
        <v>40968.217563271995</v>
      </c>
      <c r="BF87" s="21">
        <v>41576.767885122</v>
      </c>
      <c r="BG87" s="21">
        <v>42353.63034041999</v>
      </c>
      <c r="BH87" s="21">
        <v>42748.685781672</v>
      </c>
      <c r="BI87" s="21">
        <v>43799.52923867198</v>
      </c>
      <c r="BJ87" s="21">
        <v>44765.8262696679</v>
      </c>
      <c r="BK87" s="21">
        <v>46752.281997142</v>
      </c>
      <c r="BL87" s="21">
        <v>47482.02171813129</v>
      </c>
      <c r="BM87" s="21">
        <v>46365.926052981995</v>
      </c>
      <c r="BN87" s="21">
        <v>49234.17039036201</v>
      </c>
      <c r="BO87" s="21">
        <v>48920.3730558458</v>
      </c>
      <c r="BP87" s="21">
        <v>50249.51180529648</v>
      </c>
      <c r="BQ87" s="21">
        <v>49982.873973822396</v>
      </c>
      <c r="BR87" s="21">
        <v>52768.36416274676</v>
      </c>
      <c r="BS87" s="21">
        <v>52012.75725081996</v>
      </c>
      <c r="BT87" s="21">
        <v>53826.01964365997</v>
      </c>
      <c r="BU87" s="21">
        <v>56826.41134952996</v>
      </c>
      <c r="BV87" s="21">
        <v>56286.50776580765</v>
      </c>
      <c r="BW87" s="21">
        <v>56905.29639208989</v>
      </c>
      <c r="BX87" s="21">
        <v>59470.00788601777</v>
      </c>
      <c r="BY87" s="21">
        <v>59587.64346642996</v>
      </c>
      <c r="BZ87" s="21">
        <v>56879.76611042309</v>
      </c>
      <c r="CA87" s="21">
        <v>58755.14503233839</v>
      </c>
      <c r="CB87" s="21">
        <v>60241.54397835998</v>
      </c>
      <c r="CC87" s="21">
        <v>61191.88054830997</v>
      </c>
      <c r="CD87" s="21">
        <v>61779.6316655226</v>
      </c>
      <c r="CE87" s="21">
        <v>65110.20800731129</v>
      </c>
      <c r="CF87" s="21">
        <v>66800.33298957</v>
      </c>
      <c r="CG87" s="21">
        <v>70397.23928692998</v>
      </c>
      <c r="CH87" s="21">
        <v>71899.0819621429</v>
      </c>
      <c r="CI87" s="21">
        <v>72621.91363524</v>
      </c>
      <c r="CJ87" s="21">
        <v>74007.12472428</v>
      </c>
      <c r="CK87" s="21">
        <v>76955.11774723999</v>
      </c>
      <c r="CL87" s="21">
        <v>77617.570209</v>
      </c>
      <c r="CM87" s="21">
        <v>81013.2644543955</v>
      </c>
      <c r="CN87" s="21">
        <v>81328.392514241</v>
      </c>
      <c r="CO87" s="21">
        <v>84013.4458990345</v>
      </c>
      <c r="CP87" s="21">
        <v>86841.004018542</v>
      </c>
      <c r="CQ87" s="21">
        <v>88910.69315036648</v>
      </c>
      <c r="CR87" s="21">
        <v>92877.64391363031</v>
      </c>
      <c r="CS87" s="21">
        <v>98452.71648751384</v>
      </c>
      <c r="CT87" s="21">
        <v>98870.45143870449</v>
      </c>
      <c r="CU87" s="21">
        <v>97559.34993062419</v>
      </c>
      <c r="CV87" s="21">
        <v>100305.01821945839</v>
      </c>
      <c r="CW87" s="21">
        <v>101545.65531485321</v>
      </c>
      <c r="CX87" s="21">
        <v>97545.19074128711</v>
      </c>
      <c r="CY87" s="21">
        <v>93373.09517969399</v>
      </c>
      <c r="CZ87" s="21">
        <v>92975.8500693946</v>
      </c>
      <c r="DA87" s="21">
        <v>96251.1946274248</v>
      </c>
      <c r="DB87" s="21">
        <v>95653.81766783311</v>
      </c>
      <c r="DC87" s="21">
        <v>93873.5053663497</v>
      </c>
      <c r="DD87" s="21">
        <v>94679.59799356082</v>
      </c>
      <c r="DE87" s="21">
        <v>96880.1503643065</v>
      </c>
      <c r="DF87" s="21">
        <v>96807.52662017592</v>
      </c>
      <c r="DG87" s="21">
        <v>99847.24666894272</v>
      </c>
      <c r="DH87" s="21">
        <v>103179.89294255311</v>
      </c>
      <c r="DI87" s="21">
        <v>103483.66063119621</v>
      </c>
      <c r="DJ87" s="21">
        <v>106017.39244355753</v>
      </c>
      <c r="DK87" s="21">
        <v>107276.78289885513</v>
      </c>
      <c r="DL87" s="21">
        <v>109817.34621133396</v>
      </c>
      <c r="DM87" s="21">
        <v>112230.32662373823</v>
      </c>
      <c r="DN87" s="21">
        <v>111669.82515784849</v>
      </c>
      <c r="DO87" s="21">
        <v>112248.33755272305</v>
      </c>
      <c r="DP87" s="21">
        <v>110064.74142267801</v>
      </c>
      <c r="DQ87" s="21">
        <v>109548.90243497372</v>
      </c>
      <c r="DR87" s="21">
        <v>113725.45792910528</v>
      </c>
      <c r="DS87" s="21">
        <v>116651.66536906509</v>
      </c>
      <c r="DT87" s="21">
        <v>115395.6120431517</v>
      </c>
      <c r="DU87" s="21">
        <v>117318.30420953041</v>
      </c>
      <c r="DV87" s="21">
        <v>118358.98052768702</v>
      </c>
      <c r="DW87" s="21">
        <v>115585.22707492403</v>
      </c>
      <c r="DX87" s="21">
        <v>116794.50854795525</v>
      </c>
    </row>
    <row r="88" spans="1:128" ht="13.5">
      <c r="A88" s="1" t="s">
        <v>187</v>
      </c>
      <c r="B88" s="21">
        <v>7942.50142805</v>
      </c>
      <c r="C88" s="21">
        <v>6955.9037730534</v>
      </c>
      <c r="D88" s="21">
        <v>7304.379830139999</v>
      </c>
      <c r="E88" s="21">
        <v>7733.160960370001</v>
      </c>
      <c r="F88" s="21">
        <v>6954.560779920001</v>
      </c>
      <c r="G88" s="21">
        <v>8218.25335074</v>
      </c>
      <c r="H88" s="21">
        <v>7790.987916710001</v>
      </c>
      <c r="I88" s="21">
        <v>8620.324476630001</v>
      </c>
      <c r="J88" s="21">
        <v>8887.05004901</v>
      </c>
      <c r="K88" s="21">
        <v>8928.341146409999</v>
      </c>
      <c r="L88" s="21">
        <v>8406.12044144</v>
      </c>
      <c r="M88" s="21">
        <v>9487.116370210002</v>
      </c>
      <c r="N88" s="21">
        <v>8636.88171298</v>
      </c>
      <c r="O88" s="21">
        <v>9850.583844080002</v>
      </c>
      <c r="P88" s="21">
        <v>9749.109127200001</v>
      </c>
      <c r="Q88" s="21">
        <v>10199.86780523</v>
      </c>
      <c r="R88" s="21">
        <v>10158.166836427601</v>
      </c>
      <c r="S88" s="21">
        <v>9956.026037889998</v>
      </c>
      <c r="T88" s="21">
        <v>9809.9819968411</v>
      </c>
      <c r="U88" s="21">
        <v>11032.734988531098</v>
      </c>
      <c r="V88" s="21">
        <v>11302.292225446497</v>
      </c>
      <c r="W88" s="21">
        <v>11856.30136673</v>
      </c>
      <c r="X88" s="21">
        <v>12015.05836808</v>
      </c>
      <c r="Y88" s="21">
        <v>12115.330952576443</v>
      </c>
      <c r="Z88" s="21">
        <v>12348.916300140001</v>
      </c>
      <c r="AA88" s="21">
        <v>12639.5097687212</v>
      </c>
      <c r="AB88" s="21">
        <v>12563.655118690001</v>
      </c>
      <c r="AC88" s="21">
        <v>14953.64253846</v>
      </c>
      <c r="AD88" s="21">
        <v>14930.227091910001</v>
      </c>
      <c r="AE88" s="21">
        <v>15399.735585860002</v>
      </c>
      <c r="AF88" s="21">
        <v>16498.36055226</v>
      </c>
      <c r="AG88" s="21">
        <v>16585.9537880321</v>
      </c>
      <c r="AH88" s="21">
        <v>16126.409569443302</v>
      </c>
      <c r="AI88" s="21">
        <v>15780.189279429398</v>
      </c>
      <c r="AJ88" s="21">
        <v>15006.389949344999</v>
      </c>
      <c r="AK88" s="21">
        <v>15698.5222867087</v>
      </c>
      <c r="AL88" s="21">
        <v>14530.537461796303</v>
      </c>
      <c r="AM88" s="21">
        <v>14883.0461101628</v>
      </c>
      <c r="AN88" s="21">
        <v>13546.963301583499</v>
      </c>
      <c r="AO88" s="21">
        <v>13519.456829696399</v>
      </c>
      <c r="AP88" s="21">
        <v>12562.705320186598</v>
      </c>
      <c r="AQ88" s="21">
        <v>11107.1621719298</v>
      </c>
      <c r="AR88" s="21">
        <v>9487.059121048902</v>
      </c>
      <c r="AS88" s="21">
        <v>10394.918532658401</v>
      </c>
      <c r="AT88" s="21">
        <v>10914.4140257876</v>
      </c>
      <c r="AU88" s="21">
        <v>9978.823663057232</v>
      </c>
      <c r="AV88" s="21">
        <v>10510.805302335</v>
      </c>
      <c r="AW88" s="21">
        <v>9992.837045220132</v>
      </c>
      <c r="AX88" s="21">
        <v>9631.2404728</v>
      </c>
      <c r="AY88" s="21">
        <v>10504.3749492</v>
      </c>
      <c r="AZ88" s="21">
        <v>10642.34663434</v>
      </c>
      <c r="BA88" s="21">
        <v>11092.5082231</v>
      </c>
      <c r="BB88" s="21">
        <v>10141.43877314</v>
      </c>
      <c r="BC88" s="21">
        <v>10356.5389911</v>
      </c>
      <c r="BD88" s="21">
        <v>10648.20341925</v>
      </c>
      <c r="BE88" s="21">
        <v>10716.41774243</v>
      </c>
      <c r="BF88" s="21">
        <v>11010.69728519</v>
      </c>
      <c r="BG88" s="21">
        <v>13301.3571770106</v>
      </c>
      <c r="BH88" s="21">
        <v>12380.5973718635</v>
      </c>
      <c r="BI88" s="21">
        <v>13017.36386601</v>
      </c>
      <c r="BJ88" s="21">
        <v>14257.373072372799</v>
      </c>
      <c r="BK88" s="21">
        <v>12296.766851479999</v>
      </c>
      <c r="BL88" s="21">
        <v>14087.19599485</v>
      </c>
      <c r="BM88" s="21">
        <v>13342.659725190002</v>
      </c>
      <c r="BN88" s="21">
        <v>11750.634081519998</v>
      </c>
      <c r="BO88" s="21">
        <v>11545.015381854198</v>
      </c>
      <c r="BP88" s="21">
        <v>12212.032950064398</v>
      </c>
      <c r="BQ88" s="21">
        <v>12712.070740217598</v>
      </c>
      <c r="BR88" s="21">
        <v>11607.559051790398</v>
      </c>
      <c r="BS88" s="21">
        <v>13355.690853158398</v>
      </c>
      <c r="BT88" s="21">
        <v>14022.129148369997</v>
      </c>
      <c r="BU88" s="21">
        <v>13574.951755099992</v>
      </c>
      <c r="BV88" s="21">
        <v>13171.35089746229</v>
      </c>
      <c r="BW88" s="21">
        <v>13101.240055032891</v>
      </c>
      <c r="BX88" s="21">
        <v>13393.770718072192</v>
      </c>
      <c r="BY88" s="21">
        <v>13036.50003257579</v>
      </c>
      <c r="BZ88" s="21">
        <v>13259.582665886188</v>
      </c>
      <c r="CA88" s="21">
        <v>11817.6589380816</v>
      </c>
      <c r="CB88" s="21">
        <v>12754.756355980162</v>
      </c>
      <c r="CC88" s="21">
        <v>11371.827846377499</v>
      </c>
      <c r="CD88" s="21">
        <v>10897.293078367398</v>
      </c>
      <c r="CE88" s="21">
        <v>11475.031242678699</v>
      </c>
      <c r="CF88" s="21">
        <v>11247.431969919999</v>
      </c>
      <c r="CG88" s="21">
        <v>12469.004122768798</v>
      </c>
      <c r="CH88" s="21">
        <v>12095.318562357097</v>
      </c>
      <c r="CI88" s="21">
        <v>10723.026666800899</v>
      </c>
      <c r="CJ88" s="21">
        <v>13142.3715403256</v>
      </c>
      <c r="CK88" s="21">
        <v>14223.90013011</v>
      </c>
      <c r="CL88" s="21">
        <v>13720.546984070997</v>
      </c>
      <c r="CM88" s="21">
        <v>15179.118339134699</v>
      </c>
      <c r="CN88" s="21">
        <v>14954.201164741597</v>
      </c>
      <c r="CO88" s="21">
        <v>15105.756489695501</v>
      </c>
      <c r="CP88" s="21">
        <v>16968.152861032</v>
      </c>
      <c r="CQ88" s="21">
        <v>17485.367060653603</v>
      </c>
      <c r="CR88" s="21">
        <v>22098.204660851698</v>
      </c>
      <c r="CS88" s="21">
        <v>16617.966661954208</v>
      </c>
      <c r="CT88" s="21">
        <v>16450.7055335785</v>
      </c>
      <c r="CU88" s="21">
        <v>16424.296064977607</v>
      </c>
      <c r="CV88" s="21">
        <v>18248.078165965606</v>
      </c>
      <c r="CW88" s="21">
        <v>20580.8142471104</v>
      </c>
      <c r="CX88" s="21">
        <v>22960.216266854302</v>
      </c>
      <c r="CY88" s="21">
        <v>22888.690720491606</v>
      </c>
      <c r="CZ88" s="21">
        <v>25566.52289900011</v>
      </c>
      <c r="DA88" s="21">
        <v>30188.250812155606</v>
      </c>
      <c r="DB88" s="21">
        <v>31690.598662100707</v>
      </c>
      <c r="DC88" s="21">
        <v>31137.629127611304</v>
      </c>
      <c r="DD88" s="21">
        <v>27718.563744788004</v>
      </c>
      <c r="DE88" s="21">
        <v>26772.269249544</v>
      </c>
      <c r="DF88" s="21">
        <v>26719.7169265943</v>
      </c>
      <c r="DG88" s="21">
        <v>26329.568393587182</v>
      </c>
      <c r="DH88" s="21">
        <v>28426.615673302804</v>
      </c>
      <c r="DI88" s="21">
        <v>26861.620006240104</v>
      </c>
      <c r="DJ88" s="21">
        <v>24401.4947478143</v>
      </c>
      <c r="DK88" s="21">
        <v>22444.305216535402</v>
      </c>
      <c r="DL88" s="21">
        <v>25455.623408425803</v>
      </c>
      <c r="DM88" s="21">
        <v>26945.328445861607</v>
      </c>
      <c r="DN88" s="21">
        <v>27281.4221250802</v>
      </c>
      <c r="DO88" s="21">
        <v>29721.773504608005</v>
      </c>
      <c r="DP88" s="21">
        <v>31373.697802423903</v>
      </c>
      <c r="DQ88" s="21">
        <v>29206.2655968548</v>
      </c>
      <c r="DR88" s="21">
        <v>31265.261186306696</v>
      </c>
      <c r="DS88" s="21">
        <v>32308.9425761428</v>
      </c>
      <c r="DT88" s="21">
        <v>31066.4965950279</v>
      </c>
      <c r="DU88" s="21">
        <v>30138.3389124565</v>
      </c>
      <c r="DV88" s="21">
        <v>28278.0946847092</v>
      </c>
      <c r="DW88" s="21">
        <v>29093.93914728038</v>
      </c>
      <c r="DX88" s="21">
        <v>30478.496431726002</v>
      </c>
    </row>
    <row r="89" ht="13.5">
      <c r="A89" s="1" t="s">
        <v>172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E54"/>
  <sheetViews>
    <sheetView showGridLines="0" zoomScalePageLayoutView="0" workbookViewId="0" topLeftCell="A1">
      <selection activeCell="H19" sqref="H19"/>
    </sheetView>
  </sheetViews>
  <sheetFormatPr defaultColWidth="9.140625" defaultRowHeight="15"/>
  <cols>
    <col min="1" max="1" width="18.28125" style="99" customWidth="1"/>
    <col min="2" max="2" width="10.7109375" style="99" bestFit="1" customWidth="1"/>
    <col min="3" max="3" width="12.00390625" style="99" bestFit="1" customWidth="1"/>
    <col min="4" max="4" width="12.8515625" style="99" bestFit="1" customWidth="1"/>
    <col min="5" max="5" width="11.00390625" style="99" bestFit="1" customWidth="1"/>
    <col min="6" max="16384" width="8.8515625" style="99" customWidth="1"/>
  </cols>
  <sheetData>
    <row r="1" ht="13.5">
      <c r="A1" s="99" t="s">
        <v>9</v>
      </c>
    </row>
    <row r="2" ht="13.5">
      <c r="A2" s="99" t="s">
        <v>10</v>
      </c>
    </row>
    <row r="3" spans="1:2" ht="13.5">
      <c r="A3" s="99" t="s">
        <v>11</v>
      </c>
      <c r="B3" s="100">
        <v>43313</v>
      </c>
    </row>
    <row r="4" spans="1:2" ht="13.5">
      <c r="A4" s="99" t="s">
        <v>12</v>
      </c>
      <c r="B4" s="99" t="s">
        <v>13</v>
      </c>
    </row>
    <row r="6" spans="2:5" ht="13.5">
      <c r="B6" s="101" t="s">
        <v>14</v>
      </c>
      <c r="C6" s="101" t="s">
        <v>15</v>
      </c>
      <c r="D6" s="101" t="s">
        <v>16</v>
      </c>
      <c r="E6" s="101" t="s">
        <v>17</v>
      </c>
    </row>
    <row r="7" spans="2:5" ht="13.5">
      <c r="B7" s="104">
        <v>2007</v>
      </c>
      <c r="C7" s="104" t="s">
        <v>18</v>
      </c>
      <c r="D7" s="102">
        <v>64030</v>
      </c>
      <c r="E7" s="103"/>
    </row>
    <row r="8" spans="2:5" ht="13.5">
      <c r="B8" s="104"/>
      <c r="C8" s="104" t="s">
        <v>19</v>
      </c>
      <c r="D8" s="102">
        <v>74513</v>
      </c>
      <c r="E8" s="103"/>
    </row>
    <row r="9" spans="2:5" ht="13.5">
      <c r="B9" s="104"/>
      <c r="C9" s="104" t="s">
        <v>20</v>
      </c>
      <c r="D9" s="102">
        <v>66462</v>
      </c>
      <c r="E9" s="103"/>
    </row>
    <row r="10" spans="2:5" ht="13.5">
      <c r="B10" s="104"/>
      <c r="C10" s="104" t="s">
        <v>21</v>
      </c>
      <c r="D10" s="102">
        <v>56540</v>
      </c>
      <c r="E10" s="103"/>
    </row>
    <row r="11" spans="2:5" ht="13.5">
      <c r="B11" s="104">
        <v>2008</v>
      </c>
      <c r="C11" s="104" t="s">
        <v>18</v>
      </c>
      <c r="D11" s="102">
        <v>68071</v>
      </c>
      <c r="E11" s="103">
        <f aca="true" t="shared" si="0" ref="E11:E52">+D11/D7-1</f>
        <v>0.06311104169920356</v>
      </c>
    </row>
    <row r="12" spans="2:5" ht="13.5">
      <c r="B12" s="104"/>
      <c r="C12" s="104" t="s">
        <v>19</v>
      </c>
      <c r="D12" s="102">
        <v>71921</v>
      </c>
      <c r="E12" s="103">
        <f t="shared" si="0"/>
        <v>-0.03478587629004337</v>
      </c>
    </row>
    <row r="13" spans="2:5" ht="13.5">
      <c r="B13" s="104"/>
      <c r="C13" s="104" t="s">
        <v>20</v>
      </c>
      <c r="D13" s="102">
        <v>72425</v>
      </c>
      <c r="E13" s="103">
        <f t="shared" si="0"/>
        <v>0.08972044175619143</v>
      </c>
    </row>
    <row r="14" spans="2:5" ht="13.5">
      <c r="B14" s="104"/>
      <c r="C14" s="104" t="s">
        <v>21</v>
      </c>
      <c r="D14" s="102">
        <v>69921</v>
      </c>
      <c r="E14" s="103">
        <f t="shared" si="0"/>
        <v>0.23666430845419173</v>
      </c>
    </row>
    <row r="15" spans="2:5" ht="13.5">
      <c r="B15" s="104">
        <v>2009</v>
      </c>
      <c r="C15" s="104" t="s">
        <v>18</v>
      </c>
      <c r="D15" s="102">
        <v>73170.55660333858</v>
      </c>
      <c r="E15" s="103">
        <f t="shared" si="0"/>
        <v>0.07491525911678365</v>
      </c>
    </row>
    <row r="16" spans="2:5" ht="13.5">
      <c r="B16" s="104"/>
      <c r="C16" s="104" t="s">
        <v>19</v>
      </c>
      <c r="D16" s="102">
        <v>76580.57369521858</v>
      </c>
      <c r="E16" s="103">
        <f t="shared" si="0"/>
        <v>0.06478738748374724</v>
      </c>
    </row>
    <row r="17" spans="2:5" ht="13.5">
      <c r="B17" s="104"/>
      <c r="C17" s="104" t="s">
        <v>20</v>
      </c>
      <c r="D17" s="102">
        <v>76362.51934414866</v>
      </c>
      <c r="E17" s="103">
        <f t="shared" si="0"/>
        <v>0.05436685321572199</v>
      </c>
    </row>
    <row r="18" spans="2:5" ht="13.5">
      <c r="B18" s="104"/>
      <c r="C18" s="104" t="s">
        <v>21</v>
      </c>
      <c r="D18" s="102">
        <v>74156.29917836198</v>
      </c>
      <c r="E18" s="103">
        <f t="shared" si="0"/>
        <v>0.060572634521273816</v>
      </c>
    </row>
    <row r="19" spans="2:5" ht="13.5">
      <c r="B19" s="104">
        <v>2010</v>
      </c>
      <c r="C19" s="104" t="s">
        <v>18</v>
      </c>
      <c r="D19" s="102">
        <v>79034.11360211519</v>
      </c>
      <c r="E19" s="103">
        <f t="shared" si="0"/>
        <v>0.08013547075449012</v>
      </c>
    </row>
    <row r="20" spans="2:5" ht="13.5">
      <c r="B20" s="104"/>
      <c r="C20" s="104" t="s">
        <v>19</v>
      </c>
      <c r="D20" s="102">
        <v>82386.94650736457</v>
      </c>
      <c r="E20" s="103">
        <f t="shared" si="0"/>
        <v>0.07582044024969892</v>
      </c>
    </row>
    <row r="21" spans="2:5" ht="13.5">
      <c r="B21" s="104"/>
      <c r="C21" s="104" t="s">
        <v>20</v>
      </c>
      <c r="D21" s="102">
        <v>80839.39459318669</v>
      </c>
      <c r="E21" s="103">
        <f t="shared" si="0"/>
        <v>0.058626604877476174</v>
      </c>
    </row>
    <row r="22" spans="2:5" ht="13.5">
      <c r="B22" s="104"/>
      <c r="C22" s="104" t="s">
        <v>21</v>
      </c>
      <c r="D22" s="102">
        <v>78090.74306792913</v>
      </c>
      <c r="E22" s="103">
        <f t="shared" si="0"/>
        <v>0.05305609817588053</v>
      </c>
    </row>
    <row r="23" spans="2:5" ht="13.5">
      <c r="B23" s="104">
        <v>2011</v>
      </c>
      <c r="C23" s="104" t="s">
        <v>18</v>
      </c>
      <c r="D23" s="102">
        <v>85537.97209715177</v>
      </c>
      <c r="E23" s="103">
        <f t="shared" si="0"/>
        <v>0.08229178766752843</v>
      </c>
    </row>
    <row r="24" spans="2:5" ht="13.5">
      <c r="B24" s="104"/>
      <c r="C24" s="104" t="s">
        <v>19</v>
      </c>
      <c r="D24" s="102">
        <v>86751.7225797103</v>
      </c>
      <c r="E24" s="103">
        <f t="shared" si="0"/>
        <v>0.05297897612888902</v>
      </c>
    </row>
    <row r="25" spans="2:5" ht="13.5">
      <c r="B25" s="104"/>
      <c r="C25" s="104" t="s">
        <v>20</v>
      </c>
      <c r="D25" s="102">
        <v>86635.36701987688</v>
      </c>
      <c r="E25" s="103">
        <f t="shared" si="0"/>
        <v>0.07169737546721655</v>
      </c>
    </row>
    <row r="26" spans="2:5" ht="13.5">
      <c r="B26" s="104"/>
      <c r="C26" s="104" t="s">
        <v>21</v>
      </c>
      <c r="D26" s="102">
        <v>84227.47421911267</v>
      </c>
      <c r="E26" s="103">
        <f t="shared" si="0"/>
        <v>0.07858461720418464</v>
      </c>
    </row>
    <row r="27" spans="2:5" ht="13.5">
      <c r="B27" s="104">
        <v>2012</v>
      </c>
      <c r="C27" s="104" t="s">
        <v>18</v>
      </c>
      <c r="D27" s="102">
        <v>90342.29457253226</v>
      </c>
      <c r="E27" s="103">
        <f t="shared" si="0"/>
        <v>0.05616596182481248</v>
      </c>
    </row>
    <row r="28" spans="2:5" ht="13.5">
      <c r="B28" s="104"/>
      <c r="C28" s="104" t="s">
        <v>19</v>
      </c>
      <c r="D28" s="102">
        <v>93611.66732464862</v>
      </c>
      <c r="E28" s="103">
        <f t="shared" si="0"/>
        <v>0.07907560266178204</v>
      </c>
    </row>
    <row r="29" spans="2:5" ht="13.5">
      <c r="B29" s="104"/>
      <c r="C29" s="104" t="s">
        <v>20</v>
      </c>
      <c r="D29" s="102">
        <v>92835.7121943342</v>
      </c>
      <c r="E29" s="103">
        <f t="shared" si="0"/>
        <v>0.07156829119261165</v>
      </c>
    </row>
    <row r="30" spans="2:5" ht="13.5">
      <c r="B30" s="104"/>
      <c r="C30" s="104" t="s">
        <v>21</v>
      </c>
      <c r="D30" s="102">
        <v>91063.61904460481</v>
      </c>
      <c r="E30" s="103">
        <f t="shared" si="0"/>
        <v>0.0811628852565176</v>
      </c>
    </row>
    <row r="31" spans="2:5" ht="13.5">
      <c r="B31" s="104">
        <v>2013</v>
      </c>
      <c r="C31" s="104" t="s">
        <v>18</v>
      </c>
      <c r="D31" s="102">
        <v>98003.08956715539</v>
      </c>
      <c r="E31" s="103">
        <f t="shared" si="0"/>
        <v>0.08479743658129668</v>
      </c>
    </row>
    <row r="32" spans="2:5" ht="13.5">
      <c r="B32" s="104"/>
      <c r="C32" s="104" t="s">
        <v>19</v>
      </c>
      <c r="D32" s="102">
        <v>100783.68341294515</v>
      </c>
      <c r="E32" s="103">
        <f t="shared" si="0"/>
        <v>0.07661455343406831</v>
      </c>
    </row>
    <row r="33" spans="2:5" ht="13.5">
      <c r="B33" s="104"/>
      <c r="C33" s="104" t="s">
        <v>20</v>
      </c>
      <c r="D33" s="102">
        <v>99189.20860663244</v>
      </c>
      <c r="E33" s="103">
        <f t="shared" si="0"/>
        <v>0.06843806399630314</v>
      </c>
    </row>
    <row r="34" spans="2:5" ht="13.5">
      <c r="B34" s="104"/>
      <c r="C34" s="104" t="s">
        <v>21</v>
      </c>
      <c r="D34" s="102">
        <v>96148.22873469345</v>
      </c>
      <c r="E34" s="103">
        <f t="shared" si="0"/>
        <v>0.05583579637437963</v>
      </c>
    </row>
    <row r="35" spans="2:5" ht="13.5">
      <c r="B35" s="104">
        <v>2014</v>
      </c>
      <c r="C35" s="104" t="s">
        <v>18</v>
      </c>
      <c r="D35" s="102">
        <v>106575.81486121798</v>
      </c>
      <c r="E35" s="103">
        <f t="shared" si="0"/>
        <v>0.0874740309915254</v>
      </c>
    </row>
    <row r="36" spans="2:5" ht="13.5">
      <c r="B36" s="104"/>
      <c r="C36" s="104" t="s">
        <v>19</v>
      </c>
      <c r="D36" s="102">
        <v>110014.81490028731</v>
      </c>
      <c r="E36" s="103">
        <f t="shared" si="0"/>
        <v>0.09159351171477903</v>
      </c>
    </row>
    <row r="37" spans="2:5" ht="13.5">
      <c r="B37" s="104"/>
      <c r="C37" s="104" t="s">
        <v>20</v>
      </c>
      <c r="D37" s="102">
        <v>105630.07042892075</v>
      </c>
      <c r="E37" s="103">
        <f t="shared" si="0"/>
        <v>0.06493510647747658</v>
      </c>
    </row>
    <row r="38" spans="2:5" ht="13.5">
      <c r="B38" s="104"/>
      <c r="C38" s="104" t="s">
        <v>21</v>
      </c>
      <c r="D38" s="102">
        <v>101242.39022457489</v>
      </c>
      <c r="E38" s="103">
        <f t="shared" si="0"/>
        <v>0.05298237478651857</v>
      </c>
    </row>
    <row r="39" spans="2:5" ht="13.5">
      <c r="B39" s="104">
        <v>2015</v>
      </c>
      <c r="C39" s="104" t="s">
        <v>18</v>
      </c>
      <c r="D39" s="102">
        <v>106208.08652938785</v>
      </c>
      <c r="E39" s="103">
        <f t="shared" si="0"/>
        <v>-0.003450391932813157</v>
      </c>
    </row>
    <row r="40" spans="2:5" ht="13.5">
      <c r="B40" s="104"/>
      <c r="C40" s="104" t="s">
        <v>19</v>
      </c>
      <c r="D40" s="102">
        <v>119973.82221162057</v>
      </c>
      <c r="E40" s="103">
        <f t="shared" si="0"/>
        <v>0.09052423821609556</v>
      </c>
    </row>
    <row r="41" spans="2:5" ht="13.5">
      <c r="B41" s="104"/>
      <c r="C41" s="104" t="s">
        <v>20</v>
      </c>
      <c r="D41" s="102">
        <v>115235.1699587619</v>
      </c>
      <c r="E41" s="103">
        <f t="shared" si="0"/>
        <v>0.0909314884562582</v>
      </c>
    </row>
    <row r="42" spans="2:5" ht="13.5">
      <c r="B42" s="104"/>
      <c r="C42" s="104" t="s">
        <v>21</v>
      </c>
      <c r="D42" s="102">
        <v>109969.10820942844</v>
      </c>
      <c r="E42" s="103">
        <f t="shared" si="0"/>
        <v>0.08619628562202086</v>
      </c>
    </row>
    <row r="43" spans="2:5" ht="13.5">
      <c r="B43" s="104">
        <v>2016</v>
      </c>
      <c r="C43" s="104" t="s">
        <v>18</v>
      </c>
      <c r="D43" s="102">
        <v>113973.05597617562</v>
      </c>
      <c r="E43" s="103">
        <f t="shared" si="0"/>
        <v>0.07311090615156868</v>
      </c>
    </row>
    <row r="44" spans="2:5" ht="13.5">
      <c r="B44" s="104"/>
      <c r="C44" s="104" t="s">
        <v>19</v>
      </c>
      <c r="D44" s="102">
        <v>126293.40116584302</v>
      </c>
      <c r="E44" s="103">
        <f t="shared" si="0"/>
        <v>0.05267464883360473</v>
      </c>
    </row>
    <row r="45" spans="2:5" ht="13.5">
      <c r="B45" s="104"/>
      <c r="C45" s="104" t="s">
        <v>20</v>
      </c>
      <c r="D45" s="102">
        <v>118590.04875888435</v>
      </c>
      <c r="E45" s="103">
        <f t="shared" si="0"/>
        <v>0.02911332366084962</v>
      </c>
    </row>
    <row r="46" spans="2:5" ht="13.5">
      <c r="B46" s="104"/>
      <c r="C46" s="104" t="s">
        <v>21</v>
      </c>
      <c r="D46" s="102">
        <v>109515.08609052154</v>
      </c>
      <c r="E46" s="103">
        <f t="shared" si="0"/>
        <v>-0.004128633270738535</v>
      </c>
    </row>
    <row r="47" spans="2:5" ht="13.5">
      <c r="B47" s="104">
        <v>2017</v>
      </c>
      <c r="C47" s="104" t="s">
        <v>18</v>
      </c>
      <c r="D47" s="102">
        <v>118977.93619693916</v>
      </c>
      <c r="E47" s="103">
        <f t="shared" si="0"/>
        <v>0.04391283692357728</v>
      </c>
    </row>
    <row r="48" spans="2:5" ht="13.5">
      <c r="B48" s="104"/>
      <c r="C48" s="104" t="s">
        <v>19</v>
      </c>
      <c r="D48" s="102">
        <v>131145.94021461892</v>
      </c>
      <c r="E48" s="103">
        <f t="shared" si="0"/>
        <v>0.03842274421292813</v>
      </c>
    </row>
    <row r="49" spans="2:5" ht="13.5">
      <c r="B49" s="104"/>
      <c r="C49" s="104" t="s">
        <v>20</v>
      </c>
      <c r="D49" s="102">
        <v>120756.02215343667</v>
      </c>
      <c r="E49" s="103">
        <f t="shared" si="0"/>
        <v>0.018264377299954893</v>
      </c>
    </row>
    <row r="50" spans="2:5" ht="13.5">
      <c r="B50" s="104"/>
      <c r="C50" s="104" t="s">
        <v>21</v>
      </c>
      <c r="D50" s="102">
        <v>114994.98720914076</v>
      </c>
      <c r="E50" s="103">
        <f t="shared" si="0"/>
        <v>0.05003786523155096</v>
      </c>
    </row>
    <row r="51" spans="2:5" ht="13.5">
      <c r="B51" s="104">
        <v>2018</v>
      </c>
      <c r="C51" s="104" t="s">
        <v>18</v>
      </c>
      <c r="D51" s="99">
        <v>122766.22364255099</v>
      </c>
      <c r="E51" s="103">
        <f t="shared" si="0"/>
        <v>0.03184025178703087</v>
      </c>
    </row>
    <row r="52" spans="2:5" ht="13.5">
      <c r="B52" s="104"/>
      <c r="C52" s="104" t="s">
        <v>19</v>
      </c>
      <c r="D52" s="99">
        <v>135544.93501523338</v>
      </c>
      <c r="E52" s="103">
        <f t="shared" si="0"/>
        <v>0.033542744772850464</v>
      </c>
    </row>
    <row r="53" spans="2:3" ht="13.5">
      <c r="B53" s="104"/>
      <c r="C53" s="104" t="s">
        <v>20</v>
      </c>
    </row>
    <row r="54" spans="2:3" ht="13.5">
      <c r="B54" s="104"/>
      <c r="C54" s="104" t="s">
        <v>21</v>
      </c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/>
  </sheetPr>
  <dimension ref="A1:B7"/>
  <sheetViews>
    <sheetView showGridLines="0" zoomScalePageLayoutView="0" workbookViewId="0" topLeftCell="A1">
      <selection activeCell="Y31" sqref="Y31"/>
    </sheetView>
  </sheetViews>
  <sheetFormatPr defaultColWidth="9.140625" defaultRowHeight="15"/>
  <cols>
    <col min="1" max="16384" width="8.8515625" style="48" customWidth="1"/>
  </cols>
  <sheetData>
    <row r="1" s="72" customFormat="1" ht="15">
      <c r="A1" s="72" t="s">
        <v>318</v>
      </c>
    </row>
    <row r="3" ht="15">
      <c r="B3" s="72" t="s">
        <v>317</v>
      </c>
    </row>
    <row r="5" s="73" customFormat="1" ht="15">
      <c r="B5" s="79" t="s">
        <v>1</v>
      </c>
    </row>
    <row r="6" s="80" customFormat="1" ht="15">
      <c r="B6" s="81" t="s">
        <v>207</v>
      </c>
    </row>
    <row r="7" s="80" customFormat="1" ht="15">
      <c r="B7" s="81" t="s">
        <v>314</v>
      </c>
    </row>
    <row r="8" s="73" customFormat="1" ht="15"/>
  </sheetData>
  <sheetProtection/>
  <hyperlinks>
    <hyperlink ref="B6" location="'Government Finances'!A1" display="Government Finances"/>
    <hyperlink ref="B7" location="Debt!A1" display="Public Sector Debt"/>
  </hyperlink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S54"/>
  <sheetViews>
    <sheetView showGridLines="0" zoomScalePageLayoutView="0" workbookViewId="0" topLeftCell="A1">
      <selection activeCell="A1" sqref="A1:B3"/>
    </sheetView>
  </sheetViews>
  <sheetFormatPr defaultColWidth="9.140625" defaultRowHeight="15"/>
  <cols>
    <col min="1" max="1" width="38.8515625" style="1" customWidth="1"/>
    <col min="2" max="3" width="9.00390625" style="1" bestFit="1" customWidth="1"/>
    <col min="4" max="19" width="9.8515625" style="1" bestFit="1" customWidth="1"/>
    <col min="20" max="16384" width="8.8515625" style="1" customWidth="1"/>
  </cols>
  <sheetData>
    <row r="1" ht="13.5">
      <c r="A1" s="1" t="s">
        <v>210</v>
      </c>
    </row>
    <row r="2" ht="13.5">
      <c r="A2" s="1" t="s">
        <v>284</v>
      </c>
    </row>
    <row r="3" spans="1:2" ht="13.5">
      <c r="A3" s="1" t="s">
        <v>11</v>
      </c>
      <c r="B3" s="45">
        <v>43313</v>
      </c>
    </row>
    <row r="5" spans="1:19" ht="13.5">
      <c r="A5" s="47" t="s">
        <v>287</v>
      </c>
      <c r="B5" s="51" t="s">
        <v>211</v>
      </c>
      <c r="C5" s="51" t="s">
        <v>212</v>
      </c>
      <c r="D5" s="51" t="s">
        <v>213</v>
      </c>
      <c r="E5" s="51" t="s">
        <v>214</v>
      </c>
      <c r="F5" s="51" t="s">
        <v>215</v>
      </c>
      <c r="G5" s="51" t="s">
        <v>216</v>
      </c>
      <c r="H5" s="51" t="s">
        <v>217</v>
      </c>
      <c r="I5" s="51" t="s">
        <v>218</v>
      </c>
      <c r="J5" s="51" t="s">
        <v>219</v>
      </c>
      <c r="K5" s="51" t="s">
        <v>220</v>
      </c>
      <c r="L5" s="51" t="s">
        <v>221</v>
      </c>
      <c r="M5" s="51" t="s">
        <v>222</v>
      </c>
      <c r="N5" s="51" t="s">
        <v>223</v>
      </c>
      <c r="O5" s="51" t="s">
        <v>224</v>
      </c>
      <c r="P5" s="51" t="s">
        <v>225</v>
      </c>
      <c r="Q5" s="51" t="s">
        <v>226</v>
      </c>
      <c r="R5" s="51" t="s">
        <v>227</v>
      </c>
      <c r="S5" s="51" t="s">
        <v>228</v>
      </c>
    </row>
    <row r="6" spans="1:19" ht="13.5">
      <c r="A6" s="1" t="s">
        <v>16</v>
      </c>
      <c r="B6" s="21">
        <v>76387.06392133827</v>
      </c>
      <c r="C6" s="21">
        <v>98692.91856129616</v>
      </c>
      <c r="D6" s="21">
        <v>119136.59315188682</v>
      </c>
      <c r="E6" s="21">
        <v>133118.16811626256</v>
      </c>
      <c r="F6" s="21">
        <v>154271.44676924867</v>
      </c>
      <c r="G6" s="21">
        <v>178118.23201651665</v>
      </c>
      <c r="H6" s="21">
        <v>211133.0222011587</v>
      </c>
      <c r="I6" s="21">
        <v>242038.0126953125</v>
      </c>
      <c r="J6" s="21">
        <v>279330.646484375</v>
      </c>
      <c r="K6" s="21">
        <v>300269.91943359375</v>
      </c>
      <c r="L6" s="21">
        <v>344839.36279296875</v>
      </c>
      <c r="M6" s="21">
        <v>381691.5</v>
      </c>
      <c r="N6" s="21">
        <v>433122.1591796875</v>
      </c>
      <c r="O6" s="21">
        <v>482233.4296875</v>
      </c>
      <c r="P6" s="21">
        <v>531777.1279296875</v>
      </c>
      <c r="Q6" s="21">
        <v>591678.6083984375</v>
      </c>
      <c r="R6" s="21">
        <v>687115.921875</v>
      </c>
      <c r="S6" s="21">
        <v>804464</v>
      </c>
    </row>
    <row r="8" spans="1:19" ht="13.5">
      <c r="A8" s="1" t="s">
        <v>229</v>
      </c>
      <c r="B8" s="21">
        <v>14608.149000000001</v>
      </c>
      <c r="C8" s="21">
        <v>19354.525196333332</v>
      </c>
      <c r="D8" s="21">
        <v>21143.663318</v>
      </c>
      <c r="E8" s="21">
        <v>25127.322682250004</v>
      </c>
      <c r="F8" s="21">
        <v>26701.485828166667</v>
      </c>
      <c r="G8" s="21">
        <v>30345.599134921267</v>
      </c>
      <c r="H8" s="21">
        <v>42622.50267068669</v>
      </c>
      <c r="I8" s="21">
        <v>54398.02729727932</v>
      </c>
      <c r="J8" s="21">
        <v>62668.74168516649</v>
      </c>
      <c r="K8" s="21">
        <v>73919.87011507181</v>
      </c>
      <c r="L8" s="21">
        <v>91909.10399999999</v>
      </c>
      <c r="M8" s="21">
        <v>109690.09999999998</v>
      </c>
      <c r="N8" s="21">
        <v>109212.11499420789</v>
      </c>
      <c r="O8" s="21">
        <v>138455.457</v>
      </c>
      <c r="P8" s="21">
        <v>169234.0376727085</v>
      </c>
      <c r="Q8" s="21">
        <v>166965.37298398564</v>
      </c>
      <c r="R8" s="21">
        <f>+R10+R44</f>
        <v>181124.947</v>
      </c>
      <c r="S8" s="21">
        <f>+S10+S44</f>
        <v>226957.99800000002</v>
      </c>
    </row>
    <row r="9" spans="2:19" ht="13.5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19" ht="13.5">
      <c r="A10" s="1" t="s">
        <v>230</v>
      </c>
      <c r="B10" s="21">
        <v>7753.149</v>
      </c>
      <c r="C10" s="21">
        <v>9717.178</v>
      </c>
      <c r="D10" s="21">
        <v>11709.784</v>
      </c>
      <c r="E10" s="21">
        <v>14789.171000000002</v>
      </c>
      <c r="F10" s="21">
        <v>17372.355</v>
      </c>
      <c r="G10" s="21">
        <v>21239.647</v>
      </c>
      <c r="H10" s="21">
        <v>28298.71532</v>
      </c>
      <c r="I10" s="21">
        <v>35130.006440000005</v>
      </c>
      <c r="J10" s="21">
        <v>40033.53013</v>
      </c>
      <c r="K10" s="21">
        <v>48619.6058</v>
      </c>
      <c r="L10" s="21">
        <v>63566.10399999999</v>
      </c>
      <c r="M10" s="21">
        <v>81058.49999999999</v>
      </c>
      <c r="N10" s="21">
        <v>87274.16627836</v>
      </c>
      <c r="O10" s="21">
        <v>126574.811</v>
      </c>
      <c r="P10" s="21">
        <v>146447.769</v>
      </c>
      <c r="Q10" s="21">
        <v>148100</v>
      </c>
      <c r="R10" s="21">
        <v>166285.047</v>
      </c>
      <c r="S10" s="21">
        <v>213222.89800000002</v>
      </c>
    </row>
    <row r="11" spans="1:19" ht="13.5">
      <c r="A11" s="22" t="s">
        <v>231</v>
      </c>
      <c r="B11" s="21">
        <v>6922.283</v>
      </c>
      <c r="C11" s="21">
        <v>8858.78</v>
      </c>
      <c r="D11" s="21">
        <v>10481.588</v>
      </c>
      <c r="E11" s="21">
        <v>13627.202000000001</v>
      </c>
      <c r="F11" s="21">
        <v>13876.457999999999</v>
      </c>
      <c r="G11" s="21">
        <v>18024.175</v>
      </c>
      <c r="H11" s="21">
        <v>23407.4836</v>
      </c>
      <c r="I11" s="21">
        <v>29509.87465</v>
      </c>
      <c r="J11" s="21">
        <v>34205.30247</v>
      </c>
      <c r="K11" s="21">
        <v>41761.13116</v>
      </c>
      <c r="L11" s="21">
        <v>53708.564999999995</v>
      </c>
      <c r="M11" s="21">
        <v>68263.09999999999</v>
      </c>
      <c r="N11" s="21">
        <v>73301.94529506001</v>
      </c>
      <c r="O11" s="21">
        <v>107872.265</v>
      </c>
      <c r="P11" s="21">
        <v>125196.508</v>
      </c>
      <c r="Q11" s="21">
        <v>124400</v>
      </c>
      <c r="R11" s="21">
        <v>143681.12</v>
      </c>
      <c r="S11" s="21">
        <v>176370.717</v>
      </c>
    </row>
    <row r="12" spans="1:19" ht="13.5">
      <c r="A12" s="23" t="s">
        <v>232</v>
      </c>
      <c r="B12" s="21">
        <v>1033.527</v>
      </c>
      <c r="C12" s="21">
        <v>1517.568</v>
      </c>
      <c r="D12" s="21">
        <v>2120.799</v>
      </c>
      <c r="E12" s="21">
        <v>2412.878</v>
      </c>
      <c r="F12" s="21">
        <v>3428.158</v>
      </c>
      <c r="G12" s="21">
        <v>4430.785</v>
      </c>
      <c r="H12" s="21">
        <v>6351.3972699999995</v>
      </c>
      <c r="I12" s="21">
        <v>9271.538980000001</v>
      </c>
      <c r="J12" s="21">
        <v>11722.7463</v>
      </c>
      <c r="K12" s="21">
        <v>13726.83269</v>
      </c>
      <c r="L12" s="21">
        <v>18480.06</v>
      </c>
      <c r="M12" s="21">
        <v>24895.8</v>
      </c>
      <c r="N12" s="21">
        <v>36770.76027156</v>
      </c>
      <c r="O12" s="21">
        <v>55800</v>
      </c>
      <c r="P12" s="21">
        <v>61270</v>
      </c>
      <c r="Q12" s="21"/>
      <c r="R12" s="21">
        <v>63805.183</v>
      </c>
      <c r="S12" s="21">
        <v>96892.376</v>
      </c>
    </row>
    <row r="13" spans="1:19" ht="13.5">
      <c r="A13" s="23" t="s">
        <v>233</v>
      </c>
      <c r="B13" s="21">
        <v>4827.443</v>
      </c>
      <c r="C13" s="21">
        <v>5822.461</v>
      </c>
      <c r="D13" s="21">
        <v>7151.3</v>
      </c>
      <c r="E13" s="21">
        <v>8757.592</v>
      </c>
      <c r="F13" s="21">
        <v>9238.75</v>
      </c>
      <c r="G13" s="21">
        <v>11199.067</v>
      </c>
      <c r="H13" s="21">
        <v>14490.12861</v>
      </c>
      <c r="I13" s="21">
        <v>17224.80502</v>
      </c>
      <c r="J13" s="21">
        <v>19231.83882</v>
      </c>
      <c r="K13" s="21">
        <v>23880.17833</v>
      </c>
      <c r="L13" s="21">
        <v>32888.42</v>
      </c>
      <c r="M13" s="21">
        <v>40490.1</v>
      </c>
      <c r="N13" s="21">
        <v>33327.64974331001</v>
      </c>
      <c r="O13" s="21">
        <v>48668.114</v>
      </c>
      <c r="P13" s="21">
        <v>59784.918</v>
      </c>
      <c r="Q13" s="21"/>
      <c r="R13" s="21">
        <v>68501.476</v>
      </c>
      <c r="S13" s="21">
        <v>65851.885</v>
      </c>
    </row>
    <row r="14" spans="1:19" ht="13.5">
      <c r="A14" s="23" t="s">
        <v>234</v>
      </c>
      <c r="B14" s="21">
        <v>1061.313</v>
      </c>
      <c r="C14" s="21">
        <v>1518.751</v>
      </c>
      <c r="D14" s="21">
        <v>1209.489</v>
      </c>
      <c r="E14" s="21">
        <v>2456.732</v>
      </c>
      <c r="F14" s="21">
        <v>1209.55</v>
      </c>
      <c r="G14" s="21">
        <v>2394.323</v>
      </c>
      <c r="H14" s="21">
        <v>2565.9577200000003</v>
      </c>
      <c r="I14" s="21">
        <v>3013.5306499999997</v>
      </c>
      <c r="J14" s="21">
        <v>3250.71735</v>
      </c>
      <c r="K14" s="21">
        <v>4154.12014</v>
      </c>
      <c r="L14" s="21">
        <v>2340.085</v>
      </c>
      <c r="M14" s="21">
        <v>2877.2</v>
      </c>
      <c r="N14" s="21">
        <v>3203.5352801900003</v>
      </c>
      <c r="O14" s="21">
        <v>3404.151</v>
      </c>
      <c r="P14" s="21">
        <v>4141.59</v>
      </c>
      <c r="Q14" s="21"/>
      <c r="R14" s="21">
        <f>+R11-R12-R13</f>
        <v>11374.46100000001</v>
      </c>
      <c r="S14" s="21">
        <f>+S11-S12-S13</f>
        <v>13626.456000000006</v>
      </c>
    </row>
    <row r="15" spans="1:19" ht="13.5">
      <c r="A15" s="22" t="s">
        <v>235</v>
      </c>
      <c r="B15" s="21">
        <v>830.866</v>
      </c>
      <c r="C15" s="21">
        <v>858.398</v>
      </c>
      <c r="D15" s="21">
        <v>1228.196</v>
      </c>
      <c r="E15" s="21">
        <v>1161.969</v>
      </c>
      <c r="F15" s="21">
        <v>3495.897</v>
      </c>
      <c r="G15" s="21">
        <v>3215.472</v>
      </c>
      <c r="H15" s="21">
        <v>4891.23172</v>
      </c>
      <c r="I15" s="21">
        <v>5620.13179</v>
      </c>
      <c r="J15" s="21">
        <v>5828.2276600000005</v>
      </c>
      <c r="K15" s="21">
        <v>6858.47464</v>
      </c>
      <c r="L15" s="21">
        <v>9857.539</v>
      </c>
      <c r="M15" s="21">
        <v>12795.4</v>
      </c>
      <c r="N15" s="21">
        <v>13972.220983299998</v>
      </c>
      <c r="O15" s="21">
        <v>18702.546000000002</v>
      </c>
      <c r="P15" s="21">
        <v>21251.261</v>
      </c>
      <c r="Q15" s="21">
        <f>+Q10-Q11</f>
        <v>23700</v>
      </c>
      <c r="R15" s="21">
        <v>22603.927000000003</v>
      </c>
      <c r="S15" s="21">
        <v>36852.181000000004</v>
      </c>
    </row>
    <row r="16" spans="2:19" ht="13.5"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13.5">
      <c r="A17" s="1" t="s">
        <v>236</v>
      </c>
      <c r="B17" s="21">
        <f>+B18+B34-B30+B31+B32</f>
        <v>17338.4</v>
      </c>
      <c r="C17" s="21">
        <f aca="true" t="shared" si="0" ref="C17:S17">+C18+C34-C30+C31+C32</f>
        <v>23285.24719633333</v>
      </c>
      <c r="D17" s="21">
        <f t="shared" si="0"/>
        <v>28194.323572</v>
      </c>
      <c r="E17" s="21">
        <f t="shared" si="0"/>
        <v>29858.267026471258</v>
      </c>
      <c r="F17" s="21">
        <f t="shared" si="0"/>
        <v>34189.273627388335</v>
      </c>
      <c r="G17" s="21">
        <f t="shared" si="0"/>
        <v>30117.763473069957</v>
      </c>
      <c r="H17" s="21">
        <f t="shared" si="0"/>
        <v>41960.58997426168</v>
      </c>
      <c r="I17" s="21">
        <f t="shared" si="0"/>
        <v>60528.01911774564</v>
      </c>
      <c r="J17" s="21">
        <f t="shared" si="0"/>
        <v>66698.00353607562</v>
      </c>
      <c r="K17" s="21">
        <f t="shared" si="0"/>
        <v>87630.00748145269</v>
      </c>
      <c r="L17" s="21">
        <f t="shared" si="0"/>
        <v>103135.3061782384</v>
      </c>
      <c r="M17" s="21">
        <f t="shared" si="0"/>
        <v>123995.642854613</v>
      </c>
      <c r="N17" s="21">
        <f t="shared" si="0"/>
        <v>133589.81542237673</v>
      </c>
      <c r="O17" s="21">
        <f t="shared" si="0"/>
        <v>164681.63499999995</v>
      </c>
      <c r="P17" s="21">
        <f t="shared" si="0"/>
        <v>224132.41700000002</v>
      </c>
      <c r="Q17" s="21">
        <f t="shared" si="0"/>
        <v>208628.30000000002</v>
      </c>
      <c r="R17" s="21">
        <f t="shared" si="0"/>
        <v>230806.29999999996</v>
      </c>
      <c r="S17" s="21">
        <f t="shared" si="0"/>
        <v>268119.797</v>
      </c>
    </row>
    <row r="18" spans="1:19" ht="13.5">
      <c r="A18" s="22" t="s">
        <v>237</v>
      </c>
      <c r="B18" s="21">
        <v>13715.099999999999</v>
      </c>
      <c r="C18" s="21">
        <v>21868.1</v>
      </c>
      <c r="D18" s="21">
        <v>25256.1072884</v>
      </c>
      <c r="E18" s="21">
        <v>28653.09000682</v>
      </c>
      <c r="F18" s="21">
        <v>30787.3686251</v>
      </c>
      <c r="G18" s="21">
        <v>34062.63773277328</v>
      </c>
      <c r="H18" s="21">
        <v>44620.03954204</v>
      </c>
      <c r="I18" s="21">
        <v>56498</v>
      </c>
      <c r="J18" s="21">
        <v>65968.0031664</v>
      </c>
      <c r="K18" s="21">
        <v>83207.05161512</v>
      </c>
      <c r="L18" s="21">
        <v>101567.36154</v>
      </c>
      <c r="M18" s="21">
        <v>119561.18000000001</v>
      </c>
      <c r="N18" s="21">
        <v>128652.92114224302</v>
      </c>
      <c r="O18" s="21">
        <v>154195.39999999997</v>
      </c>
      <c r="P18" s="21">
        <v>208032.7</v>
      </c>
      <c r="Q18" s="21">
        <v>200801.2</v>
      </c>
      <c r="R18" s="21">
        <v>205438.89999999997</v>
      </c>
      <c r="S18" s="21">
        <f>+S19+S26</f>
        <v>215195.456</v>
      </c>
    </row>
    <row r="19" spans="1:19" ht="13.5">
      <c r="A19" s="23" t="s">
        <v>238</v>
      </c>
      <c r="B19" s="21">
        <v>7655.5</v>
      </c>
      <c r="C19" s="21">
        <v>10060</v>
      </c>
      <c r="D19" s="21">
        <v>13082</v>
      </c>
      <c r="E19" s="21">
        <v>15293.1</v>
      </c>
      <c r="F19" s="21">
        <v>18245.157215666666</v>
      </c>
      <c r="G19" s="21">
        <v>21091.644</v>
      </c>
      <c r="H19" s="21">
        <v>25620.03954204</v>
      </c>
      <c r="I19" s="21">
        <v>31837</v>
      </c>
      <c r="J19" s="21">
        <v>37632.40316639999</v>
      </c>
      <c r="K19" s="21">
        <v>47870.85161512</v>
      </c>
      <c r="L19" s="21">
        <v>57886.76154</v>
      </c>
      <c r="M19" s="21">
        <v>68549.68000000001</v>
      </c>
      <c r="N19" s="21">
        <v>78295.20814147999</v>
      </c>
      <c r="O19" s="21">
        <v>92595.39999999998</v>
      </c>
      <c r="P19" s="21">
        <v>127732.2</v>
      </c>
      <c r="Q19" s="21">
        <v>122702.70000000001</v>
      </c>
      <c r="R19" s="21">
        <v>144997.49999999997</v>
      </c>
      <c r="S19" s="21">
        <v>160824.35100000002</v>
      </c>
    </row>
    <row r="20" spans="1:19" ht="13.5">
      <c r="A20" s="24" t="s">
        <v>239</v>
      </c>
      <c r="B20" s="21">
        <v>3915.99836</v>
      </c>
      <c r="C20" s="21">
        <v>5099.25639</v>
      </c>
      <c r="D20" s="21">
        <v>6629.241150000001</v>
      </c>
      <c r="E20" s="21">
        <v>7985.70665</v>
      </c>
      <c r="F20" s="21">
        <v>10223.56297</v>
      </c>
      <c r="G20" s="21">
        <v>12100.882</v>
      </c>
      <c r="H20" s="21">
        <v>14171.48135</v>
      </c>
      <c r="I20" s="21">
        <v>17314.09759</v>
      </c>
      <c r="J20" s="21">
        <v>20858.6598</v>
      </c>
      <c r="K20" s="21">
        <v>26464.95402</v>
      </c>
      <c r="L20" s="21">
        <v>32504.19793</v>
      </c>
      <c r="M20" s="21">
        <v>39032.75688</v>
      </c>
      <c r="N20" s="21">
        <v>41531.6</v>
      </c>
      <c r="O20" s="21">
        <v>49521</v>
      </c>
      <c r="P20" s="21">
        <v>59841.200000000004</v>
      </c>
      <c r="Q20" s="21">
        <v>64691.8</v>
      </c>
      <c r="R20" s="21">
        <v>77843.2</v>
      </c>
      <c r="S20" s="21">
        <v>85081.9</v>
      </c>
    </row>
    <row r="21" spans="1:19" ht="13.5">
      <c r="A21" s="24" t="s">
        <v>240</v>
      </c>
      <c r="B21" s="21">
        <v>2438.45823</v>
      </c>
      <c r="C21" s="21">
        <v>2947.70852</v>
      </c>
      <c r="D21" s="21">
        <v>4738.915349999999</v>
      </c>
      <c r="E21" s="21">
        <v>5543.80276</v>
      </c>
      <c r="F21" s="21">
        <v>7109.287429999999</v>
      </c>
      <c r="G21" s="21">
        <v>9146.971</v>
      </c>
      <c r="H21" s="21">
        <v>11090.17879</v>
      </c>
      <c r="I21" s="21">
        <v>13843.31634</v>
      </c>
      <c r="J21" s="21">
        <v>17458.17329</v>
      </c>
      <c r="K21" s="21">
        <v>18002.4653</v>
      </c>
      <c r="L21" s="21">
        <v>22366.75998</v>
      </c>
      <c r="M21" s="21">
        <v>25205.2587</v>
      </c>
      <c r="N21" s="21">
        <v>15131.792015009998</v>
      </c>
      <c r="O21" s="21">
        <v>20400</v>
      </c>
      <c r="P21" s="21">
        <v>41100</v>
      </c>
      <c r="Q21" s="21">
        <v>26871.4</v>
      </c>
      <c r="R21" s="21">
        <v>22969</v>
      </c>
      <c r="S21" s="21">
        <v>25175.780460567163</v>
      </c>
    </row>
    <row r="22" spans="1:19" ht="13.5">
      <c r="A22" s="24" t="s">
        <v>241</v>
      </c>
      <c r="B22" s="21">
        <v>118.01197</v>
      </c>
      <c r="C22" s="21">
        <v>474.42689</v>
      </c>
      <c r="D22" s="21">
        <v>1261.5198</v>
      </c>
      <c r="E22" s="21">
        <v>1354.76857</v>
      </c>
      <c r="F22" s="21">
        <v>1228.31824</v>
      </c>
      <c r="G22" s="21">
        <v>1266.155</v>
      </c>
      <c r="H22" s="21">
        <v>1391</v>
      </c>
      <c r="I22" s="21">
        <v>1275</v>
      </c>
      <c r="J22" s="21">
        <v>1258.6999999999998</v>
      </c>
      <c r="K22" s="21">
        <v>1370.6</v>
      </c>
      <c r="L22" s="21">
        <v>2672.9</v>
      </c>
      <c r="M22" s="21">
        <v>3501</v>
      </c>
      <c r="N22" s="21">
        <v>4125.4</v>
      </c>
      <c r="O22" s="21">
        <v>3969.7</v>
      </c>
      <c r="P22" s="21">
        <v>5582.9</v>
      </c>
      <c r="Q22" s="21">
        <v>7760</v>
      </c>
      <c r="R22" s="21">
        <v>20200</v>
      </c>
      <c r="S22" s="21">
        <v>30253.49553233385</v>
      </c>
    </row>
    <row r="23" spans="1:19" ht="13.5">
      <c r="A23" s="25" t="s">
        <v>242</v>
      </c>
      <c r="B23" s="21">
        <v>10.7</v>
      </c>
      <c r="C23" s="21">
        <v>330.4</v>
      </c>
      <c r="D23" s="21">
        <v>952</v>
      </c>
      <c r="E23" s="21">
        <v>1001.6</v>
      </c>
      <c r="F23" s="21">
        <v>909.866</v>
      </c>
      <c r="G23" s="21">
        <v>789</v>
      </c>
      <c r="H23" s="21">
        <v>935</v>
      </c>
      <c r="I23" s="21">
        <v>872</v>
      </c>
      <c r="J23" s="21">
        <v>803.8</v>
      </c>
      <c r="K23" s="21">
        <v>832.8</v>
      </c>
      <c r="L23" s="21">
        <v>1860.4</v>
      </c>
      <c r="M23" s="21">
        <v>2507.2</v>
      </c>
      <c r="N23" s="21">
        <v>2886.6</v>
      </c>
      <c r="O23" s="21">
        <v>2230.9</v>
      </c>
      <c r="P23" s="21">
        <v>2833.5</v>
      </c>
      <c r="Q23" s="21">
        <v>3700</v>
      </c>
      <c r="R23" s="21">
        <v>7719.1</v>
      </c>
      <c r="S23" s="21">
        <v>10203.11</v>
      </c>
    </row>
    <row r="24" spans="1:19" ht="13.5">
      <c r="A24" s="25" t="s">
        <v>243</v>
      </c>
      <c r="B24" s="21">
        <v>98.7</v>
      </c>
      <c r="C24" s="21">
        <v>146.8</v>
      </c>
      <c r="D24" s="21">
        <v>322</v>
      </c>
      <c r="E24" s="21">
        <v>316.6</v>
      </c>
      <c r="F24" s="21">
        <v>411.14621566666665</v>
      </c>
      <c r="G24" s="21">
        <v>459</v>
      </c>
      <c r="H24" s="21">
        <v>456</v>
      </c>
      <c r="I24" s="21">
        <v>403</v>
      </c>
      <c r="J24" s="21">
        <v>454.9</v>
      </c>
      <c r="K24" s="21">
        <v>537.8</v>
      </c>
      <c r="L24" s="21">
        <v>812.5</v>
      </c>
      <c r="M24" s="21">
        <v>993.8</v>
      </c>
      <c r="N24" s="21">
        <v>1238.8</v>
      </c>
      <c r="O24" s="21">
        <v>1738.8</v>
      </c>
      <c r="P24" s="21">
        <v>2359.4</v>
      </c>
      <c r="Q24" s="21">
        <v>3900</v>
      </c>
      <c r="R24" s="21">
        <v>12500</v>
      </c>
      <c r="S24" s="21">
        <v>20050.38553233385</v>
      </c>
    </row>
    <row r="25" spans="1:19" ht="13.5">
      <c r="A25" s="24" t="s">
        <v>244</v>
      </c>
      <c r="B25" s="21">
        <v>1706.46255</v>
      </c>
      <c r="C25" s="21">
        <v>2221.51324</v>
      </c>
      <c r="D25" s="21">
        <v>2850.8122999999996</v>
      </c>
      <c r="E25" s="21">
        <v>3213.8588999999997</v>
      </c>
      <c r="F25" s="21">
        <v>3720.9259700000002</v>
      </c>
      <c r="G25" s="21">
        <v>4244.137</v>
      </c>
      <c r="H25" s="21">
        <v>5351.90257</v>
      </c>
      <c r="I25" s="21">
        <v>6332.78142</v>
      </c>
      <c r="J25" s="21">
        <v>8197.38281</v>
      </c>
      <c r="K25" s="21">
        <v>8800.8645</v>
      </c>
      <c r="L25" s="21">
        <v>15090.69937</v>
      </c>
      <c r="M25" s="21">
        <v>16919.77968</v>
      </c>
      <c r="N25" s="21">
        <v>17506.416126469998</v>
      </c>
      <c r="O25" s="21">
        <v>15169.2</v>
      </c>
      <c r="P25" s="21">
        <v>18004</v>
      </c>
      <c r="Q25" s="21">
        <v>22071.4</v>
      </c>
      <c r="R25" s="21">
        <v>23519.800000000003</v>
      </c>
      <c r="S25" s="21">
        <v>22227</v>
      </c>
    </row>
    <row r="26" spans="1:19" ht="13.5">
      <c r="A26" s="23" t="s">
        <v>245</v>
      </c>
      <c r="B26" s="21">
        <v>6059.599999999999</v>
      </c>
      <c r="C26" s="21">
        <v>11808.1</v>
      </c>
      <c r="D26" s="21">
        <v>12174.107288399999</v>
      </c>
      <c r="E26" s="21">
        <v>13359.99000682</v>
      </c>
      <c r="F26" s="21">
        <v>12542.211409433334</v>
      </c>
      <c r="G26" s="21">
        <v>12970.993732773277</v>
      </c>
      <c r="H26" s="21">
        <v>19000</v>
      </c>
      <c r="I26" s="21">
        <v>24661</v>
      </c>
      <c r="J26" s="21">
        <v>28335.600000000002</v>
      </c>
      <c r="K26" s="21">
        <v>35336.2</v>
      </c>
      <c r="L26" s="21">
        <v>43680.6</v>
      </c>
      <c r="M26" s="21">
        <v>51011.5</v>
      </c>
      <c r="N26" s="21">
        <v>50357.713000763026</v>
      </c>
      <c r="O26" s="21">
        <v>61600</v>
      </c>
      <c r="P26" s="21">
        <f>P27+P28</f>
        <v>80300.5</v>
      </c>
      <c r="Q26" s="21">
        <f>Q27+Q28</f>
        <v>77068.5</v>
      </c>
      <c r="R26" s="21">
        <v>60441.4</v>
      </c>
      <c r="S26" s="21">
        <v>54371.104999999996</v>
      </c>
    </row>
    <row r="27" spans="1:19" ht="13.5">
      <c r="A27" s="24" t="s">
        <v>246</v>
      </c>
      <c r="B27" s="21">
        <v>2045.6</v>
      </c>
      <c r="C27" s="21">
        <v>3139.5</v>
      </c>
      <c r="D27" s="21">
        <v>3167</v>
      </c>
      <c r="E27" s="21">
        <v>3662</v>
      </c>
      <c r="F27" s="21">
        <v>4074</v>
      </c>
      <c r="G27" s="21">
        <v>4335</v>
      </c>
      <c r="H27" s="21">
        <v>6542</v>
      </c>
      <c r="I27" s="21">
        <v>9236</v>
      </c>
      <c r="J27" s="21">
        <v>11295.7</v>
      </c>
      <c r="K27" s="21">
        <v>13431.5</v>
      </c>
      <c r="L27" s="21">
        <v>20032.3</v>
      </c>
      <c r="M27" s="21">
        <v>20411</v>
      </c>
      <c r="N27" s="21">
        <v>24927.2</v>
      </c>
      <c r="O27" s="21">
        <v>28000</v>
      </c>
      <c r="P27" s="21">
        <v>36300</v>
      </c>
      <c r="Q27" s="21">
        <v>34506.5</v>
      </c>
      <c r="R27" s="21">
        <v>23628.5</v>
      </c>
      <c r="S27" s="21">
        <v>23073.622</v>
      </c>
    </row>
    <row r="28" spans="1:19" ht="13.5">
      <c r="A28" s="24" t="s">
        <v>247</v>
      </c>
      <c r="B28" s="21">
        <v>4013.9999999999995</v>
      </c>
      <c r="C28" s="21">
        <v>8668.6</v>
      </c>
      <c r="D28" s="21">
        <v>9007.107288399999</v>
      </c>
      <c r="E28" s="21">
        <v>9697.99000682</v>
      </c>
      <c r="F28" s="21">
        <v>8468.211409433334</v>
      </c>
      <c r="G28" s="21">
        <v>8635.993732773277</v>
      </c>
      <c r="H28" s="21">
        <v>12458</v>
      </c>
      <c r="I28" s="21">
        <v>15425</v>
      </c>
      <c r="J28" s="21">
        <v>17039.9</v>
      </c>
      <c r="K28" s="21">
        <v>21904.7</v>
      </c>
      <c r="L28" s="21">
        <v>23648.3</v>
      </c>
      <c r="M28" s="21">
        <v>30600.5</v>
      </c>
      <c r="N28" s="21">
        <v>28530</v>
      </c>
      <c r="O28" s="21">
        <v>33600</v>
      </c>
      <c r="P28" s="21">
        <v>44000.5</v>
      </c>
      <c r="Q28" s="21">
        <v>42562</v>
      </c>
      <c r="R28" s="21">
        <v>36812.9</v>
      </c>
      <c r="S28" s="21">
        <v>31297.483</v>
      </c>
    </row>
    <row r="29" spans="2:19" ht="13.5"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1:19" s="22" customFormat="1" ht="13.5">
      <c r="A30" s="22" t="s">
        <v>251</v>
      </c>
      <c r="B30" s="53">
        <v>-1811.1000000000022</v>
      </c>
      <c r="C30" s="53">
        <v>1008.7528036666699</v>
      </c>
      <c r="D30" s="53">
        <v>-1963.0162836000018</v>
      </c>
      <c r="E30" s="53">
        <v>-724.3770196512596</v>
      </c>
      <c r="F30" s="53">
        <v>-2343.778163410334</v>
      </c>
      <c r="G30" s="53">
        <v>4616.038138143485</v>
      </c>
      <c r="H30" s="53">
        <v>4395.615985929595</v>
      </c>
      <c r="I30" s="53">
        <v>-1734.0191177456436</v>
      </c>
      <c r="J30" s="53">
        <v>748.4413981779362</v>
      </c>
      <c r="K30" s="53">
        <v>0</v>
      </c>
      <c r="L30" s="53">
        <v>364.1553617616044</v>
      </c>
      <c r="M30" s="53">
        <v>-775.9628546130025</v>
      </c>
      <c r="N30" s="53">
        <v>-468.5929769000327</v>
      </c>
      <c r="O30" s="53">
        <v>-500</v>
      </c>
      <c r="P30" s="53">
        <v>0</v>
      </c>
      <c r="Q30" s="53">
        <v>-2281.1</v>
      </c>
      <c r="R30" s="53">
        <v>-2700</v>
      </c>
      <c r="S30" s="53"/>
    </row>
    <row r="31" spans="1:19" s="22" customFormat="1" ht="13.5">
      <c r="A31" s="22" t="s">
        <v>252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>
        <v>3000</v>
      </c>
      <c r="R31" s="53">
        <v>9200</v>
      </c>
      <c r="S31" s="53"/>
    </row>
    <row r="32" spans="1:19" s="22" customFormat="1" ht="13.5">
      <c r="A32" s="22" t="s">
        <v>288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>
        <f>26937.341</f>
        <v>26937.341</v>
      </c>
    </row>
    <row r="33" spans="2:19" s="22" customFormat="1" ht="13.5"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</row>
    <row r="34" spans="1:19" ht="13.5">
      <c r="A34" s="1" t="s">
        <v>248</v>
      </c>
      <c r="B34" s="21">
        <v>1812.2</v>
      </c>
      <c r="C34" s="21">
        <v>2425.8999999999996</v>
      </c>
      <c r="D34" s="21">
        <v>975.1999999999999</v>
      </c>
      <c r="E34" s="21">
        <v>480.80000000000007</v>
      </c>
      <c r="F34" s="21">
        <v>1058.126838878</v>
      </c>
      <c r="G34" s="21">
        <v>671.1638784401684</v>
      </c>
      <c r="H34" s="21">
        <v>1736.1664181512747</v>
      </c>
      <c r="I34" s="21">
        <v>2296</v>
      </c>
      <c r="J34" s="21">
        <v>1478.4417678535522</v>
      </c>
      <c r="K34" s="21">
        <v>4422.955866332697</v>
      </c>
      <c r="L34" s="21">
        <v>1932.1</v>
      </c>
      <c r="M34" s="21">
        <v>3658.5</v>
      </c>
      <c r="N34" s="21">
        <v>4468.30130323368</v>
      </c>
      <c r="O34" s="21">
        <f>O35+O36</f>
        <v>9986.235</v>
      </c>
      <c r="P34" s="21">
        <f>P35+P36</f>
        <v>16099.717</v>
      </c>
      <c r="Q34" s="21">
        <f>Q35+Q36</f>
        <v>2546</v>
      </c>
      <c r="R34" s="21">
        <f>R35+R36</f>
        <v>13467.4</v>
      </c>
      <c r="S34" s="21">
        <f>S35+S36</f>
        <v>25987</v>
      </c>
    </row>
    <row r="35" spans="1:19" ht="13.5">
      <c r="A35" s="22" t="s">
        <v>249</v>
      </c>
      <c r="B35" s="21">
        <v>-196.1</v>
      </c>
      <c r="C35" s="21">
        <v>-228.8</v>
      </c>
      <c r="D35" s="21">
        <v>-468.9</v>
      </c>
      <c r="E35" s="21">
        <v>-360.8</v>
      </c>
      <c r="F35" s="21">
        <v>-227.473161122</v>
      </c>
      <c r="G35" s="21">
        <v>-377.90556596700003</v>
      </c>
      <c r="H35" s="21">
        <v>-123.955236661</v>
      </c>
      <c r="I35" s="21">
        <v>-179</v>
      </c>
      <c r="J35" s="21">
        <v>-134.75063529</v>
      </c>
      <c r="K35" s="21">
        <v>-21.443433500000054</v>
      </c>
      <c r="L35" s="21">
        <v>-396.49999999999994</v>
      </c>
      <c r="M35" s="21">
        <v>394.8</v>
      </c>
      <c r="N35" s="21">
        <v>-383.2496718500001</v>
      </c>
      <c r="O35" s="21">
        <v>656.7620000000002</v>
      </c>
      <c r="P35" s="21">
        <v>6770.244</v>
      </c>
      <c r="Q35" s="21">
        <v>38.89999999999998</v>
      </c>
      <c r="R35" s="21">
        <v>177.1</v>
      </c>
      <c r="S35" s="21">
        <v>234.8</v>
      </c>
    </row>
    <row r="36" spans="1:19" ht="13.5">
      <c r="A36" s="22" t="s">
        <v>250</v>
      </c>
      <c r="B36" s="21"/>
      <c r="C36" s="21"/>
      <c r="D36" s="21"/>
      <c r="E36" s="21" t="s">
        <v>172</v>
      </c>
      <c r="F36" s="21">
        <v>1137.3</v>
      </c>
      <c r="G36" s="21">
        <v>764.9694444071685</v>
      </c>
      <c r="H36" s="21">
        <v>1760.1217548122747</v>
      </c>
      <c r="I36" s="21">
        <v>2475</v>
      </c>
      <c r="J36" s="21">
        <v>1613.1924031435522</v>
      </c>
      <c r="K36" s="21">
        <v>4444.399299832697</v>
      </c>
      <c r="L36" s="21">
        <v>2328.6</v>
      </c>
      <c r="M36" s="21">
        <v>3263.7</v>
      </c>
      <c r="N36" s="21">
        <v>4851.55097508368</v>
      </c>
      <c r="O36" s="21">
        <v>9329.473</v>
      </c>
      <c r="P36" s="21">
        <v>9329.473</v>
      </c>
      <c r="Q36" s="21">
        <v>2507.1</v>
      </c>
      <c r="R36" s="21">
        <v>13290.3</v>
      </c>
      <c r="S36" s="21">
        <v>25752.2</v>
      </c>
    </row>
    <row r="37" spans="2:19" ht="13.5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ht="13.5">
      <c r="A38" s="54" t="s">
        <v>289</v>
      </c>
      <c r="B38" s="52">
        <f>+B17-B22</f>
        <v>17220.388030000002</v>
      </c>
      <c r="C38" s="52">
        <f aca="true" t="shared" si="1" ref="C38:S38">+C17-C22</f>
        <v>22810.82030633333</v>
      </c>
      <c r="D38" s="52">
        <f t="shared" si="1"/>
        <v>26932.803772</v>
      </c>
      <c r="E38" s="52">
        <f t="shared" si="1"/>
        <v>28503.498456471258</v>
      </c>
      <c r="F38" s="52">
        <f t="shared" si="1"/>
        <v>32960.955387388334</v>
      </c>
      <c r="G38" s="52">
        <f t="shared" si="1"/>
        <v>28851.60847306996</v>
      </c>
      <c r="H38" s="52">
        <f t="shared" si="1"/>
        <v>40569.58997426168</v>
      </c>
      <c r="I38" s="52">
        <f t="shared" si="1"/>
        <v>59253.01911774564</v>
      </c>
      <c r="J38" s="52">
        <f t="shared" si="1"/>
        <v>65439.30353607562</v>
      </c>
      <c r="K38" s="52">
        <f t="shared" si="1"/>
        <v>86259.40748145268</v>
      </c>
      <c r="L38" s="52">
        <f t="shared" si="1"/>
        <v>100462.40617823841</v>
      </c>
      <c r="M38" s="52">
        <f t="shared" si="1"/>
        <v>120494.642854613</v>
      </c>
      <c r="N38" s="52">
        <f t="shared" si="1"/>
        <v>129464.41542237674</v>
      </c>
      <c r="O38" s="52">
        <f t="shared" si="1"/>
        <v>160711.93499999994</v>
      </c>
      <c r="P38" s="52">
        <f t="shared" si="1"/>
        <v>218549.51700000002</v>
      </c>
      <c r="Q38" s="52">
        <f t="shared" si="1"/>
        <v>200868.30000000002</v>
      </c>
      <c r="R38" s="52">
        <f t="shared" si="1"/>
        <v>210606.29999999996</v>
      </c>
      <c r="S38" s="52">
        <f t="shared" si="1"/>
        <v>237866.30146766617</v>
      </c>
    </row>
    <row r="40" spans="1:19" ht="13.5">
      <c r="A40" s="1" t="s">
        <v>290</v>
      </c>
      <c r="B40" s="21">
        <f>+B10-B38</f>
        <v>-9467.23903</v>
      </c>
      <c r="C40" s="21">
        <f aca="true" t="shared" si="2" ref="C40:S40">+C10-C38</f>
        <v>-13093.642306333331</v>
      </c>
      <c r="D40" s="21">
        <f t="shared" si="2"/>
        <v>-15223.019772</v>
      </c>
      <c r="E40" s="21">
        <f t="shared" si="2"/>
        <v>-13714.327456471256</v>
      </c>
      <c r="F40" s="21">
        <f t="shared" si="2"/>
        <v>-15588.600387388335</v>
      </c>
      <c r="G40" s="21">
        <f t="shared" si="2"/>
        <v>-7611.961473069958</v>
      </c>
      <c r="H40" s="21">
        <f t="shared" si="2"/>
        <v>-12270.874654261683</v>
      </c>
      <c r="I40" s="21">
        <f t="shared" si="2"/>
        <v>-24123.01267774564</v>
      </c>
      <c r="J40" s="21">
        <f t="shared" si="2"/>
        <v>-25405.77340607562</v>
      </c>
      <c r="K40" s="21">
        <f t="shared" si="2"/>
        <v>-37639.801681452685</v>
      </c>
      <c r="L40" s="21">
        <f t="shared" si="2"/>
        <v>-36896.30217823842</v>
      </c>
      <c r="M40" s="21">
        <f t="shared" si="2"/>
        <v>-39436.14285461302</v>
      </c>
      <c r="N40" s="21">
        <f t="shared" si="2"/>
        <v>-42190.249144016736</v>
      </c>
      <c r="O40" s="21">
        <f t="shared" si="2"/>
        <v>-34137.12399999994</v>
      </c>
      <c r="P40" s="21">
        <f t="shared" si="2"/>
        <v>-72101.74800000002</v>
      </c>
      <c r="Q40" s="21">
        <f t="shared" si="2"/>
        <v>-52768.30000000002</v>
      </c>
      <c r="R40" s="21">
        <f t="shared" si="2"/>
        <v>-44321.25299999997</v>
      </c>
      <c r="S40" s="21">
        <f t="shared" si="2"/>
        <v>-24643.403467666154</v>
      </c>
    </row>
    <row r="41" spans="1:19" ht="13.5">
      <c r="A41" s="1" t="s">
        <v>253</v>
      </c>
      <c r="B41" s="21">
        <f>+B10-B17</f>
        <v>-9585.251</v>
      </c>
      <c r="C41" s="21">
        <f aca="true" t="shared" si="3" ref="C41:S41">+C10-C17</f>
        <v>-13568.06919633333</v>
      </c>
      <c r="D41" s="21">
        <f t="shared" si="3"/>
        <v>-16484.539572</v>
      </c>
      <c r="E41" s="21">
        <f t="shared" si="3"/>
        <v>-15069.096026471256</v>
      </c>
      <c r="F41" s="21">
        <f t="shared" si="3"/>
        <v>-16816.918627388335</v>
      </c>
      <c r="G41" s="21">
        <f t="shared" si="3"/>
        <v>-8878.116473069957</v>
      </c>
      <c r="H41" s="21">
        <f t="shared" si="3"/>
        <v>-13661.874654261683</v>
      </c>
      <c r="I41" s="21">
        <f t="shared" si="3"/>
        <v>-25398.01267774564</v>
      </c>
      <c r="J41" s="21">
        <f t="shared" si="3"/>
        <v>-26664.473406075616</v>
      </c>
      <c r="K41" s="21">
        <f t="shared" si="3"/>
        <v>-39010.40168145269</v>
      </c>
      <c r="L41" s="21">
        <f t="shared" si="3"/>
        <v>-39569.20217823841</v>
      </c>
      <c r="M41" s="21">
        <f t="shared" si="3"/>
        <v>-42937.14285461302</v>
      </c>
      <c r="N41" s="21">
        <f t="shared" si="3"/>
        <v>-46315.64914401673</v>
      </c>
      <c r="O41" s="21">
        <f t="shared" si="3"/>
        <v>-38106.82399999995</v>
      </c>
      <c r="P41" s="21">
        <f t="shared" si="3"/>
        <v>-77684.64800000002</v>
      </c>
      <c r="Q41" s="21">
        <f t="shared" si="3"/>
        <v>-60528.30000000002</v>
      </c>
      <c r="R41" s="21">
        <f t="shared" si="3"/>
        <v>-64521.25299999997</v>
      </c>
      <c r="S41" s="21">
        <f t="shared" si="3"/>
        <v>-54896.899000000005</v>
      </c>
    </row>
    <row r="42" spans="2:19" ht="13.5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</row>
    <row r="43" spans="2:19" ht="13.5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</row>
    <row r="44" spans="1:19" ht="13.5">
      <c r="A44" s="1" t="s">
        <v>254</v>
      </c>
      <c r="B44" s="21">
        <v>6855</v>
      </c>
      <c r="C44" s="21">
        <v>9637.347196333332</v>
      </c>
      <c r="D44" s="21">
        <v>9433.879318</v>
      </c>
      <c r="E44" s="21">
        <v>10338.151682250002</v>
      </c>
      <c r="F44" s="21">
        <v>9329.130828166666</v>
      </c>
      <c r="G44" s="21">
        <v>9105.952134921266</v>
      </c>
      <c r="H44" s="21">
        <v>14323.78735068669</v>
      </c>
      <c r="I44" s="21">
        <v>19268.020857279313</v>
      </c>
      <c r="J44" s="21">
        <v>22635.21155516649</v>
      </c>
      <c r="K44" s="21">
        <v>25300.26431507181</v>
      </c>
      <c r="L44" s="21">
        <v>28343.000000000004</v>
      </c>
      <c r="M44" s="21">
        <v>28631.6</v>
      </c>
      <c r="N44" s="21">
        <v>21937.94871584788</v>
      </c>
      <c r="O44" s="21">
        <f>O45+O46</f>
        <v>24856.4</v>
      </c>
      <c r="P44" s="21">
        <f>P45+P46</f>
        <v>22706.5</v>
      </c>
      <c r="Q44" s="21">
        <f>Q45+Q46</f>
        <v>18677.5</v>
      </c>
      <c r="R44" s="21">
        <f>R45+R46</f>
        <v>14839.900000000001</v>
      </c>
      <c r="S44" s="21">
        <f>S45+S46</f>
        <v>13735.1</v>
      </c>
    </row>
    <row r="45" spans="1:19" ht="13.5">
      <c r="A45" s="1" t="s">
        <v>255</v>
      </c>
      <c r="B45" s="21">
        <v>3810</v>
      </c>
      <c r="C45" s="21">
        <v>5984.982330333332</v>
      </c>
      <c r="D45" s="21">
        <v>6125.509163999999</v>
      </c>
      <c r="E45" s="21">
        <v>6171.49841625</v>
      </c>
      <c r="F45" s="21">
        <v>5461.0433882</v>
      </c>
      <c r="G45" s="21">
        <v>4068.892874006242</v>
      </c>
      <c r="H45" s="21">
        <v>8383.811482809062</v>
      </c>
      <c r="I45" s="21">
        <v>11189.429578173034</v>
      </c>
      <c r="J45" s="21">
        <v>13798.48188163649</v>
      </c>
      <c r="K45" s="21">
        <v>16175.359701760126</v>
      </c>
      <c r="L45" s="21">
        <v>17106.300000000003</v>
      </c>
      <c r="M45" s="21">
        <v>16374.8</v>
      </c>
      <c r="N45" s="21">
        <v>13266.36945554788</v>
      </c>
      <c r="O45" s="21">
        <v>18463</v>
      </c>
      <c r="P45" s="21">
        <v>14637.199999999999</v>
      </c>
      <c r="Q45" s="21">
        <v>11253.7</v>
      </c>
      <c r="R45" s="21">
        <v>13792.400000000001</v>
      </c>
      <c r="S45" s="21">
        <v>13735.1</v>
      </c>
    </row>
    <row r="46" spans="1:19" ht="13.5">
      <c r="A46" s="1" t="s">
        <v>256</v>
      </c>
      <c r="B46" s="21">
        <v>3045</v>
      </c>
      <c r="C46" s="21">
        <v>3652.364866</v>
      </c>
      <c r="D46" s="21">
        <v>3308.370154</v>
      </c>
      <c r="E46" s="21">
        <v>4166.653266</v>
      </c>
      <c r="F46" s="21">
        <v>3868.0874399666664</v>
      </c>
      <c r="G46" s="21">
        <v>5037.059260915024</v>
      </c>
      <c r="H46" s="21">
        <v>5939.975867877629</v>
      </c>
      <c r="I46" s="21">
        <v>8078.59127910628</v>
      </c>
      <c r="J46" s="21">
        <v>8836.72967353</v>
      </c>
      <c r="K46" s="21">
        <v>9124.904613311684</v>
      </c>
      <c r="L46" s="21">
        <v>11236.7</v>
      </c>
      <c r="M46" s="21">
        <v>12256.8</v>
      </c>
      <c r="N46" s="21">
        <v>8671.579260299999</v>
      </c>
      <c r="O46" s="21">
        <v>6393.4</v>
      </c>
      <c r="P46" s="21">
        <v>8069.3</v>
      </c>
      <c r="Q46" s="21">
        <v>7423.8</v>
      </c>
      <c r="R46" s="21">
        <v>1047.5</v>
      </c>
      <c r="S46" s="21">
        <v>0</v>
      </c>
    </row>
    <row r="47" spans="2:19" ht="13.5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</row>
    <row r="48" spans="1:19" ht="13.5">
      <c r="A48" s="1" t="s">
        <v>293</v>
      </c>
      <c r="B48" s="21">
        <f>+B40+B44</f>
        <v>-2612.2390300000006</v>
      </c>
      <c r="C48" s="21">
        <f aca="true" t="shared" si="4" ref="C48:S48">+C40+C44</f>
        <v>-3456.295109999999</v>
      </c>
      <c r="D48" s="21">
        <f t="shared" si="4"/>
        <v>-5789.140454</v>
      </c>
      <c r="E48" s="21">
        <f t="shared" si="4"/>
        <v>-3376.175774221254</v>
      </c>
      <c r="F48" s="21">
        <f t="shared" si="4"/>
        <v>-6259.4695592216685</v>
      </c>
      <c r="G48" s="21">
        <f t="shared" si="4"/>
        <v>1493.9906618513087</v>
      </c>
      <c r="H48" s="21">
        <f t="shared" si="4"/>
        <v>2052.912696425008</v>
      </c>
      <c r="I48" s="21">
        <f t="shared" si="4"/>
        <v>-4854.991820466326</v>
      </c>
      <c r="J48" s="21">
        <f t="shared" si="4"/>
        <v>-2770.561850909129</v>
      </c>
      <c r="K48" s="21">
        <f t="shared" si="4"/>
        <v>-12339.537366380875</v>
      </c>
      <c r="L48" s="21">
        <f t="shared" si="4"/>
        <v>-8553.302178238413</v>
      </c>
      <c r="M48" s="21">
        <f t="shared" si="4"/>
        <v>-10804.54285461302</v>
      </c>
      <c r="N48" s="21">
        <f t="shared" si="4"/>
        <v>-20252.300428168855</v>
      </c>
      <c r="O48" s="21">
        <f t="shared" si="4"/>
        <v>-9280.723999999936</v>
      </c>
      <c r="P48" s="21">
        <f t="shared" si="4"/>
        <v>-49395.24800000002</v>
      </c>
      <c r="Q48" s="21">
        <f t="shared" si="4"/>
        <v>-34090.80000000002</v>
      </c>
      <c r="R48" s="21">
        <f t="shared" si="4"/>
        <v>-29481.352999999966</v>
      </c>
      <c r="S48" s="21">
        <f t="shared" si="4"/>
        <v>-10908.303467666154</v>
      </c>
    </row>
    <row r="49" spans="1:19" ht="13.5">
      <c r="A49" s="1" t="s">
        <v>257</v>
      </c>
      <c r="B49" s="21">
        <f>+B41+B44</f>
        <v>-2730.251</v>
      </c>
      <c r="C49" s="21">
        <f>+C41+C44</f>
        <v>-3930.721999999998</v>
      </c>
      <c r="D49" s="21">
        <f>+D41+D44</f>
        <v>-7050.660254000002</v>
      </c>
      <c r="E49" s="21">
        <f>+E41+E44</f>
        <v>-4730.944344221254</v>
      </c>
      <c r="F49" s="21">
        <f>+F41+F44</f>
        <v>-7487.787799221669</v>
      </c>
      <c r="G49" s="21">
        <f>+G41+G44</f>
        <v>227.83566185130985</v>
      </c>
      <c r="H49" s="21">
        <f>+H41+H44</f>
        <v>661.9126964250081</v>
      </c>
      <c r="I49" s="21">
        <f>+I41+I44</f>
        <v>-6129.991820466326</v>
      </c>
      <c r="J49" s="21">
        <f>+J41+J44</f>
        <v>-4029.261850909126</v>
      </c>
      <c r="K49" s="21">
        <f>+K41+K44</f>
        <v>-13710.13736638088</v>
      </c>
      <c r="L49" s="21">
        <f>+L41+L44</f>
        <v>-11226.202178238407</v>
      </c>
      <c r="M49" s="21">
        <f>+M41+M44</f>
        <v>-14305.54285461302</v>
      </c>
      <c r="N49" s="21">
        <f>+N41+N44</f>
        <v>-24377.70042816885</v>
      </c>
      <c r="O49" s="21">
        <f>+O41+O44</f>
        <v>-13250.423999999948</v>
      </c>
      <c r="P49" s="21">
        <f>+P41+P44</f>
        <v>-54978.148000000016</v>
      </c>
      <c r="Q49" s="21">
        <f>+Q41+Q44</f>
        <v>-41850.80000000002</v>
      </c>
      <c r="R49" s="21">
        <f>+R41+R44</f>
        <v>-49681.35299999997</v>
      </c>
      <c r="S49" s="21">
        <f>+S41+S44</f>
        <v>-41161.799000000006</v>
      </c>
    </row>
    <row r="51" spans="1:19" ht="13.5">
      <c r="A51" s="1" t="s">
        <v>291</v>
      </c>
      <c r="B51" s="4">
        <f>+B40/B$6</f>
        <v>-0.12393772641594338</v>
      </c>
      <c r="C51" s="4">
        <f>+C40/C$6</f>
        <v>-0.13267053500095993</v>
      </c>
      <c r="D51" s="4">
        <f>+D40/D$6</f>
        <v>-0.1277778671460936</v>
      </c>
      <c r="E51" s="4">
        <f>+E40/E$6</f>
        <v>-0.10302370931436988</v>
      </c>
      <c r="F51" s="4">
        <f>+F40/F$6</f>
        <v>-0.10104656897854186</v>
      </c>
      <c r="G51" s="4">
        <f>+G40/G$6</f>
        <v>-0.042735442559098114</v>
      </c>
      <c r="H51" s="4">
        <f>+H40/H$6</f>
        <v>-0.05811916357911321</v>
      </c>
      <c r="I51" s="4">
        <f>+I40/I$6</f>
        <v>-0.09966621527384911</v>
      </c>
      <c r="J51" s="4">
        <f>+J40/J$6</f>
        <v>-0.09095233095913359</v>
      </c>
      <c r="K51" s="4">
        <f>+K40/K$6</f>
        <v>-0.12535322136980465</v>
      </c>
      <c r="L51" s="4">
        <f>+L40/L$6</f>
        <v>-0.10699562219174455</v>
      </c>
      <c r="M51" s="4">
        <f>+M40/M$6</f>
        <v>-0.10331941595401789</v>
      </c>
      <c r="N51" s="4">
        <f>+N40/N$6</f>
        <v>-0.09740958353163698</v>
      </c>
      <c r="O51" s="4">
        <f>+O40/O$6</f>
        <v>-0.07078962572570238</v>
      </c>
      <c r="P51" s="4">
        <f>+P40/P$6</f>
        <v>-0.1355864030495374</v>
      </c>
      <c r="Q51" s="4">
        <f>+Q40/Q$6</f>
        <v>-0.08918405913445791</v>
      </c>
      <c r="R51" s="4">
        <f>+R40/R$6</f>
        <v>-0.06450331245280455</v>
      </c>
      <c r="S51" s="4">
        <f>+S40/S$6</f>
        <v>-0.03063332040671323</v>
      </c>
    </row>
    <row r="52" spans="1:19" ht="13.5">
      <c r="A52" s="1" t="s">
        <v>258</v>
      </c>
      <c r="B52" s="4">
        <f>+B41/B$6</f>
        <v>-0.12548264729576047</v>
      </c>
      <c r="C52" s="4">
        <f>+C41/C$6</f>
        <v>-0.13747763663414694</v>
      </c>
      <c r="D52" s="4">
        <f>+D41/D$6</f>
        <v>-0.13836671954337254</v>
      </c>
      <c r="E52" s="4">
        <f>+E41/E$6</f>
        <v>-0.11320089691521468</v>
      </c>
      <c r="F52" s="4">
        <f>+F41/F$6</f>
        <v>-0.10900862719296475</v>
      </c>
      <c r="G52" s="4">
        <f>+G41/G$6</f>
        <v>-0.049843951248329826</v>
      </c>
      <c r="H52" s="4">
        <f>+H41/H$6</f>
        <v>-0.06470742715578248</v>
      </c>
      <c r="I52" s="4">
        <f>+I41/I$6</f>
        <v>-0.1049339828687063</v>
      </c>
      <c r="J52" s="4">
        <f>+J41/J$6</f>
        <v>-0.09545846022150367</v>
      </c>
      <c r="K52" s="4">
        <f>+K41/K$6</f>
        <v>-0.12991778115849545</v>
      </c>
      <c r="L52" s="4">
        <f>+L41/L$6</f>
        <v>-0.11474676747385877</v>
      </c>
      <c r="M52" s="4">
        <f>+M41/M$6</f>
        <v>-0.11249174491601993</v>
      </c>
      <c r="N52" s="4">
        <f>+N41/N$6</f>
        <v>-0.10693437904847986</v>
      </c>
      <c r="O52" s="4">
        <f>+O41/O$6</f>
        <v>-0.07902153117981509</v>
      </c>
      <c r="P52" s="4">
        <f>+P41/P$6</f>
        <v>-0.14608497417412736</v>
      </c>
      <c r="Q52" s="4">
        <f>+Q41/Q$6</f>
        <v>-0.10229928738481643</v>
      </c>
      <c r="R52" s="4">
        <f>+R41/R$6</f>
        <v>-0.09390155422964812</v>
      </c>
      <c r="S52" s="4">
        <f>+S41/S$6</f>
        <v>-0.06824034263807953</v>
      </c>
    </row>
    <row r="53" spans="1:19" ht="13.5">
      <c r="A53" s="1" t="s">
        <v>292</v>
      </c>
      <c r="B53" s="4">
        <f>+B48/B6</f>
        <v>-0.03419740065791804</v>
      </c>
      <c r="C53" s="4">
        <f aca="true" t="shared" si="5" ref="C53:S53">+C48/C6</f>
        <v>-0.035020700171647726</v>
      </c>
      <c r="D53" s="4">
        <f t="shared" si="5"/>
        <v>-0.04859246265855064</v>
      </c>
      <c r="E53" s="4">
        <f t="shared" si="5"/>
        <v>-0.025362246355978803</v>
      </c>
      <c r="F53" s="4">
        <f t="shared" si="5"/>
        <v>-0.04057438813408072</v>
      </c>
      <c r="G53" s="4">
        <f t="shared" si="5"/>
        <v>0.008387634690382359</v>
      </c>
      <c r="H53" s="4">
        <f t="shared" si="5"/>
        <v>0.009723314122170236</v>
      </c>
      <c r="I53" s="4">
        <f t="shared" si="5"/>
        <v>-0.020058798890313118</v>
      </c>
      <c r="J53" s="4">
        <f t="shared" si="5"/>
        <v>-0.009918574584561765</v>
      </c>
      <c r="K53" s="4">
        <f t="shared" si="5"/>
        <v>-0.04109481692224528</v>
      </c>
      <c r="L53" s="4">
        <f t="shared" si="5"/>
        <v>-0.02480372921746048</v>
      </c>
      <c r="M53" s="4">
        <f t="shared" si="5"/>
        <v>-0.02830700409784609</v>
      </c>
      <c r="N53" s="4">
        <f t="shared" si="5"/>
        <v>-0.046758864673480886</v>
      </c>
      <c r="O53" s="4">
        <f t="shared" si="5"/>
        <v>-0.0192452937284213</v>
      </c>
      <c r="P53" s="4">
        <f t="shared" si="5"/>
        <v>-0.0928871239579359</v>
      </c>
      <c r="Q53" s="4">
        <f t="shared" si="5"/>
        <v>-0.05761709062336627</v>
      </c>
      <c r="R53" s="4">
        <f t="shared" si="5"/>
        <v>-0.042905937792201546</v>
      </c>
      <c r="S53" s="4">
        <f t="shared" si="5"/>
        <v>-0.013559716118640677</v>
      </c>
    </row>
    <row r="54" spans="1:19" ht="13.5">
      <c r="A54" s="1" t="s">
        <v>259</v>
      </c>
      <c r="B54" s="4">
        <f>+B49/B6</f>
        <v>-0.03574232153773515</v>
      </c>
      <c r="C54" s="4">
        <f>+C49/C6</f>
        <v>-0.03982780180483473</v>
      </c>
      <c r="D54" s="4">
        <f>+D49/D6</f>
        <v>-0.059181315055829575</v>
      </c>
      <c r="E54" s="4">
        <f>+E49/E6</f>
        <v>-0.0355394339568236</v>
      </c>
      <c r="F54" s="4">
        <f>+F49/F6</f>
        <v>-0.04853644634850361</v>
      </c>
      <c r="G54" s="4">
        <f>+G49/G6</f>
        <v>0.0012791260011506458</v>
      </c>
      <c r="H54" s="4">
        <f>+H49/H6</f>
        <v>0.0031350505455009564</v>
      </c>
      <c r="I54" s="4">
        <f>+I49/I6</f>
        <v>-0.025326566485170305</v>
      </c>
      <c r="J54" s="4">
        <f>+J49/J6</f>
        <v>-0.014424703846931855</v>
      </c>
      <c r="K54" s="4">
        <f>+K49/K6</f>
        <v>-0.04565937671093607</v>
      </c>
      <c r="L54" s="4">
        <f>+L49/L6</f>
        <v>-0.0325548744995747</v>
      </c>
      <c r="M54" s="4">
        <f>+M49/M6</f>
        <v>-0.03747933305984812</v>
      </c>
      <c r="N54" s="4">
        <f>+N49/N6</f>
        <v>-0.05628366019032376</v>
      </c>
      <c r="O54" s="4">
        <f>+O49/O6</f>
        <v>-0.027477199182534013</v>
      </c>
      <c r="P54" s="4">
        <f>+P49/P6</f>
        <v>-0.10338569508252586</v>
      </c>
      <c r="Q54" s="4">
        <f>+Q49/Q6</f>
        <v>-0.07073231887372479</v>
      </c>
      <c r="R54" s="4">
        <f>+R49/R6</f>
        <v>-0.0723041795690451</v>
      </c>
      <c r="S54" s="4">
        <f>+S49/S6</f>
        <v>-0.05116673835000697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O26"/>
  <sheetViews>
    <sheetView showGridLines="0" zoomScalePageLayoutView="0" workbookViewId="0" topLeftCell="A1">
      <selection activeCell="T14" sqref="T14"/>
    </sheetView>
  </sheetViews>
  <sheetFormatPr defaultColWidth="9.140625" defaultRowHeight="15"/>
  <cols>
    <col min="1" max="1" width="8.8515625" style="55" customWidth="1"/>
    <col min="2" max="2" width="49.421875" style="55" bestFit="1" customWidth="1"/>
    <col min="3" max="3" width="19.7109375" style="55" customWidth="1"/>
    <col min="4" max="4" width="11.7109375" style="55" bestFit="1" customWidth="1"/>
    <col min="5" max="16384" width="8.8515625" style="55" customWidth="1"/>
  </cols>
  <sheetData>
    <row r="1" spans="1:2" ht="13.5">
      <c r="A1" s="1" t="s">
        <v>314</v>
      </c>
      <c r="B1" s="1"/>
    </row>
    <row r="2" spans="1:2" ht="13.5">
      <c r="A2" s="1" t="s">
        <v>315</v>
      </c>
      <c r="B2" s="1"/>
    </row>
    <row r="3" spans="1:2" ht="13.5">
      <c r="A3" s="1" t="s">
        <v>11</v>
      </c>
      <c r="B3" s="63">
        <v>43132</v>
      </c>
    </row>
    <row r="5" spans="2:15" ht="13.5">
      <c r="B5" s="47"/>
      <c r="C5" s="47"/>
      <c r="D5" s="47"/>
      <c r="E5" s="47">
        <v>2007</v>
      </c>
      <c r="F5" s="47">
        <v>2008</v>
      </c>
      <c r="G5" s="47">
        <v>2009</v>
      </c>
      <c r="H5" s="47">
        <v>2010</v>
      </c>
      <c r="I5" s="47">
        <v>2011</v>
      </c>
      <c r="J5" s="47">
        <v>2012</v>
      </c>
      <c r="K5" s="47">
        <v>2013</v>
      </c>
      <c r="L5" s="47">
        <v>2014</v>
      </c>
      <c r="M5" s="47">
        <v>2015</v>
      </c>
      <c r="N5" s="47">
        <v>2016</v>
      </c>
      <c r="O5" s="47">
        <v>2017</v>
      </c>
    </row>
    <row r="6" spans="2:15" ht="14.25">
      <c r="B6" s="56" t="s">
        <v>296</v>
      </c>
      <c r="C6" s="55" t="s">
        <v>294</v>
      </c>
      <c r="D6" s="55" t="s">
        <v>295</v>
      </c>
      <c r="E6" s="62">
        <v>8.30487469250928</v>
      </c>
      <c r="F6" s="62">
        <v>8.593323750970118</v>
      </c>
      <c r="G6" s="62">
        <v>9.42243565766059</v>
      </c>
      <c r="H6" s="62">
        <v>10.106099996004318</v>
      </c>
      <c r="I6" s="62">
        <v>10.45427985943147</v>
      </c>
      <c r="J6" s="62">
        <v>11.376576990198874</v>
      </c>
      <c r="K6" s="62">
        <v>14.277381659022954</v>
      </c>
      <c r="L6" s="62">
        <v>16.250414779511445</v>
      </c>
      <c r="M6" s="62">
        <v>18.538446507717104</v>
      </c>
      <c r="N6" s="62">
        <v>19.62948582001395</v>
      </c>
      <c r="O6" s="62">
        <v>22.264929046188776</v>
      </c>
    </row>
    <row r="7" spans="2:15" ht="14.25">
      <c r="B7" s="57" t="s">
        <v>313</v>
      </c>
      <c r="C7" s="55" t="s">
        <v>294</v>
      </c>
      <c r="D7" s="55" t="s">
        <v>295</v>
      </c>
      <c r="E7" s="62">
        <v>7.96726751366797</v>
      </c>
      <c r="F7" s="62">
        <v>8.19509305753431</v>
      </c>
      <c r="G7" s="62">
        <v>8.98935168819494</v>
      </c>
      <c r="H7" s="62">
        <v>9.53067580938676</v>
      </c>
      <c r="I7" s="62">
        <v>9.56189286712096</v>
      </c>
      <c r="J7" s="62">
        <v>10.578651281291311</v>
      </c>
      <c r="K7" s="62">
        <v>13.28915027604423</v>
      </c>
      <c r="L7" s="62">
        <v>15.214045731892398</v>
      </c>
      <c r="M7" s="62">
        <v>17.03012406762996</v>
      </c>
      <c r="N7" s="62">
        <v>17.23712219576381</v>
      </c>
      <c r="O7" s="62">
        <v>18.691676713634408</v>
      </c>
    </row>
    <row r="8" spans="2:15" ht="14.25">
      <c r="B8" s="58" t="s">
        <v>297</v>
      </c>
      <c r="C8" s="55" t="s">
        <v>294</v>
      </c>
      <c r="D8" s="55" t="s">
        <v>295</v>
      </c>
      <c r="E8" s="62">
        <v>3.31939584284376</v>
      </c>
      <c r="F8" s="62">
        <v>3.64123714760487</v>
      </c>
      <c r="G8" s="62">
        <v>4.13883493082601</v>
      </c>
      <c r="H8" s="62">
        <v>4.0103545901249</v>
      </c>
      <c r="I8" s="62">
        <v>4.42219958808525</v>
      </c>
      <c r="J8" s="62">
        <v>5.03978101887594</v>
      </c>
      <c r="K8" s="62">
        <v>7.52861718285717</v>
      </c>
      <c r="L8" s="62">
        <v>8.834892413644939</v>
      </c>
      <c r="M8" s="62">
        <v>9.850124553331819</v>
      </c>
      <c r="N8" s="62">
        <v>10.064585701555501</v>
      </c>
      <c r="O8" s="62">
        <v>11.394749707484737</v>
      </c>
    </row>
    <row r="9" spans="2:15" ht="14.25">
      <c r="B9" s="59" t="s">
        <v>298</v>
      </c>
      <c r="C9" s="55" t="s">
        <v>294</v>
      </c>
      <c r="D9" s="55" t="s">
        <v>295</v>
      </c>
      <c r="E9" s="62">
        <v>3.31939584284376</v>
      </c>
      <c r="F9" s="62">
        <v>3.64123714760487</v>
      </c>
      <c r="G9" s="62">
        <v>4.13883493082601</v>
      </c>
      <c r="H9" s="62">
        <v>4.0103545901249</v>
      </c>
      <c r="I9" s="62">
        <v>4.42219958808525</v>
      </c>
      <c r="J9" s="62">
        <v>5.03978101887594</v>
      </c>
      <c r="K9" s="62">
        <v>7.52861718285717</v>
      </c>
      <c r="L9" s="62">
        <v>8.834892413644939</v>
      </c>
      <c r="M9" s="62">
        <v>9.850124553331819</v>
      </c>
      <c r="N9" s="62">
        <v>10.064585701555501</v>
      </c>
      <c r="O9" s="62">
        <v>11.394749707484737</v>
      </c>
    </row>
    <row r="10" spans="2:15" ht="14.25">
      <c r="B10" s="59" t="s">
        <v>299</v>
      </c>
      <c r="C10" s="55" t="s">
        <v>294</v>
      </c>
      <c r="D10" s="55" t="s">
        <v>295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  <c r="O10" s="62">
        <v>0</v>
      </c>
    </row>
    <row r="11" spans="2:15" ht="14.25">
      <c r="B11" s="58" t="s">
        <v>300</v>
      </c>
      <c r="C11" s="55" t="s">
        <v>294</v>
      </c>
      <c r="D11" s="55" t="s">
        <v>295</v>
      </c>
      <c r="E11" s="62">
        <v>4.64787167082421</v>
      </c>
      <c r="F11" s="62">
        <v>4.55385590992944</v>
      </c>
      <c r="G11" s="62">
        <v>4.85051675736893</v>
      </c>
      <c r="H11" s="62">
        <v>5.52032121926186</v>
      </c>
      <c r="I11" s="62">
        <v>5.13969327903571</v>
      </c>
      <c r="J11" s="62">
        <v>5.53887026241537</v>
      </c>
      <c r="K11" s="62">
        <v>5.76053309318706</v>
      </c>
      <c r="L11" s="62">
        <v>6.37915331824746</v>
      </c>
      <c r="M11" s="62">
        <v>7.17999951429814</v>
      </c>
      <c r="N11" s="62">
        <v>7.17253649420831</v>
      </c>
      <c r="O11" s="62">
        <v>7.296927006149669</v>
      </c>
    </row>
    <row r="12" spans="2:15" ht="14.25">
      <c r="B12" s="59" t="s">
        <v>298</v>
      </c>
      <c r="C12" s="55" t="s">
        <v>294</v>
      </c>
      <c r="D12" s="55" t="s">
        <v>295</v>
      </c>
      <c r="E12" s="62">
        <v>4.64787167082421</v>
      </c>
      <c r="F12" s="62">
        <v>4.55385590992944</v>
      </c>
      <c r="G12" s="62">
        <v>4.85051675736893</v>
      </c>
      <c r="H12" s="62">
        <v>5.52032121926186</v>
      </c>
      <c r="I12" s="62">
        <v>5.13969327903571</v>
      </c>
      <c r="J12" s="62">
        <v>5.53887026241537</v>
      </c>
      <c r="K12" s="62">
        <v>5.76053309318706</v>
      </c>
      <c r="L12" s="62">
        <v>6.37915331824746</v>
      </c>
      <c r="M12" s="62">
        <v>7.17999951429814</v>
      </c>
      <c r="N12" s="62">
        <v>7.17253649420831</v>
      </c>
      <c r="O12" s="62">
        <v>7.296927006149669</v>
      </c>
    </row>
    <row r="13" spans="2:15" ht="14.25">
      <c r="B13" s="60" t="s">
        <v>299</v>
      </c>
      <c r="C13" s="55" t="s">
        <v>294</v>
      </c>
      <c r="D13" s="55" t="s">
        <v>295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</row>
    <row r="14" spans="2:15" ht="14.25">
      <c r="B14" s="57" t="s">
        <v>302</v>
      </c>
      <c r="C14" s="55" t="s">
        <v>301</v>
      </c>
      <c r="D14" s="55" t="s">
        <v>295</v>
      </c>
      <c r="E14" s="62">
        <v>8.041803</v>
      </c>
      <c r="F14" s="62">
        <v>9.99160809830443</v>
      </c>
      <c r="G14" s="62">
        <v>11.91414</v>
      </c>
      <c r="H14" s="62">
        <v>18.74732</v>
      </c>
      <c r="I14" s="62">
        <v>24.37108876</v>
      </c>
      <c r="J14" s="62">
        <v>23.73828984</v>
      </c>
      <c r="K14" s="62">
        <v>29.726</v>
      </c>
      <c r="L14" s="62">
        <v>34.822</v>
      </c>
      <c r="M14" s="62">
        <v>69.232</v>
      </c>
      <c r="N14" s="62">
        <v>169.85781732176002</v>
      </c>
      <c r="O14" s="62">
        <v>214.509484027904</v>
      </c>
    </row>
    <row r="15" spans="2:15" ht="14.25">
      <c r="B15" s="59" t="s">
        <v>303</v>
      </c>
      <c r="C15" s="55" t="s">
        <v>301</v>
      </c>
      <c r="D15" s="55" t="s">
        <v>295</v>
      </c>
      <c r="E15" s="62">
        <v>8.041803</v>
      </c>
      <c r="F15" s="62">
        <v>9.99160809830443</v>
      </c>
      <c r="G15" s="62">
        <v>11.91414</v>
      </c>
      <c r="H15" s="62">
        <v>18.74732</v>
      </c>
      <c r="I15" s="62">
        <v>24.37108876</v>
      </c>
      <c r="J15" s="62">
        <v>23.73828984</v>
      </c>
      <c r="K15" s="62">
        <v>29.726</v>
      </c>
      <c r="L15" s="62">
        <v>34.822</v>
      </c>
      <c r="M15" s="62">
        <v>69.232</v>
      </c>
      <c r="N15" s="62">
        <v>169.85781732176002</v>
      </c>
      <c r="O15" s="62">
        <v>214.509484027904</v>
      </c>
    </row>
    <row r="16" spans="2:15" ht="14.25">
      <c r="B16" s="60" t="s">
        <v>299</v>
      </c>
      <c r="C16" s="55" t="s">
        <v>301</v>
      </c>
      <c r="D16" s="55" t="s">
        <v>295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</row>
    <row r="17" spans="2:15" ht="14.25">
      <c r="B17" s="56" t="s">
        <v>304</v>
      </c>
      <c r="C17" s="55" t="s">
        <v>294</v>
      </c>
      <c r="D17" s="55" t="s">
        <v>295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</row>
    <row r="18" spans="2:15" ht="14.25">
      <c r="B18" s="58" t="s">
        <v>305</v>
      </c>
      <c r="C18" s="55" t="s">
        <v>294</v>
      </c>
      <c r="D18" s="55" t="s">
        <v>295</v>
      </c>
      <c r="E18" s="62">
        <v>0.14183427269129312</v>
      </c>
      <c r="F18" s="62">
        <v>0.2870278021646</v>
      </c>
      <c r="G18" s="62">
        <v>0.1498649685261908</v>
      </c>
      <c r="H18" s="62">
        <v>0.1222762682512256</v>
      </c>
      <c r="I18" s="62">
        <v>0.09789650169946451</v>
      </c>
      <c r="J18" s="62">
        <v>0.1032369461735564</v>
      </c>
      <c r="K18" s="62">
        <v>0.11376411189076749</v>
      </c>
      <c r="L18" s="62">
        <v>0.14360622044926258</v>
      </c>
      <c r="M18" s="62">
        <v>0.23635357886341302</v>
      </c>
      <c r="N18" s="62">
        <v>0.38141737419031196</v>
      </c>
      <c r="O18" s="62">
        <v>0.6256696216655097</v>
      </c>
    </row>
    <row r="19" spans="2:15" ht="14.25">
      <c r="B19" s="60" t="s">
        <v>306</v>
      </c>
      <c r="C19" s="55" t="s">
        <v>294</v>
      </c>
      <c r="D19" s="55" t="s">
        <v>295</v>
      </c>
      <c r="E19" s="62">
        <v>0.0147613526223731</v>
      </c>
      <c r="F19" s="62">
        <v>0.079990591452734</v>
      </c>
      <c r="G19" s="62">
        <v>0.0203649685261908</v>
      </c>
      <c r="H19" s="62">
        <v>0.0253762682512256</v>
      </c>
      <c r="I19" s="62">
        <v>0.033864</v>
      </c>
      <c r="J19" s="62">
        <v>0.040158</v>
      </c>
      <c r="K19" s="62">
        <v>0.061899059338216295</v>
      </c>
      <c r="L19" s="62">
        <v>0.0811619587485742</v>
      </c>
      <c r="M19" s="62">
        <v>0.120083616726744</v>
      </c>
      <c r="N19" s="62">
        <v>0.23452385978391</v>
      </c>
      <c r="O19" s="62">
        <v>0.34132358105049265</v>
      </c>
    </row>
    <row r="20" spans="2:15" ht="14.25">
      <c r="B20" s="60" t="s">
        <v>307</v>
      </c>
      <c r="C20" s="55" t="s">
        <v>294</v>
      </c>
      <c r="D20" s="55" t="s">
        <v>295</v>
      </c>
      <c r="E20" s="62">
        <v>0.12707292006892001</v>
      </c>
      <c r="F20" s="62">
        <v>0.20703721071186598</v>
      </c>
      <c r="G20" s="62">
        <v>0.1295</v>
      </c>
      <c r="H20" s="62">
        <v>0.0969</v>
      </c>
      <c r="I20" s="62">
        <v>0.0640325016994645</v>
      </c>
      <c r="J20" s="62">
        <v>0.0630789461735564</v>
      </c>
      <c r="K20" s="62">
        <v>0.0518650525525512</v>
      </c>
      <c r="L20" s="62">
        <v>0.0624442617006884</v>
      </c>
      <c r="M20" s="62">
        <v>0.116269962136669</v>
      </c>
      <c r="N20" s="62">
        <v>0.146893514406402</v>
      </c>
      <c r="O20" s="62">
        <v>0.284346040615017</v>
      </c>
    </row>
    <row r="21" spans="2:15" ht="14.25">
      <c r="B21" s="58" t="s">
        <v>308</v>
      </c>
      <c r="C21" s="55" t="s">
        <v>294</v>
      </c>
      <c r="D21" s="55" t="s">
        <v>295</v>
      </c>
      <c r="E21" s="62">
        <v>0.03410468678704131</v>
      </c>
      <c r="F21" s="62">
        <v>0.03325149301251332</v>
      </c>
      <c r="G21" s="62">
        <v>0.030809185647425935</v>
      </c>
      <c r="H21" s="62">
        <v>0.05641503440653001</v>
      </c>
      <c r="I21" s="62">
        <v>0.0890682411364765</v>
      </c>
      <c r="J21" s="62">
        <v>0.101154070786123</v>
      </c>
      <c r="K21" s="62">
        <v>0.0740773125985778</v>
      </c>
      <c r="L21" s="62">
        <v>0.08991354466858781</v>
      </c>
      <c r="M21" s="62">
        <v>0.09341592984743198</v>
      </c>
      <c r="N21" s="62">
        <v>0.12624723077151814</v>
      </c>
      <c r="O21" s="62">
        <v>0.161223126749315</v>
      </c>
    </row>
    <row r="22" spans="2:15" ht="14.25">
      <c r="B22" s="56" t="s">
        <v>309</v>
      </c>
      <c r="C22" s="55" t="s">
        <v>294</v>
      </c>
      <c r="D22" s="55" t="s">
        <v>295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</row>
    <row r="23" spans="2:15" ht="14.25">
      <c r="B23" s="58" t="s">
        <v>310</v>
      </c>
      <c r="C23" s="55" t="s">
        <v>294</v>
      </c>
      <c r="D23" s="55" t="s">
        <v>295</v>
      </c>
      <c r="E23" s="62">
        <v>0.031875</v>
      </c>
      <c r="F23" s="62">
        <v>0.38556983359645997</v>
      </c>
      <c r="G23" s="62">
        <v>0.38525399512239883</v>
      </c>
      <c r="H23" s="62">
        <v>0.3631200891642249</v>
      </c>
      <c r="I23" s="62">
        <v>0.8805743604662748</v>
      </c>
      <c r="J23" s="62">
        <v>0.4862985453862107</v>
      </c>
      <c r="K23" s="62">
        <v>0.5142728959330296</v>
      </c>
      <c r="L23" s="62">
        <v>0.539195871009279</v>
      </c>
      <c r="M23" s="62">
        <v>0.500815208922144</v>
      </c>
      <c r="N23" s="62">
        <v>0.642632930064257</v>
      </c>
      <c r="O23" s="62">
        <v>0.785906219239286</v>
      </c>
    </row>
    <row r="24" spans="2:15" ht="14.25">
      <c r="B24" s="60" t="s">
        <v>306</v>
      </c>
      <c r="C24" s="55" t="s">
        <v>294</v>
      </c>
      <c r="D24" s="55" t="s">
        <v>295</v>
      </c>
      <c r="E24" s="62">
        <v>0.031875</v>
      </c>
      <c r="F24" s="62">
        <v>0.38556983359645997</v>
      </c>
      <c r="G24" s="62">
        <v>0.026476728755178803</v>
      </c>
      <c r="H24" s="62">
        <v>0.0324586937367439</v>
      </c>
      <c r="I24" s="62">
        <v>0.041028539326274795</v>
      </c>
      <c r="J24" s="62">
        <v>0.0592781214494477</v>
      </c>
      <c r="K24" s="62">
        <v>0.0870470845531226</v>
      </c>
      <c r="L24" s="62">
        <v>0.10422561770240199</v>
      </c>
      <c r="M24" s="62">
        <v>0.222660745787638</v>
      </c>
      <c r="N24" s="62">
        <v>0.393135397316282</v>
      </c>
      <c r="O24" s="62">
        <v>0.532801070031509</v>
      </c>
    </row>
    <row r="25" spans="2:15" ht="14.25">
      <c r="B25" s="60" t="s">
        <v>311</v>
      </c>
      <c r="C25" s="55" t="s">
        <v>294</v>
      </c>
      <c r="D25" s="55" t="s">
        <v>295</v>
      </c>
      <c r="E25" s="62"/>
      <c r="F25" s="62"/>
      <c r="G25" s="62">
        <v>0.35877726636722</v>
      </c>
      <c r="H25" s="62">
        <v>0.330661395427481</v>
      </c>
      <c r="I25" s="62">
        <v>0.83954582114</v>
      </c>
      <c r="J25" s="62">
        <v>0.427020423936763</v>
      </c>
      <c r="K25" s="62">
        <v>0.427225811379907</v>
      </c>
      <c r="L25" s="62">
        <v>0.434970253306877</v>
      </c>
      <c r="M25" s="62">
        <v>0.278154463134506</v>
      </c>
      <c r="N25" s="62">
        <v>0.24949753274797498</v>
      </c>
      <c r="O25" s="62">
        <v>0.253105149207777</v>
      </c>
    </row>
    <row r="26" spans="2:15" ht="14.25">
      <c r="B26" s="61" t="s">
        <v>312</v>
      </c>
      <c r="C26" s="55" t="s">
        <v>294</v>
      </c>
      <c r="D26" s="55" t="s">
        <v>295</v>
      </c>
      <c r="E26" s="62"/>
      <c r="F26" s="62"/>
      <c r="G26" s="62"/>
      <c r="H26" s="62"/>
      <c r="I26" s="62"/>
      <c r="J26" s="62"/>
      <c r="K26" s="62"/>
      <c r="L26" s="62"/>
      <c r="M26" s="62"/>
      <c r="N26" s="62">
        <v>0.06976000532286598</v>
      </c>
      <c r="O26" s="62">
        <v>0.3936994417238473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7"/>
  </sheetPr>
  <dimension ref="A1:B7"/>
  <sheetViews>
    <sheetView showGridLines="0" zoomScalePageLayoutView="0" workbookViewId="0" topLeftCell="A1">
      <selection activeCell="N36" sqref="N36"/>
    </sheetView>
  </sheetViews>
  <sheetFormatPr defaultColWidth="9.140625" defaultRowHeight="15"/>
  <cols>
    <col min="1" max="1" width="8.8515625" style="70" customWidth="1"/>
    <col min="2" max="2" width="35.140625" style="70" bestFit="1" customWidth="1"/>
    <col min="3" max="16384" width="8.8515625" style="70" customWidth="1"/>
  </cols>
  <sheetData>
    <row r="1" s="74" customFormat="1" ht="15">
      <c r="A1" s="74" t="s">
        <v>318</v>
      </c>
    </row>
    <row r="3" ht="15">
      <c r="B3" s="69" t="s">
        <v>316</v>
      </c>
    </row>
    <row r="4" s="71" customFormat="1" ht="15"/>
    <row r="5" s="71" customFormat="1" ht="15">
      <c r="B5" s="71" t="s">
        <v>1</v>
      </c>
    </row>
    <row r="6" s="77" customFormat="1" ht="15">
      <c r="B6" s="78" t="s">
        <v>208</v>
      </c>
    </row>
    <row r="7" s="77" customFormat="1" ht="15">
      <c r="B7" s="78" t="s">
        <v>209</v>
      </c>
    </row>
  </sheetData>
  <sheetProtection/>
  <hyperlinks>
    <hyperlink ref="B6" location="'CPI Mozambique'!A1" display="Consumer Price Index (inflation)"/>
    <hyperlink ref="B7" location="'Nominal Exchange Rates'!A1" display="Nominal exchange rates (EUR, USD, ZAR)"/>
  </hyperlink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J126"/>
  <sheetViews>
    <sheetView showGridLines="0" zoomScalePageLayoutView="0" workbookViewId="0" topLeftCell="A1">
      <selection activeCell="R17" sqref="R17"/>
    </sheetView>
  </sheetViews>
  <sheetFormatPr defaultColWidth="9.140625" defaultRowHeight="15"/>
  <cols>
    <col min="1" max="1" width="8.8515625" style="1" customWidth="1"/>
    <col min="2" max="2" width="9.57421875" style="1" bestFit="1" customWidth="1"/>
    <col min="3" max="10" width="12.8515625" style="1" customWidth="1"/>
    <col min="11" max="16384" width="8.8515625" style="1" customWidth="1"/>
  </cols>
  <sheetData>
    <row r="1" ht="13.5">
      <c r="A1" s="1" t="s">
        <v>261</v>
      </c>
    </row>
    <row r="2" ht="13.5">
      <c r="A2" s="1" t="s">
        <v>262</v>
      </c>
    </row>
    <row r="3" spans="1:2" ht="13.5">
      <c r="A3" s="1" t="s">
        <v>11</v>
      </c>
      <c r="B3" s="45">
        <v>43344</v>
      </c>
    </row>
    <row r="4" spans="1:10" ht="13.5">
      <c r="A4" s="16"/>
      <c r="B4" s="16"/>
      <c r="C4" s="67" t="s">
        <v>263</v>
      </c>
      <c r="D4" s="67"/>
      <c r="E4" s="67"/>
      <c r="F4" s="67"/>
      <c r="G4" s="67" t="s">
        <v>264</v>
      </c>
      <c r="H4" s="67"/>
      <c r="I4" s="67"/>
      <c r="J4" s="67"/>
    </row>
    <row r="5" spans="1:10" ht="13.5">
      <c r="A5" s="14"/>
      <c r="B5" s="14"/>
      <c r="C5" s="15" t="s">
        <v>265</v>
      </c>
      <c r="D5" s="15"/>
      <c r="E5" s="15" t="s">
        <v>266</v>
      </c>
      <c r="F5" s="15"/>
      <c r="G5" s="15" t="s">
        <v>265</v>
      </c>
      <c r="H5" s="15"/>
      <c r="I5" s="15" t="s">
        <v>266</v>
      </c>
      <c r="J5" s="15"/>
    </row>
    <row r="6" spans="1:10" ht="28.5" customHeight="1">
      <c r="A6" s="50" t="s">
        <v>14</v>
      </c>
      <c r="B6" s="68" t="s">
        <v>146</v>
      </c>
      <c r="C6" s="68" t="s">
        <v>267</v>
      </c>
      <c r="D6" s="68" t="s">
        <v>268</v>
      </c>
      <c r="E6" s="68" t="s">
        <v>267</v>
      </c>
      <c r="F6" s="68" t="s">
        <v>268</v>
      </c>
      <c r="G6" s="68" t="s">
        <v>269</v>
      </c>
      <c r="H6" s="68" t="s">
        <v>270</v>
      </c>
      <c r="I6" s="68" t="s">
        <v>269</v>
      </c>
      <c r="J6" s="68" t="s">
        <v>270</v>
      </c>
    </row>
    <row r="7" spans="1:10" ht="13.5">
      <c r="A7" s="1">
        <v>2009</v>
      </c>
      <c r="B7" s="45">
        <v>39814</v>
      </c>
      <c r="C7" s="11">
        <v>59.646554675418194</v>
      </c>
      <c r="D7" s="11">
        <v>61.93907875185736</v>
      </c>
      <c r="E7" s="11">
        <v>49.83466013472137</v>
      </c>
      <c r="F7" s="11">
        <v>51.50042944342821</v>
      </c>
      <c r="G7" s="1" t="s">
        <v>172</v>
      </c>
      <c r="H7" s="1" t="s">
        <v>172</v>
      </c>
      <c r="I7" s="1" t="s">
        <v>172</v>
      </c>
      <c r="J7" s="1" t="s">
        <v>172</v>
      </c>
    </row>
    <row r="8" spans="2:10" ht="13.5">
      <c r="B8" s="45">
        <v>39845</v>
      </c>
      <c r="C8" s="11">
        <v>59.52614244059073</v>
      </c>
      <c r="D8" s="11">
        <v>61.93907875185736</v>
      </c>
      <c r="E8" s="11">
        <v>49.99387630128597</v>
      </c>
      <c r="F8" s="11">
        <v>51.77579774853629</v>
      </c>
      <c r="G8" s="1" t="s">
        <v>172</v>
      </c>
      <c r="H8" s="1" t="s">
        <v>172</v>
      </c>
      <c r="I8" s="1" t="s">
        <v>172</v>
      </c>
      <c r="J8" s="1" t="s">
        <v>172</v>
      </c>
    </row>
    <row r="9" spans="2:10" ht="13.5">
      <c r="B9" s="45">
        <v>39873</v>
      </c>
      <c r="C9" s="11">
        <v>59.44822864158472</v>
      </c>
      <c r="D9" s="11">
        <v>62.481426448737</v>
      </c>
      <c r="E9" s="11">
        <v>50</v>
      </c>
      <c r="F9" s="11">
        <v>52.641240993161695</v>
      </c>
      <c r="G9" s="1" t="s">
        <v>172</v>
      </c>
      <c r="H9" s="1" t="s">
        <v>172</v>
      </c>
      <c r="I9" s="1" t="s">
        <v>172</v>
      </c>
      <c r="J9" s="1" t="s">
        <v>172</v>
      </c>
    </row>
    <row r="10" spans="2:10" ht="13.5">
      <c r="B10" s="45">
        <v>39904</v>
      </c>
      <c r="C10" s="11">
        <v>59.037410428643945</v>
      </c>
      <c r="D10" s="11">
        <v>62.30312035661218</v>
      </c>
      <c r="E10" s="11">
        <v>49.60808328230251</v>
      </c>
      <c r="F10" s="11">
        <v>52.52322600525823</v>
      </c>
      <c r="G10" s="1" t="s">
        <v>172</v>
      </c>
      <c r="H10" s="1" t="s">
        <v>172</v>
      </c>
      <c r="I10" s="1" t="s">
        <v>172</v>
      </c>
      <c r="J10" s="1" t="s">
        <v>172</v>
      </c>
    </row>
    <row r="11" spans="2:10" ht="13.5">
      <c r="B11" s="45">
        <v>39934</v>
      </c>
      <c r="C11" s="11">
        <v>58.081195622661106</v>
      </c>
      <c r="D11" s="11">
        <v>61.50074294205052</v>
      </c>
      <c r="E11" s="11">
        <v>48.15676668707899</v>
      </c>
      <c r="F11" s="11">
        <v>51.244730302970694</v>
      </c>
      <c r="G11" s="1" t="s">
        <v>172</v>
      </c>
      <c r="H11" s="1" t="s">
        <v>172</v>
      </c>
      <c r="I11" s="1" t="s">
        <v>172</v>
      </c>
      <c r="J11" s="1" t="s">
        <v>172</v>
      </c>
    </row>
    <row r="12" spans="2:10" ht="13.5">
      <c r="B12" s="45">
        <v>39965</v>
      </c>
      <c r="C12" s="11">
        <v>57.77662349927398</v>
      </c>
      <c r="D12" s="11">
        <v>61.33729569093611</v>
      </c>
      <c r="E12" s="11">
        <v>47.69748928352725</v>
      </c>
      <c r="F12" s="11">
        <v>50.96936199786262</v>
      </c>
      <c r="G12" s="1" t="s">
        <v>172</v>
      </c>
      <c r="H12" s="1" t="s">
        <v>172</v>
      </c>
      <c r="I12" s="1" t="s">
        <v>172</v>
      </c>
      <c r="J12" s="1" t="s">
        <v>172</v>
      </c>
    </row>
    <row r="13" spans="2:10" ht="13.5">
      <c r="B13" s="45">
        <v>39995</v>
      </c>
      <c r="C13" s="11">
        <v>57.91120187937528</v>
      </c>
      <c r="D13" s="11">
        <v>61.426448736998516</v>
      </c>
      <c r="E13" s="11">
        <v>47.67911818738518</v>
      </c>
      <c r="F13" s="11">
        <v>50.7005500809714</v>
      </c>
      <c r="G13" s="1" t="s">
        <v>172</v>
      </c>
      <c r="H13" s="1" t="s">
        <v>172</v>
      </c>
      <c r="I13" s="1" t="s">
        <v>172</v>
      </c>
      <c r="J13" s="1" t="s">
        <v>172</v>
      </c>
    </row>
    <row r="14" spans="2:10" ht="13.5">
      <c r="B14" s="45">
        <v>40026</v>
      </c>
      <c r="C14" s="11">
        <v>57.741208136089426</v>
      </c>
      <c r="D14" s="11">
        <v>61.010401188707284</v>
      </c>
      <c r="E14" s="11">
        <v>47.409675443968155</v>
      </c>
      <c r="F14" s="11">
        <v>50.01212931820119</v>
      </c>
      <c r="G14" s="1" t="s">
        <v>172</v>
      </c>
      <c r="H14" s="1" t="s">
        <v>172</v>
      </c>
      <c r="I14" s="1" t="s">
        <v>172</v>
      </c>
      <c r="J14" s="1" t="s">
        <v>172</v>
      </c>
    </row>
    <row r="15" spans="2:10" ht="13.5">
      <c r="B15" s="45">
        <v>40057</v>
      </c>
      <c r="C15" s="11">
        <v>58.12369405848257</v>
      </c>
      <c r="D15" s="11">
        <v>61.144130757800895</v>
      </c>
      <c r="E15" s="11">
        <v>47.599510104102876</v>
      </c>
      <c r="F15" s="11">
        <v>50.11047514145408</v>
      </c>
      <c r="G15" s="1" t="s">
        <v>172</v>
      </c>
      <c r="H15" s="1" t="s">
        <v>172</v>
      </c>
      <c r="I15" s="1" t="s">
        <v>172</v>
      </c>
      <c r="J15" s="1" t="s">
        <v>172</v>
      </c>
    </row>
    <row r="16" spans="2:10" ht="13.5">
      <c r="B16" s="45">
        <v>40087</v>
      </c>
      <c r="C16" s="11">
        <v>58.442432327143514</v>
      </c>
      <c r="D16" s="11">
        <v>61.52303120356613</v>
      </c>
      <c r="E16" s="11">
        <v>47.88120024494794</v>
      </c>
      <c r="F16" s="11">
        <v>50.58253509306794</v>
      </c>
      <c r="G16" s="1" t="s">
        <v>172</v>
      </c>
      <c r="H16" s="1" t="s">
        <v>172</v>
      </c>
      <c r="I16" s="1" t="s">
        <v>172</v>
      </c>
      <c r="J16" s="1" t="s">
        <v>172</v>
      </c>
    </row>
    <row r="17" spans="2:10" ht="13.5">
      <c r="B17" s="45">
        <v>40118</v>
      </c>
      <c r="C17" s="11">
        <v>59.09407500973922</v>
      </c>
      <c r="D17" s="11">
        <v>62.399702823179794</v>
      </c>
      <c r="E17" s="11">
        <v>48.720146968769136</v>
      </c>
      <c r="F17" s="11">
        <v>51.802023301403736</v>
      </c>
      <c r="G17" s="1" t="s">
        <v>172</v>
      </c>
      <c r="H17" s="1" t="s">
        <v>172</v>
      </c>
      <c r="I17" s="1" t="s">
        <v>172</v>
      </c>
      <c r="J17" s="1" t="s">
        <v>172</v>
      </c>
    </row>
    <row r="18" spans="2:10" ht="13.5">
      <c r="B18" s="45">
        <v>40148</v>
      </c>
      <c r="C18" s="11">
        <v>60.31236350328773</v>
      </c>
      <c r="D18" s="11">
        <v>63.7072808320951</v>
      </c>
      <c r="E18" s="11">
        <v>50.349050826699326</v>
      </c>
      <c r="F18" s="11">
        <v>53.70337588429286</v>
      </c>
      <c r="G18" s="1" t="s">
        <v>172</v>
      </c>
      <c r="H18" s="1" t="s">
        <v>172</v>
      </c>
      <c r="I18" s="1" t="s">
        <v>172</v>
      </c>
      <c r="J18" s="1" t="s">
        <v>172</v>
      </c>
    </row>
    <row r="19" spans="1:10" ht="13.5">
      <c r="A19" s="1">
        <v>2010</v>
      </c>
      <c r="B19" s="45">
        <v>40179</v>
      </c>
      <c r="C19" s="11">
        <v>61.94147020977701</v>
      </c>
      <c r="D19" s="11">
        <v>65.07429420505201</v>
      </c>
      <c r="E19" s="11">
        <v>52.412737293325165</v>
      </c>
      <c r="F19" s="11">
        <v>55.51293903214597</v>
      </c>
      <c r="G19" s="3">
        <f>_xlfn.IFERROR(C19/C7-1,"")</f>
        <v>0.03847524047025308</v>
      </c>
      <c r="H19" s="3">
        <f>_xlfn.IFERROR(D19/D7-1,"")</f>
        <v>0.050617728199592316</v>
      </c>
      <c r="I19" s="3">
        <f>_xlfn.IFERROR(E19/E7-1,"")</f>
        <v>0.05173261243548777</v>
      </c>
      <c r="J19" s="3">
        <f>_xlfn.IFERROR(F19/F7-1,"")</f>
        <v>0.07791215786123473</v>
      </c>
    </row>
    <row r="20" spans="2:10" ht="13.5">
      <c r="B20" s="45">
        <v>40210</v>
      </c>
      <c r="C20" s="11">
        <v>63.28725401078987</v>
      </c>
      <c r="D20" s="11">
        <v>66.1738484398217</v>
      </c>
      <c r="E20" s="11">
        <v>54.18248622167789</v>
      </c>
      <c r="F20" s="11">
        <v>57.04713387489101</v>
      </c>
      <c r="G20" s="3">
        <f>_xlfn.IFERROR(C20/C8-1,"")</f>
        <v>0.06318419800095176</v>
      </c>
      <c r="H20" s="3">
        <f>_xlfn.IFERROR(D20/D8-1,"")</f>
        <v>0.06836991723641606</v>
      </c>
      <c r="I20" s="3">
        <f>_xlfn.IFERROR(E20/E8-1,"")</f>
        <v>0.08378245957863806</v>
      </c>
      <c r="J20" s="3">
        <f>_xlfn.IFERROR(F20/F8-1,"")</f>
        <v>0.10181081423325322</v>
      </c>
    </row>
    <row r="21" spans="2:10" ht="13.5">
      <c r="B21" s="45">
        <v>40238</v>
      </c>
      <c r="C21" s="11">
        <v>64.03097663766542</v>
      </c>
      <c r="D21" s="11">
        <v>66.93907875185735</v>
      </c>
      <c r="E21" s="11">
        <v>54.62339252908757</v>
      </c>
      <c r="F21" s="11">
        <v>57.56508854402287</v>
      </c>
      <c r="G21" s="3">
        <f>_xlfn.IFERROR(C21/C9-1,"")</f>
        <v>0.07708804956511384</v>
      </c>
      <c r="H21" s="3">
        <f>_xlfn.IFERROR(D21/D9-1,"")</f>
        <v>0.0713436385255648</v>
      </c>
      <c r="I21" s="3">
        <f>_xlfn.IFERROR(E21/E9-1,"")</f>
        <v>0.09246785058175133</v>
      </c>
      <c r="J21" s="3">
        <f>_xlfn.IFERROR(F21/F9-1,"")</f>
        <v>0.09353593224560952</v>
      </c>
    </row>
    <row r="22" spans="2:10" ht="13.5">
      <c r="B22" s="45">
        <v>40269</v>
      </c>
      <c r="C22" s="11">
        <v>64.72511775608258</v>
      </c>
      <c r="D22" s="11">
        <v>67.96433878157504</v>
      </c>
      <c r="E22" s="11">
        <v>55.14390691977954</v>
      </c>
      <c r="F22" s="11">
        <v>58.581328717636026</v>
      </c>
      <c r="G22" s="3">
        <f>_xlfn.IFERROR(C22/C10-1,"")</f>
        <v>0.09634073185362912</v>
      </c>
      <c r="H22" s="3">
        <f>_xlfn.IFERROR(D22/D10-1,"")</f>
        <v>0.09086572859527786</v>
      </c>
      <c r="I22" s="3">
        <f>_xlfn.IFERROR(E22/E10-1,"")</f>
        <v>0.11159116158498938</v>
      </c>
      <c r="J22" s="3">
        <f>_xlfn.IFERROR(F22/F10-1,"")</f>
        <v>0.11534140556734473</v>
      </c>
    </row>
    <row r="23" spans="2:10" ht="13.5">
      <c r="B23" s="45">
        <v>40299</v>
      </c>
      <c r="C23" s="11">
        <v>65.62466798097014</v>
      </c>
      <c r="D23" s="11">
        <v>69.30906389301636</v>
      </c>
      <c r="E23" s="11">
        <v>55.88487446417636</v>
      </c>
      <c r="F23" s="11">
        <v>60.04340328999561</v>
      </c>
      <c r="G23" s="3">
        <f>_xlfn.IFERROR(C23/C11-1,"")</f>
        <v>0.1298780487804878</v>
      </c>
      <c r="H23" s="3">
        <f>_xlfn.IFERROR(D23/D11-1,"")</f>
        <v>0.12696303454940816</v>
      </c>
      <c r="I23" s="3">
        <f>_xlfn.IFERROR(E23/E11-1,"")</f>
        <v>0.16047812817904394</v>
      </c>
      <c r="J23" s="3">
        <f>_xlfn.IFERROR(F23/F11-1,"")</f>
        <v>0.17169907881269197</v>
      </c>
    </row>
    <row r="24" spans="2:10" ht="13.5">
      <c r="B24" s="45">
        <v>40330</v>
      </c>
      <c r="C24" s="11">
        <v>66.48171977003624</v>
      </c>
      <c r="D24" s="11">
        <v>70.23774145616642</v>
      </c>
      <c r="E24" s="11">
        <v>56.607470912431104</v>
      </c>
      <c r="F24" s="11">
        <v>60.98752319322331</v>
      </c>
      <c r="G24" s="3">
        <f>_xlfn.IFERROR(C24/C12-1,"")</f>
        <v>0.15066813779575816</v>
      </c>
      <c r="H24" s="3">
        <f>_xlfn.IFERROR(D24/D12-1,"")</f>
        <v>0.1451065891472867</v>
      </c>
      <c r="I24" s="3">
        <f>_xlfn.IFERROR(E24/E12-1,"")</f>
        <v>0.18680190011554765</v>
      </c>
      <c r="J24" s="3">
        <f>_xlfn.IFERROR(F24/F12-1,"")</f>
        <v>0.19655261126833024</v>
      </c>
    </row>
    <row r="25" spans="2:10" ht="13.5">
      <c r="B25" s="45">
        <v>40360</v>
      </c>
      <c r="C25" s="11">
        <v>66.61629815013752</v>
      </c>
      <c r="D25" s="11">
        <v>71.32243684992571</v>
      </c>
      <c r="E25" s="11">
        <v>56.72994488671157</v>
      </c>
      <c r="F25" s="11">
        <v>62.60695108278751</v>
      </c>
      <c r="G25" s="3">
        <f>_xlfn.IFERROR(C25/C13-1,"")</f>
        <v>0.15031800391389405</v>
      </c>
      <c r="H25" s="3">
        <f>_xlfn.IFERROR(D25/D13-1,"")</f>
        <v>0.16110304789550067</v>
      </c>
      <c r="I25" s="3">
        <f>_xlfn.IFERROR(E25/E13-1,"")</f>
        <v>0.18982789622399188</v>
      </c>
      <c r="J25" s="3">
        <f>_xlfn.IFERROR(F25/F13-1,"")</f>
        <v>0.23483770852191888</v>
      </c>
    </row>
    <row r="26" spans="2:10" ht="13.5">
      <c r="B26" s="45">
        <v>40391</v>
      </c>
      <c r="C26" s="11">
        <v>66.55255049640533</v>
      </c>
      <c r="D26" s="11">
        <v>71.42644873699851</v>
      </c>
      <c r="E26" s="11">
        <v>56.34415186772811</v>
      </c>
      <c r="F26" s="11">
        <v>62.41025943628175</v>
      </c>
      <c r="G26" s="3">
        <f>_xlfn.IFERROR(C26/C14-1,"")</f>
        <v>0.15260058881256144</v>
      </c>
      <c r="H26" s="3">
        <f>_xlfn.IFERROR(D26/D14-1,"")</f>
        <v>0.17072576716999488</v>
      </c>
      <c r="I26" s="3">
        <f>_xlfn.IFERROR(E26/E14-1,"")</f>
        <v>0.18845259622836474</v>
      </c>
      <c r="J26" s="3">
        <f>_xlfn.IFERROR(F26/F14-1,"")</f>
        <v>0.24790246460409038</v>
      </c>
    </row>
    <row r="27" spans="2:10" ht="13.5">
      <c r="B27" s="45">
        <v>40422</v>
      </c>
      <c r="C27" s="11">
        <v>67.01295021780447</v>
      </c>
      <c r="D27" s="11">
        <v>71.41901931649332</v>
      </c>
      <c r="E27" s="11">
        <v>56.47274954072259</v>
      </c>
      <c r="F27" s="11">
        <v>61.7742897792464</v>
      </c>
      <c r="G27" s="3">
        <f>_xlfn.IFERROR(C27/C15-1,"")</f>
        <v>0.15293687545698242</v>
      </c>
      <c r="H27" s="3">
        <f>_xlfn.IFERROR(D27/D15-1,"")</f>
        <v>0.1680437424058323</v>
      </c>
      <c r="I27" s="3">
        <f>_xlfn.IFERROR(E27/E15-1,"")</f>
        <v>0.18641451177151658</v>
      </c>
      <c r="J27" s="3">
        <f>_xlfn.IFERROR(F27/F15-1,"")</f>
        <v>0.2327620044485148</v>
      </c>
    </row>
    <row r="28" spans="2:10" ht="13.5">
      <c r="B28" s="45">
        <v>40452</v>
      </c>
      <c r="C28" s="11">
        <v>67.36710384964998</v>
      </c>
      <c r="D28" s="11">
        <v>71.06983655274888</v>
      </c>
      <c r="E28" s="11">
        <v>56.6870789957134</v>
      </c>
      <c r="F28" s="11">
        <v>60.92195931105473</v>
      </c>
      <c r="G28" s="3">
        <f>_xlfn.IFERROR(C28/C16-1,"")</f>
        <v>0.15270876257423338</v>
      </c>
      <c r="H28" s="3">
        <f>_xlfn.IFERROR(D28/D16-1,"")</f>
        <v>0.15517449583383636</v>
      </c>
      <c r="I28" s="3">
        <f>_xlfn.IFERROR(E28/E16-1,"")</f>
        <v>0.18391098605959844</v>
      </c>
      <c r="J28" s="3">
        <f>_xlfn.IFERROR(F28/F16-1,"")</f>
        <v>0.20440699935191176</v>
      </c>
    </row>
    <row r="29" spans="2:10" ht="13.5">
      <c r="B29" s="45">
        <v>40483</v>
      </c>
      <c r="C29" s="11">
        <v>68.28790329244826</v>
      </c>
      <c r="D29" s="11">
        <v>71.79791976225854</v>
      </c>
      <c r="E29" s="11">
        <v>57.86282914880587</v>
      </c>
      <c r="F29" s="11">
        <v>61.918530320017304</v>
      </c>
      <c r="G29" s="3">
        <f>_xlfn.IFERROR(C29/C17-1,"")</f>
        <v>0.1555795277478127</v>
      </c>
      <c r="H29" s="3">
        <f>_xlfn.IFERROR(D29/D17-1,"")</f>
        <v>0.15061316823431348</v>
      </c>
      <c r="I29" s="3">
        <f>_xlfn.IFERROR(E29/E17-1,"")</f>
        <v>0.18765711412770214</v>
      </c>
      <c r="J29" s="3">
        <f>_xlfn.IFERROR(F29/F17-1,"")</f>
        <v>0.19529173522338894</v>
      </c>
    </row>
    <row r="30" spans="2:10" ht="13.5">
      <c r="B30" s="45">
        <v>40513</v>
      </c>
      <c r="C30" s="11">
        <v>70.83072636909891</v>
      </c>
      <c r="D30" s="11">
        <v>74.29420505200595</v>
      </c>
      <c r="E30" s="11">
        <v>61.2369871402327</v>
      </c>
      <c r="F30" s="11">
        <v>65.56388216859096</v>
      </c>
      <c r="G30" s="3">
        <f>_xlfn.IFERROR(C30/C18-1,"")</f>
        <v>0.17439812096300633</v>
      </c>
      <c r="H30" s="3">
        <f>_xlfn.IFERROR(D30/D18-1,"")</f>
        <v>0.16618075801749277</v>
      </c>
      <c r="I30" s="3">
        <f>_xlfn.IFERROR(E30/E18-1,"")</f>
        <v>0.2162490878131842</v>
      </c>
      <c r="J30" s="3">
        <f>_xlfn.IFERROR(F30/F18-1,"")</f>
        <v>0.22085215480405318</v>
      </c>
    </row>
    <row r="31" spans="1:10" ht="13.5">
      <c r="A31" s="1">
        <v>2011</v>
      </c>
      <c r="B31" s="45">
        <v>40544</v>
      </c>
      <c r="C31" s="11">
        <v>71.97818413627832</v>
      </c>
      <c r="D31" s="11">
        <v>75.81723625557206</v>
      </c>
      <c r="E31" s="11">
        <v>62.85976729944886</v>
      </c>
      <c r="F31" s="11">
        <v>68.27167050215377</v>
      </c>
      <c r="G31" s="3">
        <f>_xlfn.IFERROR(C31/C19-1,"")</f>
        <v>0.16203544882790144</v>
      </c>
      <c r="H31" s="3">
        <f>_xlfn.IFERROR(D31/D19-1,"")</f>
        <v>0.16508733873729842</v>
      </c>
      <c r="I31" s="3">
        <f>_xlfn.IFERROR(E31/E19-1,"")</f>
        <v>0.19932235074190907</v>
      </c>
      <c r="J31" s="3">
        <f>_xlfn.IFERROR(F31/F19-1,"")</f>
        <v>0.22983347112318397</v>
      </c>
    </row>
    <row r="32" spans="2:10" ht="13.5">
      <c r="B32" s="45">
        <v>40575</v>
      </c>
      <c r="C32" s="11">
        <v>72.92731586962424</v>
      </c>
      <c r="D32" s="11">
        <v>76.76077265973254</v>
      </c>
      <c r="E32" s="11">
        <v>64.04776484996938</v>
      </c>
      <c r="F32" s="11">
        <v>69.14367013499603</v>
      </c>
      <c r="G32" s="3">
        <f>_xlfn.IFERROR(C32/C20-1,"")</f>
        <v>0.15232232792389477</v>
      </c>
      <c r="H32" s="3">
        <f>_xlfn.IFERROR(D32/D20-1,"")</f>
        <v>0.15998652745031983</v>
      </c>
      <c r="I32" s="3">
        <f>_xlfn.IFERROR(E32/E20-1,"")</f>
        <v>0.1820750452079567</v>
      </c>
      <c r="J32" s="3">
        <f>_xlfn.IFERROR(F32/F20-1,"")</f>
        <v>0.21204459257556563</v>
      </c>
    </row>
    <row r="33" spans="2:10" ht="13.5">
      <c r="B33" s="45">
        <v>40603</v>
      </c>
      <c r="C33" s="11">
        <v>72.85648514325514</v>
      </c>
      <c r="D33" s="11">
        <v>76.79791976225854</v>
      </c>
      <c r="E33" s="11">
        <v>63.655848132271885</v>
      </c>
      <c r="F33" s="11">
        <v>68.61915907764731</v>
      </c>
      <c r="G33" s="3">
        <f>_xlfn.IFERROR(C33/C21-1,"")</f>
        <v>0.13783185840707968</v>
      </c>
      <c r="H33" s="3">
        <f>_xlfn.IFERROR(D33/D21-1,"")</f>
        <v>0.14728079911209768</v>
      </c>
      <c r="I33" s="3">
        <f>_xlfn.IFERROR(E33/E21-1,"")</f>
        <v>0.16535874439461873</v>
      </c>
      <c r="J33" s="3">
        <f>_xlfn.IFERROR(F33/F21-1,"")</f>
        <v>0.19202733485193635</v>
      </c>
    </row>
    <row r="34" spans="2:10" ht="13.5">
      <c r="B34" s="45">
        <v>40634</v>
      </c>
      <c r="C34" s="11">
        <v>72.99106352335643</v>
      </c>
      <c r="D34" s="11">
        <v>76.82763744427935</v>
      </c>
      <c r="E34" s="11">
        <v>63.619105939987755</v>
      </c>
      <c r="F34" s="11">
        <v>68.44869298400897</v>
      </c>
      <c r="G34" s="3">
        <f>_xlfn.IFERROR(C34/C22-1,"")</f>
        <v>0.12770847012475395</v>
      </c>
      <c r="H34" s="3">
        <f>_xlfn.IFERROR(D34/D22-1,"")</f>
        <v>0.13041101880192385</v>
      </c>
      <c r="I34" s="3">
        <f>_xlfn.IFERROR(E34/E22-1,"")</f>
        <v>0.15369239311493632</v>
      </c>
      <c r="J34" s="3">
        <f>_xlfn.IFERROR(F34/F22-1,"")</f>
        <v>0.1684387241186347</v>
      </c>
    </row>
    <row r="35" spans="2:10" ht="13.5">
      <c r="B35" s="45">
        <v>40664</v>
      </c>
      <c r="C35" s="11">
        <v>73.38063251838646</v>
      </c>
      <c r="D35" s="11">
        <v>77.18424962852897</v>
      </c>
      <c r="E35" s="11">
        <v>63.57011635027556</v>
      </c>
      <c r="F35" s="11">
        <v>68.17988106711775</v>
      </c>
      <c r="G35" s="3">
        <f>_xlfn.IFERROR(C35/C23-1,"")</f>
        <v>0.11818672423097665</v>
      </c>
      <c r="H35" s="3">
        <f>_xlfn.IFERROR(D35/D23-1,"")</f>
        <v>0.11362418265623297</v>
      </c>
      <c r="I35" s="3">
        <f>_xlfn.IFERROR(E35/E23-1,"")</f>
        <v>0.1375191759807144</v>
      </c>
      <c r="J35" s="3">
        <f>_xlfn.IFERROR(F35/F23-1,"")</f>
        <v>0.13550993666739464</v>
      </c>
    </row>
    <row r="36" spans="2:10" ht="13.5">
      <c r="B36" s="45">
        <v>40695</v>
      </c>
      <c r="C36" s="11">
        <v>73.13272497609464</v>
      </c>
      <c r="D36" s="11">
        <v>76.75334323922735</v>
      </c>
      <c r="E36" s="11">
        <v>63.0006123698714</v>
      </c>
      <c r="F36" s="11">
        <v>67.26198671675748</v>
      </c>
      <c r="G36" s="3">
        <f>_xlfn.IFERROR(C36/C24-1,"")</f>
        <v>0.10004261666311542</v>
      </c>
      <c r="H36" s="3">
        <f>_xlfn.IFERROR(D36/D24-1,"")</f>
        <v>0.09276496720964689</v>
      </c>
      <c r="I36" s="3">
        <f>_xlfn.IFERROR(E36/E24-1,"")</f>
        <v>0.11293812202509734</v>
      </c>
      <c r="J36" s="3">
        <f>_xlfn.IFERROR(F36/F24-1,"")</f>
        <v>0.10288110083852953</v>
      </c>
    </row>
    <row r="37" spans="2:10" ht="13.5">
      <c r="B37" s="45">
        <v>40725</v>
      </c>
      <c r="C37" s="11">
        <v>73.43729709948175</v>
      </c>
      <c r="D37" s="11">
        <v>76.79049034175335</v>
      </c>
      <c r="E37" s="11">
        <v>63.049601959583576</v>
      </c>
      <c r="F37" s="11">
        <v>66.75058843584246</v>
      </c>
      <c r="G37" s="3">
        <f>_xlfn.IFERROR(C37/C25-1,"")</f>
        <v>0.10239234449760781</v>
      </c>
      <c r="H37" s="3">
        <f>_xlfn.IFERROR(D37/D25-1,"")</f>
        <v>0.07666666666666688</v>
      </c>
      <c r="I37" s="3">
        <f>_xlfn.IFERROR(E37/E25-1,"")</f>
        <v>0.11139896373056968</v>
      </c>
      <c r="J37" s="3">
        <f>_xlfn.IFERROR(F37/F25-1,"")</f>
        <v>0.06618494083150073</v>
      </c>
    </row>
    <row r="38" spans="2:10" ht="13.5">
      <c r="B38" s="45">
        <v>40756</v>
      </c>
      <c r="C38" s="11">
        <v>73.7631184407796</v>
      </c>
      <c r="D38" s="11">
        <v>77.04309063893017</v>
      </c>
      <c r="E38" s="11">
        <v>63.38028169014084</v>
      </c>
      <c r="F38" s="11">
        <v>66.72436288297503</v>
      </c>
      <c r="G38" s="3">
        <f>_xlfn.IFERROR(C38/C26-1,"")</f>
        <v>0.10834397616006819</v>
      </c>
      <c r="H38" s="3">
        <f>_xlfn.IFERROR(D38/D26-1,"")</f>
        <v>0.0786353234865822</v>
      </c>
      <c r="I38" s="3">
        <f>_xlfn.IFERROR(E38/E26-1,"")</f>
        <v>0.12487773068144747</v>
      </c>
      <c r="J38" s="3">
        <f>_xlfn.IFERROR(F38/F26-1,"")</f>
        <v>0.06912490807857963</v>
      </c>
    </row>
    <row r="39" spans="2:10" ht="13.5">
      <c r="B39" s="45">
        <v>40787</v>
      </c>
      <c r="C39" s="11">
        <v>73.70645385968433</v>
      </c>
      <c r="D39" s="11">
        <v>76.99108469539377</v>
      </c>
      <c r="E39" s="11">
        <v>63.11083894672381</v>
      </c>
      <c r="F39" s="11">
        <v>66.40309986034893</v>
      </c>
      <c r="G39" s="3">
        <f>_xlfn.IFERROR(C39/C27-1,"")</f>
        <v>0.09988373322058997</v>
      </c>
      <c r="H39" s="3">
        <f>_xlfn.IFERROR(D39/D27-1,"")</f>
        <v>0.07801934879850214</v>
      </c>
      <c r="I39" s="3">
        <f>_xlfn.IFERROR(E39/E27-1,"")</f>
        <v>0.1175450010843635</v>
      </c>
      <c r="J39" s="3">
        <f>_xlfn.IFERROR(F39/F27-1,"")</f>
        <v>0.07493101252388046</v>
      </c>
    </row>
    <row r="40" spans="2:10" ht="13.5">
      <c r="B40" s="45">
        <v>40817</v>
      </c>
      <c r="C40" s="11">
        <v>73.77020151341652</v>
      </c>
      <c r="D40" s="11">
        <v>76.99851411589897</v>
      </c>
      <c r="E40" s="11">
        <v>63.16595223515002</v>
      </c>
      <c r="F40" s="11">
        <v>66.33097958996348</v>
      </c>
      <c r="G40" s="3">
        <f>_xlfn.IFERROR(C40/C28-1,"")</f>
        <v>0.09504783934391758</v>
      </c>
      <c r="H40" s="3">
        <f>_xlfn.IFERROR(D40/D28-1,"")</f>
        <v>0.08342044741793875</v>
      </c>
      <c r="I40" s="3">
        <f>_xlfn.IFERROR(E40/E28-1,"")</f>
        <v>0.11429188722048189</v>
      </c>
      <c r="J40" s="3">
        <f>_xlfn.IFERROR(F40/F28-1,"")</f>
        <v>0.0887860525182953</v>
      </c>
    </row>
    <row r="41" spans="2:10" ht="13.5">
      <c r="B41" s="45">
        <v>40848</v>
      </c>
      <c r="C41" s="11">
        <v>74.15977050844657</v>
      </c>
      <c r="D41" s="11">
        <v>77.3551263001486</v>
      </c>
      <c r="E41" s="11">
        <v>63.70483772198408</v>
      </c>
      <c r="F41" s="11">
        <v>67.09152062311914</v>
      </c>
      <c r="G41" s="3">
        <f>_xlfn.IFERROR(C41/C29-1,"")</f>
        <v>0.08598693081630548</v>
      </c>
      <c r="H41" s="3">
        <f>_xlfn.IFERROR(D41/D29-1,"")</f>
        <v>0.07740066225165565</v>
      </c>
      <c r="I41" s="3">
        <f>_xlfn.IFERROR(E41/E29-1,"")</f>
        <v>0.10096306487459006</v>
      </c>
      <c r="J41" s="3">
        <f>_xlfn.IFERROR(F41/F29-1,"")</f>
        <v>0.08354510800508264</v>
      </c>
    </row>
    <row r="42" spans="2:10" ht="13.5">
      <c r="B42" s="45">
        <v>40878</v>
      </c>
      <c r="C42" s="11">
        <v>75.17973296816159</v>
      </c>
      <c r="D42" s="11">
        <v>78.35066864784547</v>
      </c>
      <c r="E42" s="11">
        <v>65.62767911818737</v>
      </c>
      <c r="F42" s="11">
        <v>69.3075798404175</v>
      </c>
      <c r="G42" s="3">
        <f>_xlfn.IFERROR(C42/C30-1,"")</f>
        <v>0.06140000000000012</v>
      </c>
      <c r="H42" s="3">
        <f>_xlfn.IFERROR(D42/D30-1,"")</f>
        <v>0.05459999999999998</v>
      </c>
      <c r="I42" s="3">
        <f>_xlfn.IFERROR(E42/E30-1,"")</f>
        <v>0.07169999999999987</v>
      </c>
      <c r="J42" s="3">
        <f>_xlfn.IFERROR(F42/F30-1,"")</f>
        <v>0.05709999999999993</v>
      </c>
    </row>
    <row r="43" spans="1:10" ht="13.5">
      <c r="A43" s="1">
        <v>2012</v>
      </c>
      <c r="B43" s="45">
        <v>40909</v>
      </c>
      <c r="C43" s="11">
        <v>75.66138190747147</v>
      </c>
      <c r="D43" s="11">
        <v>79.04903417533433</v>
      </c>
      <c r="E43" s="11">
        <v>66.01959583588487</v>
      </c>
      <c r="F43" s="11">
        <v>70.40249667263298</v>
      </c>
      <c r="G43" s="3">
        <f>_xlfn.IFERROR(C43/C31-1,"")</f>
        <v>0.05117102932493611</v>
      </c>
      <c r="H43" s="3">
        <f>_xlfn.IFERROR(D43/D31-1,"")</f>
        <v>0.04262616364527205</v>
      </c>
      <c r="I43" s="3">
        <f>_xlfn.IFERROR(E43/E31-1,"")</f>
        <v>0.05026790063321962</v>
      </c>
      <c r="J43" s="3">
        <f>_xlfn.IFERROR(F43/F31-1,"")</f>
        <v>0.03121098626716612</v>
      </c>
    </row>
    <row r="44" spans="2:10" ht="13.5">
      <c r="B44" s="45">
        <v>40940</v>
      </c>
      <c r="C44" s="11">
        <v>75.4772220189118</v>
      </c>
      <c r="D44" s="11">
        <v>78.6627043090639</v>
      </c>
      <c r="E44" s="11">
        <v>65.9767299448867</v>
      </c>
      <c r="F44" s="11">
        <v>69.73374507451335</v>
      </c>
      <c r="G44" s="3">
        <f>_xlfn.IFERROR(C44/C32-1,"")</f>
        <v>0.034965034965035</v>
      </c>
      <c r="H44" s="3">
        <f>_xlfn.IFERROR(D44/D32-1,"")</f>
        <v>0.024777390631049334</v>
      </c>
      <c r="I44" s="3">
        <f>_xlfn.IFERROR(E44/E32-1,"")</f>
        <v>0.03011760206520675</v>
      </c>
      <c r="J44" s="3">
        <f>_xlfn.IFERROR(F44/F32-1,"")</f>
        <v>0.008534041342689314</v>
      </c>
    </row>
    <row r="45" spans="2:10" ht="13.5">
      <c r="B45" s="45">
        <v>40969</v>
      </c>
      <c r="C45" s="11">
        <v>75.63304961692381</v>
      </c>
      <c r="D45" s="11">
        <v>78.87815750371472</v>
      </c>
      <c r="E45" s="11">
        <v>66.3441518677281</v>
      </c>
      <c r="F45" s="11">
        <v>70.34348917868125</v>
      </c>
      <c r="G45" s="3">
        <f>_xlfn.IFERROR(C45/C33-1,"")</f>
        <v>0.0381100524985416</v>
      </c>
      <c r="H45" s="3">
        <f>_xlfn.IFERROR(D45/D33-1,"")</f>
        <v>0.027087162619715777</v>
      </c>
      <c r="I45" s="3">
        <f>_xlfn.IFERROR(E45/E33-1,"")</f>
        <v>0.042231842231842176</v>
      </c>
      <c r="J45" s="3">
        <f>_xlfn.IFERROR(F45/F33-1,"")</f>
        <v>0.02512898910758654</v>
      </c>
    </row>
    <row r="46" spans="2:10" ht="13.5">
      <c r="B46" s="45">
        <v>41000</v>
      </c>
      <c r="C46" s="11">
        <v>75.44888972836415</v>
      </c>
      <c r="D46" s="11">
        <v>78.7815750371471</v>
      </c>
      <c r="E46" s="11">
        <v>65.9706062461727</v>
      </c>
      <c r="F46" s="11">
        <v>70.06156448535631</v>
      </c>
      <c r="G46" s="3">
        <f>_xlfn.IFERROR(C46/C34-1,"")</f>
        <v>0.033672974284327806</v>
      </c>
      <c r="H46" s="3">
        <f>_xlfn.IFERROR(D46/D34-1,"")</f>
        <v>0.0254327434484094</v>
      </c>
      <c r="I46" s="3">
        <f>_xlfn.IFERROR(E46/E34-1,"")</f>
        <v>0.03696217152757719</v>
      </c>
      <c r="J46" s="3">
        <f>_xlfn.IFERROR(F46/F34-1,"")</f>
        <v>0.023563218390804774</v>
      </c>
    </row>
    <row r="47" spans="2:10" ht="13.5">
      <c r="B47" s="45">
        <v>41030</v>
      </c>
      <c r="C47" s="11">
        <v>75.0522376606972</v>
      </c>
      <c r="D47" s="11">
        <v>78.43239227340267</v>
      </c>
      <c r="E47" s="11">
        <v>65.24188609920391</v>
      </c>
      <c r="F47" s="11">
        <v>69.43215121653785</v>
      </c>
      <c r="G47" s="3">
        <f>_xlfn.IFERROR(C47/C35-1,"")</f>
        <v>0.0227799227799228</v>
      </c>
      <c r="H47" s="3">
        <f>_xlfn.IFERROR(D47/D35-1,"")</f>
        <v>0.016170950043314924</v>
      </c>
      <c r="I47" s="3">
        <f>_xlfn.IFERROR(E47/E35-1,"")</f>
        <v>0.026298044504383</v>
      </c>
      <c r="J47" s="3">
        <f>_xlfn.IFERROR(F47/F35-1,"")</f>
        <v>0.018367150687566225</v>
      </c>
    </row>
    <row r="48" spans="2:10" ht="13.5">
      <c r="B48" s="45">
        <v>41061</v>
      </c>
      <c r="C48" s="11">
        <v>74.79724704576844</v>
      </c>
      <c r="D48" s="11">
        <v>78.00148588410104</v>
      </c>
      <c r="E48" s="11">
        <v>64.71524800979792</v>
      </c>
      <c r="F48" s="11">
        <v>68.38312910184038</v>
      </c>
      <c r="G48" s="3">
        <f>_xlfn.IFERROR(C48/C36-1,"")</f>
        <v>0.02276029055690043</v>
      </c>
      <c r="H48" s="3">
        <f>_xlfn.IFERROR(D48/D36-1,"")</f>
        <v>0.016261736521149928</v>
      </c>
      <c r="I48" s="3">
        <f>_xlfn.IFERROR(E48/E36-1,"")</f>
        <v>0.027216174183514852</v>
      </c>
      <c r="J48" s="3">
        <f>_xlfn.IFERROR(F48/F36-1,"")</f>
        <v>0.016668291256457746</v>
      </c>
    </row>
    <row r="49" spans="2:10" ht="13.5">
      <c r="B49" s="45">
        <v>41091</v>
      </c>
      <c r="C49" s="11">
        <v>74.81849626367918</v>
      </c>
      <c r="D49" s="11">
        <v>77.91976225854384</v>
      </c>
      <c r="E49" s="11">
        <v>64.69687691365584</v>
      </c>
      <c r="F49" s="11">
        <v>68.21266300820204</v>
      </c>
      <c r="G49" s="3">
        <f>_xlfn.IFERROR(C49/C37-1,"")</f>
        <v>0.01880787037037024</v>
      </c>
      <c r="H49" s="3">
        <f>_xlfn.IFERROR(D49/D37-1,"")</f>
        <v>0.014705882352941124</v>
      </c>
      <c r="I49" s="3">
        <f>_xlfn.IFERROR(E49/E37-1,"")</f>
        <v>0.026126651126651135</v>
      </c>
      <c r="J49" s="3">
        <f>_xlfn.IFERROR(F49/F37-1,"")</f>
        <v>0.021903545820646464</v>
      </c>
    </row>
    <row r="50" spans="2:10" ht="13.5">
      <c r="B50" s="45">
        <v>41122</v>
      </c>
      <c r="C50" s="11">
        <v>74.80433011840536</v>
      </c>
      <c r="D50" s="11">
        <v>77.86775631500743</v>
      </c>
      <c r="E50" s="11">
        <v>64.66625842008573</v>
      </c>
      <c r="F50" s="11">
        <v>68.074978855648</v>
      </c>
      <c r="G50" s="3">
        <f>_xlfn.IFERROR(C50/C38-1,"")</f>
        <v>0.0141156135970808</v>
      </c>
      <c r="H50" s="3">
        <f>_xlfn.IFERROR(D50/D38-1,"")</f>
        <v>0.010703953712632552</v>
      </c>
      <c r="I50" s="3">
        <f>_xlfn.IFERROR(E50/E38-1,"")</f>
        <v>0.020289855072463725</v>
      </c>
      <c r="J50" s="3">
        <f>_xlfn.IFERROR(F50/F38-1,"")</f>
        <v>0.020241721528937662</v>
      </c>
    </row>
    <row r="51" spans="2:10" ht="13.5">
      <c r="B51" s="45">
        <v>41153</v>
      </c>
      <c r="C51" s="11">
        <v>74.84682855422682</v>
      </c>
      <c r="D51" s="11">
        <v>77.93462109955425</v>
      </c>
      <c r="E51" s="11">
        <v>64.75811390079608</v>
      </c>
      <c r="F51" s="11">
        <v>68.27167050215377</v>
      </c>
      <c r="G51" s="3">
        <f>_xlfn.IFERROR(C51/C39-1,"")</f>
        <v>0.015471843167403243</v>
      </c>
      <c r="H51" s="3">
        <f>_xlfn.IFERROR(D51/D39-1,"")</f>
        <v>0.012255138473415084</v>
      </c>
      <c r="I51" s="3">
        <f>_xlfn.IFERROR(E51/E39-1,"")</f>
        <v>0.026101300213468015</v>
      </c>
      <c r="J51" s="3">
        <f>_xlfn.IFERROR(F51/F39-1,"")</f>
        <v>0.028139810426540235</v>
      </c>
    </row>
    <row r="52" spans="2:10" ht="13.5">
      <c r="B52" s="45">
        <v>41183</v>
      </c>
      <c r="C52" s="11">
        <v>75.09473609651866</v>
      </c>
      <c r="D52" s="11">
        <v>78.14264487369987</v>
      </c>
      <c r="E52" s="11">
        <v>65.17452541334966</v>
      </c>
      <c r="F52" s="11">
        <v>68.66505379516532</v>
      </c>
      <c r="G52" s="3">
        <f>_xlfn.IFERROR(C52/C40-1,"")</f>
        <v>0.01795487277964458</v>
      </c>
      <c r="H52" s="3">
        <f>_xlfn.IFERROR(D52/D40-1,"")</f>
        <v>0.0148591277499035</v>
      </c>
      <c r="I52" s="3">
        <f>_xlfn.IFERROR(E52/E40-1,"")</f>
        <v>0.031798351914687384</v>
      </c>
      <c r="J52" s="3">
        <f>_xlfn.IFERROR(F52/F40-1,"")</f>
        <v>0.035188296925966256</v>
      </c>
    </row>
    <row r="53" spans="2:10" ht="13.5">
      <c r="B53" s="45">
        <v>41214</v>
      </c>
      <c r="C53" s="11">
        <v>75.88804023185257</v>
      </c>
      <c r="D53" s="11">
        <v>79.25705794947994</v>
      </c>
      <c r="E53" s="11">
        <v>66.25842008573179</v>
      </c>
      <c r="F53" s="11">
        <v>70.11401559109119</v>
      </c>
      <c r="G53" s="3">
        <f>_xlfn.IFERROR(C53/C41-1,"")</f>
        <v>0.023304680038204184</v>
      </c>
      <c r="H53" s="3">
        <f>_xlfn.IFERROR(D53/D41-1,"")</f>
        <v>0.024587014982712097</v>
      </c>
      <c r="I53" s="3">
        <f>_xlfn.IFERROR(E53/E41-1,"")</f>
        <v>0.04008459098337025</v>
      </c>
      <c r="J53" s="3">
        <f>_xlfn.IFERROR(F53/F41-1,"")</f>
        <v>0.04505032737222714</v>
      </c>
    </row>
    <row r="54" spans="2:10" ht="13.5">
      <c r="B54" s="45">
        <v>41244</v>
      </c>
      <c r="C54" s="11">
        <v>76.6955105124603</v>
      </c>
      <c r="D54" s="11">
        <v>80.0594353640416</v>
      </c>
      <c r="E54" s="11">
        <v>67.31169626454378</v>
      </c>
      <c r="F54" s="11">
        <v>70.85488745959626</v>
      </c>
      <c r="G54" s="3">
        <f>_xlfn.IFERROR(C54/C42-1,"")</f>
        <v>0.020162050122479735</v>
      </c>
      <c r="H54" s="3">
        <f>_xlfn.IFERROR(D54/D42-1,"")</f>
        <v>0.021809216764650197</v>
      </c>
      <c r="I54" s="3">
        <f>_xlfn.IFERROR(E54/E42-1,"")</f>
        <v>0.025660166091256986</v>
      </c>
      <c r="J54" s="3">
        <f>_xlfn.IFERROR(F54/F42-1,"")</f>
        <v>0.02232522940119197</v>
      </c>
    </row>
    <row r="55" spans="1:10" ht="13.5">
      <c r="A55" s="1">
        <v>2013</v>
      </c>
      <c r="B55" s="45">
        <v>41275</v>
      </c>
      <c r="C55" s="11">
        <v>77.72963911744914</v>
      </c>
      <c r="D55" s="11">
        <v>80.90638930163449</v>
      </c>
      <c r="E55" s="11">
        <v>68.90998162890385</v>
      </c>
      <c r="F55" s="11">
        <v>72.41530785520872</v>
      </c>
      <c r="G55" s="3">
        <f>_xlfn.IFERROR(C55/C43-1,"")</f>
        <v>0.027335704924171367</v>
      </c>
      <c r="H55" s="3">
        <f>_xlfn.IFERROR(D55/D43-1,"")</f>
        <v>0.023496240601504015</v>
      </c>
      <c r="I55" s="3">
        <f>_xlfn.IFERROR(E55/E43-1,"")</f>
        <v>0.04378072535015298</v>
      </c>
      <c r="J55" s="3">
        <f>_xlfn.IFERROR(F55/F43-1,"")</f>
        <v>0.028590054013782895</v>
      </c>
    </row>
    <row r="56" spans="2:10" ht="13.5">
      <c r="B56" s="45">
        <v>41306</v>
      </c>
      <c r="C56" s="11">
        <v>78.6291893423367</v>
      </c>
      <c r="D56" s="11">
        <v>82.06537890044576</v>
      </c>
      <c r="E56" s="11">
        <v>70.36742192284139</v>
      </c>
      <c r="F56" s="11">
        <v>75.07720147125352</v>
      </c>
      <c r="G56" s="3">
        <f>_xlfn.IFERROR(C56/C44-1,"")</f>
        <v>0.04176051051051055</v>
      </c>
      <c r="H56" s="3">
        <f>_xlfn.IFERROR(D56/D44-1,"")</f>
        <v>0.04325651681148468</v>
      </c>
      <c r="I56" s="3">
        <f>_xlfn.IFERROR(E56/E44-1,"")</f>
        <v>0.06654909968442557</v>
      </c>
      <c r="J56" s="3">
        <f>_xlfn.IFERROR(F56/F44-1,"")</f>
        <v>0.07662655133508833</v>
      </c>
    </row>
    <row r="57" spans="2:10" ht="13.5">
      <c r="B57" s="45">
        <v>41334</v>
      </c>
      <c r="C57" s="11">
        <v>78.86293073935474</v>
      </c>
      <c r="D57" s="11">
        <v>82.28083209509659</v>
      </c>
      <c r="E57" s="11">
        <v>70.61849357011634</v>
      </c>
      <c r="F57" s="11">
        <v>75.12309618877153</v>
      </c>
      <c r="G57" s="3">
        <f>_xlfn.IFERROR(C57/C45-1,"")</f>
        <v>0.04270462633451966</v>
      </c>
      <c r="H57" s="3">
        <f>_xlfn.IFERROR(D57/D45-1,"")</f>
        <v>0.04313836300273133</v>
      </c>
      <c r="I57" s="3">
        <f>_xlfn.IFERROR(E57/E45-1,"")</f>
        <v>0.06442680450433813</v>
      </c>
      <c r="J57" s="3">
        <f>_xlfn.IFERROR(F57/F45-1,"")</f>
        <v>0.06794668655047054</v>
      </c>
    </row>
    <row r="58" spans="2:10" ht="13.5">
      <c r="B58" s="45">
        <v>41365</v>
      </c>
      <c r="C58" s="11">
        <v>79.0612567731882</v>
      </c>
      <c r="D58" s="11">
        <v>82.77117384843983</v>
      </c>
      <c r="E58" s="11">
        <v>70.49601959583588</v>
      </c>
      <c r="F58" s="11">
        <v>75.39190810566275</v>
      </c>
      <c r="G58" s="3">
        <f>_xlfn.IFERROR(C58/C46-1,"")</f>
        <v>0.04787833270747299</v>
      </c>
      <c r="H58" s="3">
        <f>_xlfn.IFERROR(D58/D46-1,"")</f>
        <v>0.05064126744624664</v>
      </c>
      <c r="I58" s="3">
        <f>_xlfn.IFERROR(E58/E46-1,"")</f>
        <v>0.06859741947461218</v>
      </c>
      <c r="J58" s="3">
        <f>_xlfn.IFERROR(F58/F46-1,"")</f>
        <v>0.0760808534531161</v>
      </c>
    </row>
    <row r="59" spans="2:10" ht="13.5">
      <c r="B59" s="45">
        <v>41395</v>
      </c>
      <c r="C59" s="11">
        <v>78.72835235925345</v>
      </c>
      <c r="D59" s="11">
        <v>82.4294205052006</v>
      </c>
      <c r="E59" s="11">
        <v>69.6325780771586</v>
      </c>
      <c r="F59" s="11">
        <v>74.1986454501944</v>
      </c>
      <c r="G59" s="3">
        <f>_xlfn.IFERROR(C59/C47-1,"")</f>
        <v>0.04898074745186887</v>
      </c>
      <c r="H59" s="3">
        <f>_xlfn.IFERROR(D59/D47-1,"")</f>
        <v>0.05096144738088482</v>
      </c>
      <c r="I59" s="3">
        <f>_xlfn.IFERROR(E59/E47-1,"")</f>
        <v>0.0672986671672613</v>
      </c>
      <c r="J59" s="3">
        <f>_xlfn.IFERROR(F59/F47-1,"")</f>
        <v>0.06864966949952778</v>
      </c>
    </row>
    <row r="60" spans="2:10" ht="13.5">
      <c r="B60" s="45">
        <v>41426</v>
      </c>
      <c r="C60" s="11">
        <v>78.43086330850323</v>
      </c>
      <c r="D60" s="11">
        <v>82.05794947994058</v>
      </c>
      <c r="E60" s="11">
        <v>68.7630128597673</v>
      </c>
      <c r="F60" s="11">
        <v>72.91359335969001</v>
      </c>
      <c r="G60" s="3">
        <f>_xlfn.IFERROR(C60/C48-1,"")</f>
        <v>0.04857954545454568</v>
      </c>
      <c r="H60" s="3">
        <f>_xlfn.IFERROR(D60/D48-1,"")</f>
        <v>0.05200495285265272</v>
      </c>
      <c r="I60" s="3">
        <f>_xlfn.IFERROR(E60/E48-1,"")</f>
        <v>0.06254731264193802</v>
      </c>
      <c r="J60" s="3">
        <f>_xlfn.IFERROR(F60/F48-1,"")</f>
        <v>0.0662511984659635</v>
      </c>
    </row>
    <row r="61" spans="2:10" ht="13.5">
      <c r="B61" s="45">
        <v>41456</v>
      </c>
      <c r="C61" s="11">
        <v>78.24670341994356</v>
      </c>
      <c r="D61" s="11">
        <v>81.77563150074295</v>
      </c>
      <c r="E61" s="11">
        <v>68.26086956521739</v>
      </c>
      <c r="F61" s="11">
        <v>72.15305232653436</v>
      </c>
      <c r="G61" s="3">
        <f>_xlfn.IFERROR(C61/C49-1,"")</f>
        <v>0.045820316198049715</v>
      </c>
      <c r="H61" s="3">
        <f>_xlfn.IFERROR(D61/D49-1,"")</f>
        <v>0.04948512585812348</v>
      </c>
      <c r="I61" s="3">
        <f>_xlfn.IFERROR(E61/E49-1,"")</f>
        <v>0.05508755324183623</v>
      </c>
      <c r="J61" s="3">
        <f>_xlfn.IFERROR(F61/F49-1,"")</f>
        <v>0.05776624375240291</v>
      </c>
    </row>
    <row r="62" spans="2:10" ht="13.5">
      <c r="B62" s="45">
        <v>41487</v>
      </c>
      <c r="C62" s="11">
        <v>78.04837738611009</v>
      </c>
      <c r="D62" s="11">
        <v>81.3670133729569</v>
      </c>
      <c r="E62" s="11">
        <v>67.88120024494793</v>
      </c>
      <c r="F62" s="11">
        <v>71.18926325865608</v>
      </c>
      <c r="G62" s="3">
        <f>_xlfn.IFERROR(C62/C50-1,"")</f>
        <v>0.04336710538774735</v>
      </c>
      <c r="H62" s="3">
        <f>_xlfn.IFERROR(D62/D50-1,"")</f>
        <v>0.04493846007060398</v>
      </c>
      <c r="I62" s="3">
        <f>_xlfn.IFERROR(E62/E50-1,"")</f>
        <v>0.04971590909090895</v>
      </c>
      <c r="J62" s="3">
        <f>_xlfn.IFERROR(F62/F50-1,"")</f>
        <v>0.04574785707406348</v>
      </c>
    </row>
    <row r="63" spans="2:10" ht="13.5">
      <c r="B63" s="45">
        <v>41518</v>
      </c>
      <c r="C63" s="11">
        <v>78.23253727466975</v>
      </c>
      <c r="D63" s="11">
        <v>81.2481426448737</v>
      </c>
      <c r="E63" s="11">
        <v>68.1077770973668</v>
      </c>
      <c r="F63" s="11">
        <v>70.78932357742767</v>
      </c>
      <c r="G63" s="3">
        <f>_xlfn.IFERROR(C63/C51-1,"")</f>
        <v>0.04523516608308897</v>
      </c>
      <c r="H63" s="3">
        <f>_xlfn.IFERROR(D63/D51-1,"")</f>
        <v>0.04251668255481378</v>
      </c>
      <c r="I63" s="3">
        <f>_xlfn.IFERROR(E63/E51-1,"")</f>
        <v>0.0517257683215131</v>
      </c>
      <c r="J63" s="3">
        <f>_xlfn.IFERROR(F63/F51-1,"")</f>
        <v>0.036876980697205575</v>
      </c>
    </row>
    <row r="64" spans="2:10" ht="13.5">
      <c r="B64" s="45">
        <v>41548</v>
      </c>
      <c r="C64" s="11">
        <v>78.4166971632294</v>
      </c>
      <c r="D64" s="11">
        <v>81.43387815750371</v>
      </c>
      <c r="E64" s="11">
        <v>68.38334353949786</v>
      </c>
      <c r="F64" s="11">
        <v>71.11714298827061</v>
      </c>
      <c r="G64" s="3">
        <f>_xlfn.IFERROR(C64/C52-1,"")</f>
        <v>0.04423693642708937</v>
      </c>
      <c r="H64" s="3">
        <f>_xlfn.IFERROR(D64/D52-1,"")</f>
        <v>0.04211827343601415</v>
      </c>
      <c r="I64" s="3">
        <f>_xlfn.IFERROR(E64/E52-1,"")</f>
        <v>0.0492342384665978</v>
      </c>
      <c r="J64" s="3">
        <f>_xlfn.IFERROR(F64/F52-1,"")</f>
        <v>0.03571087558483699</v>
      </c>
    </row>
    <row r="65" spans="2:10" ht="13.5">
      <c r="B65" s="45">
        <v>41579</v>
      </c>
      <c r="C65" s="11">
        <v>78.95501068363455</v>
      </c>
      <c r="D65" s="11">
        <v>81.90193164933135</v>
      </c>
      <c r="E65" s="11">
        <v>69.17330067360685</v>
      </c>
      <c r="F65" s="11">
        <v>71.73344348065538</v>
      </c>
      <c r="G65" s="3">
        <f>_xlfn.IFERROR(C65/C53-1,"")</f>
        <v>0.04041441105096144</v>
      </c>
      <c r="H65" s="3">
        <f>_xlfn.IFERROR(D65/D53-1,"")</f>
        <v>0.03337082864641916</v>
      </c>
      <c r="I65" s="3">
        <f>_xlfn.IFERROR(E65/E53-1,"")</f>
        <v>0.04399260628465784</v>
      </c>
      <c r="J65" s="3">
        <f>_xlfn.IFERROR(F65/F53-1,"")</f>
        <v>0.02309706377407883</v>
      </c>
    </row>
    <row r="66" spans="2:10" ht="13.5">
      <c r="B66" s="45">
        <v>41609</v>
      </c>
      <c r="C66" s="11">
        <v>79.4083273323968</v>
      </c>
      <c r="D66" s="11">
        <v>82.4294205052006</v>
      </c>
      <c r="E66" s="11">
        <v>69.98162890385792</v>
      </c>
      <c r="F66" s="11">
        <v>72.69723254853366</v>
      </c>
      <c r="G66" s="3">
        <f>_xlfn.IFERROR(C66/C54-1,"")</f>
        <v>0.03537125969708166</v>
      </c>
      <c r="H66" s="3">
        <f>_xlfn.IFERROR(D66/D54-1,"")</f>
        <v>0.02960282108389012</v>
      </c>
      <c r="I66" s="3">
        <f>_xlfn.IFERROR(E66/E54-1,"")</f>
        <v>0.0396652110625908</v>
      </c>
      <c r="J66" s="3">
        <f>_xlfn.IFERROR(F66/F54-1,"")</f>
        <v>0.02600166558711936</v>
      </c>
    </row>
    <row r="67" spans="1:10" ht="13.5">
      <c r="A67" s="1">
        <v>2014</v>
      </c>
      <c r="B67" s="45">
        <v>41640</v>
      </c>
      <c r="C67" s="11">
        <v>80.18746532245687</v>
      </c>
      <c r="D67" s="11">
        <v>83.37295690936108</v>
      </c>
      <c r="E67" s="11">
        <v>71.34109001837109</v>
      </c>
      <c r="F67" s="11">
        <v>74.61825429607339</v>
      </c>
      <c r="G67" s="3">
        <f>_xlfn.IFERROR(C67/C55-1,"")</f>
        <v>0.03162019318388931</v>
      </c>
      <c r="H67" s="3">
        <f>_xlfn.IFERROR(D67/D55-1,"")</f>
        <v>0.03048668503213947</v>
      </c>
      <c r="I67" s="3">
        <f>_xlfn.IFERROR(E67/E55-1,"")</f>
        <v>0.03527948102728162</v>
      </c>
      <c r="J67" s="3">
        <f>_xlfn.IFERROR(F67/F55-1,"")</f>
        <v>0.030421004979628963</v>
      </c>
    </row>
    <row r="68" spans="2:10" ht="13.5">
      <c r="B68" s="45">
        <v>41671</v>
      </c>
      <c r="C68" s="11">
        <v>80.49912051848092</v>
      </c>
      <c r="D68" s="11">
        <v>83.92273402674591</v>
      </c>
      <c r="E68" s="11">
        <v>71.94121249234537</v>
      </c>
      <c r="F68" s="11">
        <v>75.87052444549347</v>
      </c>
      <c r="G68" s="3">
        <f>_xlfn.IFERROR(C68/C56-1,"")</f>
        <v>0.023781641293577183</v>
      </c>
      <c r="H68" s="3">
        <f>_xlfn.IFERROR(D68/D56-1,"")</f>
        <v>0.02263262719536474</v>
      </c>
      <c r="I68" s="3">
        <f>_xlfn.IFERROR(E68/E56-1,"")</f>
        <v>0.022365329388216892</v>
      </c>
      <c r="J68" s="3">
        <f>_xlfn.IFERROR(F68/F56-1,"")</f>
        <v>0.01056676272814605</v>
      </c>
    </row>
    <row r="69" spans="2:10" ht="13.5">
      <c r="B69" s="45">
        <v>41699</v>
      </c>
      <c r="C69" s="11">
        <v>81.22867700008264</v>
      </c>
      <c r="D69" s="11">
        <v>85.21545319465082</v>
      </c>
      <c r="E69" s="11">
        <v>73.25780771586037</v>
      </c>
      <c r="F69" s="11">
        <v>78.43407223828537</v>
      </c>
      <c r="G69" s="3">
        <f>_xlfn.IFERROR(C69/C57-1,"")</f>
        <v>0.029998203700377202</v>
      </c>
      <c r="H69" s="3">
        <f>_xlfn.IFERROR(D69/D57-1,"")</f>
        <v>0.03566591422121901</v>
      </c>
      <c r="I69" s="3">
        <f>_xlfn.IFERROR(E69/E57-1,"")</f>
        <v>0.03737426292056867</v>
      </c>
      <c r="J69" s="3">
        <f>_xlfn.IFERROR(F69/F57-1,"")</f>
        <v>0.04407400942572881</v>
      </c>
    </row>
    <row r="70" spans="2:10" ht="13.5">
      <c r="B70" s="45">
        <v>41730</v>
      </c>
      <c r="C70" s="11">
        <v>81.32784001699936</v>
      </c>
      <c r="D70" s="11">
        <v>85.75037147102526</v>
      </c>
      <c r="E70" s="11">
        <v>73.45376607470912</v>
      </c>
      <c r="F70" s="11">
        <v>79.75190626987406</v>
      </c>
      <c r="G70" s="3">
        <f>_xlfn.IFERROR(C70/C58-1,"")</f>
        <v>0.028668697366063256</v>
      </c>
      <c r="H70" s="3">
        <f>_xlfn.IFERROR(D70/D58-1,"")</f>
        <v>0.03599317835023785</v>
      </c>
      <c r="I70" s="3">
        <f>_xlfn.IFERROR(E70/E58-1,"")</f>
        <v>0.04195621959694251</v>
      </c>
      <c r="J70" s="3">
        <f>_xlfn.IFERROR(F70/F58-1,"")</f>
        <v>0.05783111574919575</v>
      </c>
    </row>
    <row r="71" spans="2:10" ht="13.5">
      <c r="B71" s="45">
        <v>41760</v>
      </c>
      <c r="C71" s="11">
        <v>81.01618482097534</v>
      </c>
      <c r="D71" s="11">
        <v>85.21545319465082</v>
      </c>
      <c r="E71" s="11">
        <v>72.8413962033068</v>
      </c>
      <c r="F71" s="11">
        <v>78.77500442556206</v>
      </c>
      <c r="G71" s="3">
        <f>_xlfn.IFERROR(C71/C59-1,"")</f>
        <v>0.029059829059828957</v>
      </c>
      <c r="H71" s="3">
        <f>_xlfn.IFERROR(D71/D59-1,"")</f>
        <v>0.03379900856241558</v>
      </c>
      <c r="I71" s="3">
        <f>_xlfn.IFERROR(E71/E59-1,"")</f>
        <v>0.04608213877407463</v>
      </c>
      <c r="J71" s="3">
        <f>_xlfn.IFERROR(F71/F59-1,"")</f>
        <v>0.06167712291243266</v>
      </c>
    </row>
    <row r="72" spans="2:10" ht="13.5">
      <c r="B72" s="45">
        <v>41791</v>
      </c>
      <c r="C72" s="11">
        <v>80.59120046276075</v>
      </c>
      <c r="D72" s="11">
        <v>84.07875185735513</v>
      </c>
      <c r="E72" s="11">
        <v>72.03306797305572</v>
      </c>
      <c r="F72" s="11">
        <v>76.13277997416783</v>
      </c>
      <c r="G72" s="3">
        <f>_xlfn.IFERROR(C72/C60-1,"")</f>
        <v>0.027544477558024028</v>
      </c>
      <c r="H72" s="3">
        <f>_xlfn.IFERROR(D72/D60-1,"")</f>
        <v>0.02462652784065189</v>
      </c>
      <c r="I72" s="3">
        <f>_xlfn.IFERROR(E72/E60-1,"")</f>
        <v>0.04755543681538876</v>
      </c>
      <c r="J72" s="3">
        <f>_xlfn.IFERROR(F72/F60-1,"")</f>
        <v>0.044150705871774276</v>
      </c>
    </row>
    <row r="73" spans="2:10" ht="13.5">
      <c r="B73" s="45">
        <v>41821</v>
      </c>
      <c r="C73" s="11">
        <v>80.5557850995762</v>
      </c>
      <c r="D73" s="11">
        <v>83.71471025260031</v>
      </c>
      <c r="E73" s="11">
        <v>71.95345988977341</v>
      </c>
      <c r="F73" s="11">
        <v>75.241111176675</v>
      </c>
      <c r="G73" s="3">
        <f>_xlfn.IFERROR(C73/C61-1,"")</f>
        <v>0.02951027428261077</v>
      </c>
      <c r="H73" s="3">
        <f>_xlfn.IFERROR(D73/D61-1,"")</f>
        <v>0.023712183156173516</v>
      </c>
      <c r="I73" s="3">
        <f>_xlfn.IFERROR(E73/E61-1,"")</f>
        <v>0.054095272270565875</v>
      </c>
      <c r="J73" s="3">
        <f>_xlfn.IFERROR(F73/F61-1,"")</f>
        <v>0.042798727850976936</v>
      </c>
    </row>
    <row r="74" spans="2:10" ht="13.5">
      <c r="B74" s="45">
        <v>41852</v>
      </c>
      <c r="C74" s="11">
        <v>80.10955152345086</v>
      </c>
      <c r="D74" s="11">
        <v>82.83060921248142</v>
      </c>
      <c r="E74" s="11">
        <v>71.0287813839559</v>
      </c>
      <c r="F74" s="11">
        <v>73.09717222976207</v>
      </c>
      <c r="G74" s="3">
        <f>_xlfn.IFERROR(C74/C62-1,"")</f>
        <v>0.026408930029948152</v>
      </c>
      <c r="H74" s="3">
        <f>_xlfn.IFERROR(D74/D62-1,"")</f>
        <v>0.017987582176771433</v>
      </c>
      <c r="I74" s="3">
        <f>_xlfn.IFERROR(E74/E62-1,"")</f>
        <v>0.04636896707262084</v>
      </c>
      <c r="J74" s="3">
        <f>_xlfn.IFERROR(F74/F62-1,"")</f>
        <v>0.026800515748756526</v>
      </c>
    </row>
    <row r="75" spans="2:10" ht="13.5">
      <c r="B75" s="45">
        <v>41883</v>
      </c>
      <c r="C75" s="11">
        <v>79.97497314334959</v>
      </c>
      <c r="D75" s="11">
        <v>82.4219910846954</v>
      </c>
      <c r="E75" s="11">
        <v>70.70422535211267</v>
      </c>
      <c r="F75" s="11">
        <v>72.06126289149833</v>
      </c>
      <c r="G75" s="3">
        <f>_xlfn.IFERROR(C75/C63-1,"")</f>
        <v>0.022272521502942455</v>
      </c>
      <c r="H75" s="3">
        <f>_xlfn.IFERROR(D75/D63-1,"")</f>
        <v>0.014447695683979633</v>
      </c>
      <c r="I75" s="3">
        <f>_xlfn.IFERROR(E75/E63-1,"")</f>
        <v>0.03812263981298325</v>
      </c>
      <c r="J75" s="3">
        <f>_xlfn.IFERROR(F75/F63-1,"")</f>
        <v>0.01796795406131335</v>
      </c>
    </row>
    <row r="76" spans="2:10" ht="13.5">
      <c r="B76" s="45">
        <v>41913</v>
      </c>
      <c r="C76" s="11">
        <v>80.08121923290324</v>
      </c>
      <c r="D76" s="11">
        <v>82.4739970282318</v>
      </c>
      <c r="E76" s="11">
        <v>70.8940600122474</v>
      </c>
      <c r="F76" s="11">
        <v>72.16616510296807</v>
      </c>
      <c r="G76" s="3">
        <f>_xlfn.IFERROR(C76/C64-1,"")</f>
        <v>0.021226628127540614</v>
      </c>
      <c r="H76" s="3">
        <f>_xlfn.IFERROR(D76/D64-1,"")</f>
        <v>0.012772557248426297</v>
      </c>
      <c r="I76" s="3">
        <f>_xlfn.IFERROR(E76/E64-1,"")</f>
        <v>0.036715321930688605</v>
      </c>
      <c r="J76" s="3">
        <f>_xlfn.IFERROR(F76/F64-1,"")</f>
        <v>0.014750622291877846</v>
      </c>
    </row>
    <row r="77" spans="2:10" ht="13.5">
      <c r="B77" s="45">
        <v>41944</v>
      </c>
      <c r="C77" s="11">
        <v>80.37162521101654</v>
      </c>
      <c r="D77" s="11">
        <v>82.80832095096582</v>
      </c>
      <c r="E77" s="11">
        <v>71.41457440293937</v>
      </c>
      <c r="F77" s="11">
        <v>72.82180392465398</v>
      </c>
      <c r="G77" s="3">
        <f>_xlfn.IFERROR(C77/C65-1,"")</f>
        <v>0.017942047187584187</v>
      </c>
      <c r="H77" s="3">
        <f>_xlfn.IFERROR(D77/D65-1,"")</f>
        <v>0.011066763425254145</v>
      </c>
      <c r="I77" s="3">
        <f>_xlfn.IFERROR(E77/E65-1,"")</f>
        <v>0.032400849858357006</v>
      </c>
      <c r="J77" s="3">
        <f>_xlfn.IFERROR(F77/F65-1,"")</f>
        <v>0.015172287725070621</v>
      </c>
    </row>
    <row r="78" spans="2:10" ht="13.5">
      <c r="B78" s="45">
        <v>41974</v>
      </c>
      <c r="C78" s="11">
        <v>80.93827102196933</v>
      </c>
      <c r="D78" s="11">
        <v>83.33580980683507</v>
      </c>
      <c r="E78" s="11">
        <v>72.29638701775872</v>
      </c>
      <c r="F78" s="11">
        <v>73.94950269795376</v>
      </c>
      <c r="G78" s="3">
        <f>_xlfn.IFERROR(C78/C66-1,"")</f>
        <v>0.019266791544019224</v>
      </c>
      <c r="H78" s="3">
        <f>_xlfn.IFERROR(D78/D66-1,"")</f>
        <v>0.010995944118972645</v>
      </c>
      <c r="I78" s="3">
        <f>_xlfn.IFERROR(E78/E66-1,"")</f>
        <v>0.03307665383269165</v>
      </c>
      <c r="J78" s="3">
        <f>_xlfn.IFERROR(F78/F66-1,"")</f>
        <v>0.017225829725829866</v>
      </c>
    </row>
    <row r="79" spans="1:10" ht="13.5">
      <c r="A79" s="1">
        <v>2015</v>
      </c>
      <c r="B79" s="45">
        <v>42005</v>
      </c>
      <c r="C79" s="11">
        <v>82.4257162757204</v>
      </c>
      <c r="D79" s="11">
        <v>84.63595839524518</v>
      </c>
      <c r="E79" s="11">
        <v>75.07042253521126</v>
      </c>
      <c r="F79" s="11">
        <v>76.76219324298631</v>
      </c>
      <c r="G79" s="3">
        <f>_xlfn.IFERROR(C79/C67-1,"")</f>
        <v>0.027912728557548006</v>
      </c>
      <c r="H79" s="3">
        <f>_xlfn.IFERROR(D79/D67-1,"")</f>
        <v>0.015148814828016333</v>
      </c>
      <c r="I79" s="3">
        <f>_xlfn.IFERROR(E79/E67-1,"")</f>
        <v>0.052274678111587924</v>
      </c>
      <c r="J79" s="3">
        <f>_xlfn.IFERROR(F79/F67-1,"")</f>
        <v>0.028732097355241182</v>
      </c>
    </row>
    <row r="80" spans="2:10" ht="13.5">
      <c r="B80" s="45">
        <v>42036</v>
      </c>
      <c r="C80" s="11">
        <v>83.7077524230011</v>
      </c>
      <c r="D80" s="11">
        <v>85.67607726597325</v>
      </c>
      <c r="E80" s="11">
        <v>77.36068585425596</v>
      </c>
      <c r="F80" s="11">
        <v>78.58486916727313</v>
      </c>
      <c r="G80" s="3">
        <f>_xlfn.IFERROR(C80/C68-1,"")</f>
        <v>0.03985921689397265</v>
      </c>
      <c r="H80" s="3">
        <f>_xlfn.IFERROR(D80/D68-1,"")</f>
        <v>0.02089235127478739</v>
      </c>
      <c r="I80" s="3">
        <f>_xlfn.IFERROR(E80/E68-1,"")</f>
        <v>0.07533197139938719</v>
      </c>
      <c r="J80" s="3">
        <f>_xlfn.IFERROR(F80/F68-1,"")</f>
        <v>0.035776011061182</v>
      </c>
    </row>
    <row r="81" spans="2:10" ht="13.5">
      <c r="B81" s="45">
        <v>42064</v>
      </c>
      <c r="C81" s="11">
        <v>83.75733393145947</v>
      </c>
      <c r="D81" s="11">
        <v>85.86924219910847</v>
      </c>
      <c r="E81" s="11">
        <v>77.37905695039804</v>
      </c>
      <c r="F81" s="11">
        <v>78.96513968385096</v>
      </c>
      <c r="G81" s="3">
        <f>_xlfn.IFERROR(C81/C69-1,"")</f>
        <v>0.031130101151028988</v>
      </c>
      <c r="H81" s="3">
        <f>_xlfn.IFERROR(D81/D69-1,"")</f>
        <v>0.007672188317349615</v>
      </c>
      <c r="I81" s="3">
        <f>_xlfn.IFERROR(E81/E69-1,"")</f>
        <v>0.056256791774638604</v>
      </c>
      <c r="J81" s="3">
        <f>_xlfn.IFERROR(F81/F69-1,"")</f>
        <v>0.006770876870350273</v>
      </c>
    </row>
    <row r="82" spans="2:10" ht="13.5">
      <c r="B82" s="45">
        <v>42095</v>
      </c>
      <c r="C82" s="11">
        <v>82.93569750557792</v>
      </c>
      <c r="D82" s="11">
        <v>85.31946508172364</v>
      </c>
      <c r="E82" s="11">
        <v>75.37660747091243</v>
      </c>
      <c r="F82" s="11">
        <v>77.20147125351586</v>
      </c>
      <c r="G82" s="3">
        <f>_xlfn.IFERROR(C82/C70-1,"")</f>
        <v>0.019770074899843504</v>
      </c>
      <c r="H82" s="3">
        <f>_xlfn.IFERROR(D82/D70-1,"")</f>
        <v>-0.005025125628140614</v>
      </c>
      <c r="I82" s="3">
        <f>_xlfn.IFERROR(E82/E70-1,"")</f>
        <v>0.026177573989162095</v>
      </c>
      <c r="J82" s="3">
        <f>_xlfn.IFERROR(F82/F70-1,"")</f>
        <v>-0.03197961196974686</v>
      </c>
    </row>
    <row r="83" spans="2:10" ht="13.5">
      <c r="B83" s="45">
        <v>42125</v>
      </c>
      <c r="C83" s="11">
        <v>82.064479571238</v>
      </c>
      <c r="D83" s="11">
        <v>84.51708766716197</v>
      </c>
      <c r="E83" s="11">
        <v>73.61298224127371</v>
      </c>
      <c r="F83" s="11">
        <v>75.5295922582168</v>
      </c>
      <c r="G83" s="3">
        <f>_xlfn.IFERROR(C83/C71-1,"")</f>
        <v>0.012939325056827933</v>
      </c>
      <c r="H83" s="3">
        <f>_xlfn.IFERROR(D83/D71-1,"")</f>
        <v>-0.008195292066259685</v>
      </c>
      <c r="I83" s="3">
        <f>_xlfn.IFERROR(E83/E71-1,"")</f>
        <v>0.010592686002521834</v>
      </c>
      <c r="J83" s="3">
        <f>_xlfn.IFERROR(F83/F71-1,"")</f>
        <v>-0.04119850187265928</v>
      </c>
    </row>
    <row r="84" spans="2:10" ht="13.5">
      <c r="B84" s="45">
        <v>42156</v>
      </c>
      <c r="C84" s="11">
        <v>81.68907672148178</v>
      </c>
      <c r="D84" s="11">
        <v>84.18276374442793</v>
      </c>
      <c r="E84" s="11">
        <v>72.76178812002449</v>
      </c>
      <c r="F84" s="11">
        <v>74.6969309546757</v>
      </c>
      <c r="G84" s="3">
        <f>_xlfn.IFERROR(C84/C72-1,"")</f>
        <v>0.013622780805062407</v>
      </c>
      <c r="H84" s="3">
        <f>_xlfn.IFERROR(D84/D72-1,"")</f>
        <v>0.0012370769638596624</v>
      </c>
      <c r="I84" s="3">
        <f>_xlfn.IFERROR(E84/E72-1,"")</f>
        <v>0.010116466887698738</v>
      </c>
      <c r="J84" s="3">
        <f>_xlfn.IFERROR(F84/F72-1,"")</f>
        <v>-0.018859800206682653</v>
      </c>
    </row>
    <row r="85" spans="2:10" ht="13.5">
      <c r="B85" s="45">
        <v>42186</v>
      </c>
      <c r="C85" s="11">
        <v>81.76699052048778</v>
      </c>
      <c r="D85" s="11">
        <v>84.29420505200595</v>
      </c>
      <c r="E85" s="11">
        <v>72.37599510104103</v>
      </c>
      <c r="F85" s="11">
        <v>74.38878070848331</v>
      </c>
      <c r="G85" s="3">
        <f>_xlfn.IFERROR(C85/C73-1,"")</f>
        <v>0.015035610656818577</v>
      </c>
      <c r="H85" s="3">
        <f>_xlfn.IFERROR(D85/D73-1,"")</f>
        <v>0.006922257720979763</v>
      </c>
      <c r="I85" s="3">
        <f>_xlfn.IFERROR(E85/E73-1,"")</f>
        <v>0.0058723404255320855</v>
      </c>
      <c r="J85" s="3">
        <f>_xlfn.IFERROR(F85/F73-1,"")</f>
        <v>-0.01132798884628805</v>
      </c>
    </row>
    <row r="86" spans="2:10" ht="13.5">
      <c r="B86" s="45">
        <v>42217</v>
      </c>
      <c r="C86" s="11">
        <v>81.93698426377362</v>
      </c>
      <c r="D86" s="11">
        <v>84.30163447251114</v>
      </c>
      <c r="E86" s="11">
        <v>72.57807715860379</v>
      </c>
      <c r="F86" s="11">
        <v>74.11996879159209</v>
      </c>
      <c r="G86" s="3">
        <f>_xlfn.IFERROR(C86/C74-1,"")</f>
        <v>0.022811671087533236</v>
      </c>
      <c r="H86" s="3">
        <f>_xlfn.IFERROR(D86/D74-1,"")</f>
        <v>0.017759440308547925</v>
      </c>
      <c r="I86" s="3">
        <f>_xlfn.IFERROR(E86/E74-1,"")</f>
        <v>0.021812225191826906</v>
      </c>
      <c r="J86" s="3">
        <f>_xlfn.IFERROR(F86/F74-1,"")</f>
        <v>0.013992286303704304</v>
      </c>
    </row>
    <row r="87" spans="2:10" ht="13.5">
      <c r="B87" s="45">
        <v>42248</v>
      </c>
      <c r="C87" s="11">
        <v>82.15655951551783</v>
      </c>
      <c r="D87" s="11">
        <v>84.40564635958395</v>
      </c>
      <c r="E87" s="11">
        <v>72.8720146968769</v>
      </c>
      <c r="F87" s="11">
        <v>74.23798377949555</v>
      </c>
      <c r="G87" s="3">
        <f>_xlfn.IFERROR(C87/C75-1,"")</f>
        <v>0.027278363298202102</v>
      </c>
      <c r="H87" s="3">
        <f>_xlfn.IFERROR(D87/D75-1,"")</f>
        <v>0.02406706327744712</v>
      </c>
      <c r="I87" s="3">
        <f>_xlfn.IFERROR(E87/E75-1,"")</f>
        <v>0.030659968820370587</v>
      </c>
      <c r="J87" s="3">
        <f>_xlfn.IFERROR(F87/F75-1,"")</f>
        <v>0.030206532617596205</v>
      </c>
    </row>
    <row r="88" spans="2:10" ht="13.5">
      <c r="B88" s="45">
        <v>42278</v>
      </c>
      <c r="C88" s="11">
        <v>83.87774616628694</v>
      </c>
      <c r="D88" s="11">
        <v>85.86181277860327</v>
      </c>
      <c r="E88" s="11">
        <v>75.85425597060625</v>
      </c>
      <c r="F88" s="11">
        <v>76.74908046655258</v>
      </c>
      <c r="G88" s="3">
        <f>_xlfn.IFERROR(C88/C76-1,"")</f>
        <v>0.04740845568724561</v>
      </c>
      <c r="H88" s="3">
        <f>_xlfn.IFERROR(D88/D76-1,"")</f>
        <v>0.04107738041617859</v>
      </c>
      <c r="I88" s="3">
        <f>_xlfn.IFERROR(E88/E76-1,"")</f>
        <v>0.069966312516196</v>
      </c>
      <c r="J88" s="3">
        <f>_xlfn.IFERROR(F88/F76-1,"")</f>
        <v>0.06350504224584363</v>
      </c>
    </row>
    <row r="89" spans="2:10" ht="13.5">
      <c r="B89" s="45">
        <v>42309</v>
      </c>
      <c r="C89" s="11">
        <v>85.41477292849639</v>
      </c>
      <c r="D89" s="11">
        <v>87.5334323922734</v>
      </c>
      <c r="E89" s="11">
        <v>78.16901408450704</v>
      </c>
      <c r="F89" s="11">
        <v>79.46342518833227</v>
      </c>
      <c r="G89" s="3">
        <f>_xlfn.IFERROR(C89/C77-1,"")</f>
        <v>0.06274786287124368</v>
      </c>
      <c r="H89" s="3">
        <f>_xlfn.IFERROR(D89/D77-1,"")</f>
        <v>0.05706082899694964</v>
      </c>
      <c r="I89" s="3">
        <f>_xlfn.IFERROR(E89/E77-1,"")</f>
        <v>0.09458068941862474</v>
      </c>
      <c r="J89" s="3">
        <f>_xlfn.IFERROR(F89/F77-1,"")</f>
        <v>0.09120374538579301</v>
      </c>
    </row>
    <row r="90" spans="2:10" ht="13.5">
      <c r="B90" s="45">
        <v>42339</v>
      </c>
      <c r="C90" s="11">
        <v>89.48045662208266</v>
      </c>
      <c r="D90" s="11">
        <v>92.58543833580981</v>
      </c>
      <c r="E90" s="11">
        <v>84.98469075321495</v>
      </c>
      <c r="F90" s="11">
        <v>88.72760173875417</v>
      </c>
      <c r="G90" s="3">
        <f>_xlfn.IFERROR(C90/C78-1,"")</f>
        <v>0.10553951168285636</v>
      </c>
      <c r="H90" s="3">
        <f>_xlfn.IFERROR(D90/D78-1,"")</f>
        <v>0.11099224391548534</v>
      </c>
      <c r="I90" s="3">
        <f>_xlfn.IFERROR(E90/E78-1,"")</f>
        <v>0.1755039810265968</v>
      </c>
      <c r="J90" s="3">
        <f>_xlfn.IFERROR(F90/F78-1,"")</f>
        <v>0.199840411383988</v>
      </c>
    </row>
    <row r="91" spans="1:10" ht="13.5">
      <c r="A91" s="1">
        <v>2016</v>
      </c>
      <c r="B91" s="45">
        <v>42370</v>
      </c>
      <c r="C91" s="11">
        <v>93.76</v>
      </c>
      <c r="D91" s="11">
        <v>94.14</v>
      </c>
      <c r="E91" s="11">
        <v>91.88</v>
      </c>
      <c r="F91" s="11">
        <v>91.69</v>
      </c>
      <c r="G91" s="3">
        <f>_xlfn.IFERROR(C91/C79-1,"")</f>
        <v>0.13750907163931148</v>
      </c>
      <c r="H91" s="3">
        <f>_xlfn.IFERROR(D91/D79-1,"")</f>
        <v>0.1122931882022471</v>
      </c>
      <c r="I91" s="3">
        <f>_xlfn.IFERROR(E91/E79-1,"")</f>
        <v>0.2239174484052533</v>
      </c>
      <c r="J91" s="3">
        <f>_xlfn.IFERROR(F91/F79-1,"")</f>
        <v>0.19446821574991446</v>
      </c>
    </row>
    <row r="92" spans="2:10" ht="13.5">
      <c r="B92" s="45">
        <v>42401</v>
      </c>
      <c r="C92" s="11">
        <v>94.68</v>
      </c>
      <c r="D92" s="11">
        <v>95.16</v>
      </c>
      <c r="E92" s="11">
        <v>94.15</v>
      </c>
      <c r="F92" s="11">
        <v>95.29</v>
      </c>
      <c r="G92" s="3">
        <f>_xlfn.IFERROR(C92/C80-1,"")</f>
        <v>0.13107803350820801</v>
      </c>
      <c r="H92" s="3">
        <f>_xlfn.IFERROR(D92/D80-1,"")</f>
        <v>0.11069510926118631</v>
      </c>
      <c r="I92" s="3">
        <f>_xlfn.IFERROR(E92/E80-1,"")</f>
        <v>0.21702643869231397</v>
      </c>
      <c r="J92" s="3">
        <f>_xlfn.IFERROR(F92/F80-1,"")</f>
        <v>0.212574392624729</v>
      </c>
    </row>
    <row r="93" spans="2:10" ht="13.5">
      <c r="B93" s="45">
        <v>42430</v>
      </c>
      <c r="C93" s="11">
        <v>94.94</v>
      </c>
      <c r="D93" s="11">
        <v>95.16</v>
      </c>
      <c r="E93" s="11">
        <v>94.71</v>
      </c>
      <c r="F93" s="11">
        <v>94.4</v>
      </c>
      <c r="G93" s="3">
        <f>_xlfn.IFERROR(C93/C81-1,"")</f>
        <v>0.13351267935165612</v>
      </c>
      <c r="H93" s="3">
        <f>_xlfn.IFERROR(D93/D81-1,"")</f>
        <v>0.10819657380169567</v>
      </c>
      <c r="I93" s="3">
        <f>_xlfn.IFERROR(E93/E81-1,"")</f>
        <v>0.22397459639126294</v>
      </c>
      <c r="J93" s="3">
        <f>_xlfn.IFERROR(F93/F81-1,"")</f>
        <v>0.19546423115244105</v>
      </c>
    </row>
    <row r="94" spans="2:10" ht="13.5">
      <c r="B94" s="45">
        <v>42461</v>
      </c>
      <c r="C94" s="11">
        <v>96.26</v>
      </c>
      <c r="D94" s="11">
        <v>96.05</v>
      </c>
      <c r="E94" s="11">
        <v>97.17</v>
      </c>
      <c r="F94" s="11">
        <v>96.78</v>
      </c>
      <c r="G94" s="3">
        <f>_xlfn.IFERROR(C94/C82-1,"")</f>
        <v>0.16065823155976888</v>
      </c>
      <c r="H94" s="3">
        <f>_xlfn.IFERROR(D94/D82-1,"")</f>
        <v>0.12576889585510265</v>
      </c>
      <c r="I94" s="3">
        <f>_xlfn.IFERROR(E94/E82-1,"")</f>
        <v>0.28912673653424315</v>
      </c>
      <c r="J94" s="3">
        <f>_xlfn.IFERROR(F94/F82-1,"")</f>
        <v>0.25360305222929935</v>
      </c>
    </row>
    <row r="95" spans="2:10" ht="13.5">
      <c r="B95" s="45">
        <v>42491</v>
      </c>
      <c r="C95" s="11">
        <v>96.55</v>
      </c>
      <c r="D95" s="11">
        <v>96.45</v>
      </c>
      <c r="E95" s="11">
        <v>96.7</v>
      </c>
      <c r="F95" s="11">
        <v>95.28</v>
      </c>
      <c r="G95" s="3">
        <f>_xlfn.IFERROR(C95/C83-1,"")</f>
        <v>0.17651388888888886</v>
      </c>
      <c r="H95" s="3">
        <f>_xlfn.IFERROR(D95/D83-1,"")</f>
        <v>0.14118934599156097</v>
      </c>
      <c r="I95" s="3">
        <f>_xlfn.IFERROR(E95/E83-1,"")</f>
        <v>0.3136269861076453</v>
      </c>
      <c r="J95" s="3">
        <f>_xlfn.IFERROR(F95/F83-1,"")</f>
        <v>0.26149231249999993</v>
      </c>
    </row>
    <row r="96" spans="2:10" ht="13.5">
      <c r="B96" s="45">
        <v>42522</v>
      </c>
      <c r="C96" s="11">
        <v>97.28</v>
      </c>
      <c r="D96" s="11">
        <v>97.49</v>
      </c>
      <c r="E96" s="11">
        <v>96.93</v>
      </c>
      <c r="F96" s="11">
        <v>96.12</v>
      </c>
      <c r="G96" s="3">
        <f>_xlfn.IFERROR(C96/C84-1,"")</f>
        <v>0.1908568918176825</v>
      </c>
      <c r="H96" s="3">
        <f>_xlfn.IFERROR(D96/D84-1,"")</f>
        <v>0.15807554496513987</v>
      </c>
      <c r="I96" s="3">
        <f>_xlfn.IFERROR(E96/E84-1,"")</f>
        <v>0.3321552768894127</v>
      </c>
      <c r="J96" s="3">
        <f>_xlfn.IFERROR(F96/F84-1,"")</f>
        <v>0.2867998560519618</v>
      </c>
    </row>
    <row r="97" spans="2:10" ht="13.5">
      <c r="B97" s="45">
        <v>42552</v>
      </c>
      <c r="C97" s="11">
        <v>98.41</v>
      </c>
      <c r="D97" s="11">
        <v>98.11</v>
      </c>
      <c r="E97" s="11">
        <v>97.59</v>
      </c>
      <c r="F97" s="11">
        <v>97.17</v>
      </c>
      <c r="G97" s="3">
        <f>_xlfn.IFERROR(C97/C85-1,"")</f>
        <v>0.20354191066066063</v>
      </c>
      <c r="H97" s="3">
        <f>_xlfn.IFERROR(D97/D85-1,"")</f>
        <v>0.16389970033491963</v>
      </c>
      <c r="I97" s="3">
        <f>_xlfn.IFERROR(E97/E85-1,"")</f>
        <v>0.34837524325239033</v>
      </c>
      <c r="J97" s="3">
        <f>_xlfn.IFERROR(F97/F85-1,"")</f>
        <v>0.3062453648863035</v>
      </c>
    </row>
    <row r="98" spans="2:10" ht="13.5">
      <c r="B98" s="45">
        <v>42583</v>
      </c>
      <c r="C98" s="11">
        <v>100.15</v>
      </c>
      <c r="D98" s="11">
        <v>100.02</v>
      </c>
      <c r="E98" s="11">
        <v>99.44</v>
      </c>
      <c r="F98" s="11">
        <v>98.57</v>
      </c>
      <c r="G98" s="3">
        <f>_xlfn.IFERROR(C98/C86-1,"")</f>
        <v>0.22228076734670354</v>
      </c>
      <c r="H98" s="3">
        <f>_xlfn.IFERROR(D98/D86-1,"")</f>
        <v>0.18645386445756595</v>
      </c>
      <c r="I98" s="3">
        <f>_xlfn.IFERROR(E98/E86-1,"")</f>
        <v>0.37011069861626744</v>
      </c>
      <c r="J98" s="3">
        <f>_xlfn.IFERROR(F98/F86-1,"")</f>
        <v>0.3298710402476779</v>
      </c>
    </row>
    <row r="99" spans="2:10" ht="13.5">
      <c r="B99" s="45">
        <v>42614</v>
      </c>
      <c r="C99" s="11">
        <v>103.44</v>
      </c>
      <c r="D99" s="11">
        <v>103.92</v>
      </c>
      <c r="E99" s="11">
        <v>102.44</v>
      </c>
      <c r="F99" s="11">
        <v>102.19</v>
      </c>
      <c r="G99" s="3">
        <f>_xlfn.IFERROR(C99/C87-1,"")</f>
        <v>0.2590595396154842</v>
      </c>
      <c r="H99" s="3">
        <f>_xlfn.IFERROR(D99/D87-1,"")</f>
        <v>0.23119725376287303</v>
      </c>
      <c r="I99" s="3">
        <f>_xlfn.IFERROR(E99/E87-1,"")</f>
        <v>0.4057522689075632</v>
      </c>
      <c r="J99" s="3">
        <f>_xlfn.IFERROR(F99/F87-1,"")</f>
        <v>0.3765190647354941</v>
      </c>
    </row>
    <row r="100" spans="2:10" ht="13.5">
      <c r="B100" s="45">
        <v>42644</v>
      </c>
      <c r="C100" s="11">
        <v>105.96</v>
      </c>
      <c r="D100" s="11">
        <v>105.98</v>
      </c>
      <c r="E100" s="11">
        <v>105.69</v>
      </c>
      <c r="F100" s="11">
        <v>106.19</v>
      </c>
      <c r="G100" s="3">
        <f>_xlfn.IFERROR(C100/C88-1,"")</f>
        <v>0.26326713393007917</v>
      </c>
      <c r="H100" s="3">
        <f>_xlfn.IFERROR(D100/D88-1,"")</f>
        <v>0.23430890369473056</v>
      </c>
      <c r="I100" s="3">
        <f>_xlfn.IFERROR(E100/E88-1,"")</f>
        <v>0.39332986195204644</v>
      </c>
      <c r="J100" s="3">
        <f>_xlfn.IFERROR(F100/F88-1,"")</f>
        <v>0.38359963864684765</v>
      </c>
    </row>
    <row r="101" spans="2:10" ht="13.5">
      <c r="B101" s="45">
        <v>42675</v>
      </c>
      <c r="C101" s="11">
        <v>107.92</v>
      </c>
      <c r="D101" s="11">
        <v>107.9</v>
      </c>
      <c r="E101" s="11">
        <v>108.71</v>
      </c>
      <c r="F101" s="11">
        <v>110.07</v>
      </c>
      <c r="G101" s="3">
        <f>_xlfn.IFERROR(C101/C89-1,"")</f>
        <v>0.26348167067473804</v>
      </c>
      <c r="H101" s="3">
        <f>_xlfn.IFERROR(D101/D89-1,"")</f>
        <v>0.23267187234764908</v>
      </c>
      <c r="I101" s="3">
        <f>_xlfn.IFERROR(E101/E89-1,"")</f>
        <v>0.39070450450450456</v>
      </c>
      <c r="J101" s="3">
        <f>_xlfn.IFERROR(F101/F89-1,"")</f>
        <v>0.3851655618811878</v>
      </c>
    </row>
    <row r="102" spans="2:10" ht="13.5">
      <c r="B102" s="45">
        <v>42705</v>
      </c>
      <c r="C102" s="11">
        <v>110.66</v>
      </c>
      <c r="D102" s="11">
        <v>109.61</v>
      </c>
      <c r="E102" s="11">
        <v>114.6</v>
      </c>
      <c r="F102" s="11">
        <v>116.25</v>
      </c>
      <c r="G102" s="3">
        <f>_xlfn.IFERROR(C102/C90-1,"")</f>
        <v>0.23669462782659179</v>
      </c>
      <c r="H102" s="3">
        <f>_xlfn.IFERROR(D102/D90-1,"")</f>
        <v>0.1838794735997431</v>
      </c>
      <c r="I102" s="3">
        <f>_xlfn.IFERROR(E102/E90-1,"")</f>
        <v>0.34847816688283606</v>
      </c>
      <c r="J102" s="3">
        <f>_xlfn.IFERROR(F102/F90-1,"")</f>
        <v>0.3101898137885166</v>
      </c>
    </row>
    <row r="103" spans="1:10" ht="13.5">
      <c r="A103" s="1">
        <v>2017</v>
      </c>
      <c r="B103" s="45">
        <v>42736</v>
      </c>
      <c r="C103" s="11">
        <v>113.04</v>
      </c>
      <c r="D103" s="11">
        <v>111.21</v>
      </c>
      <c r="E103" s="11">
        <v>119.56</v>
      </c>
      <c r="F103" s="11">
        <v>120.05</v>
      </c>
      <c r="G103" s="3">
        <f>_xlfn.IFERROR(C103/C91-1,"")</f>
        <v>0.20563139931740615</v>
      </c>
      <c r="H103" s="3">
        <f>_xlfn.IFERROR(D103/D91-1,"")</f>
        <v>0.18132568514977687</v>
      </c>
      <c r="I103" s="3">
        <f>_xlfn.IFERROR(E103/E91-1,"")</f>
        <v>0.30126251632564216</v>
      </c>
      <c r="J103" s="3">
        <f>_xlfn.IFERROR(F103/F91-1,"")</f>
        <v>0.30930308648707605</v>
      </c>
    </row>
    <row r="104" spans="2:10" ht="13.5">
      <c r="B104" s="45">
        <v>42767</v>
      </c>
      <c r="C104" s="11">
        <v>114.45</v>
      </c>
      <c r="D104" s="11">
        <v>113.29</v>
      </c>
      <c r="E104" s="11">
        <v>120.58</v>
      </c>
      <c r="F104" s="11">
        <v>123.6</v>
      </c>
      <c r="G104" s="3">
        <f>_xlfn.IFERROR(C104/C92-1,"")</f>
        <v>0.208808618504436</v>
      </c>
      <c r="H104" s="3">
        <f>_xlfn.IFERROR(D104/D92-1,"")</f>
        <v>0.19052122740647337</v>
      </c>
      <c r="I104" s="3">
        <f>_xlfn.IFERROR(E104/E92-1,"")</f>
        <v>0.2807222517259691</v>
      </c>
      <c r="J104" s="3">
        <f>_xlfn.IFERROR(F104/F92-1,"")</f>
        <v>0.2970930842690731</v>
      </c>
    </row>
    <row r="105" spans="2:10" ht="13.5">
      <c r="B105" s="45">
        <v>42795</v>
      </c>
      <c r="C105" s="11">
        <v>115.42</v>
      </c>
      <c r="D105" s="11">
        <v>115.08</v>
      </c>
      <c r="E105" s="11">
        <v>119.68</v>
      </c>
      <c r="F105" s="11">
        <v>123.91</v>
      </c>
      <c r="G105" s="3">
        <f>_xlfn.IFERROR(C105/C93-1,"")</f>
        <v>0.21571518854013072</v>
      </c>
      <c r="H105" s="3">
        <f>_xlfn.IFERROR(D105/D93-1,"")</f>
        <v>0.2093316519546029</v>
      </c>
      <c r="I105" s="3">
        <f>_xlfn.IFERROR(E105/E93-1,"")</f>
        <v>0.2636469221835076</v>
      </c>
      <c r="J105" s="3">
        <f>_xlfn.IFERROR(F105/F93-1,"")</f>
        <v>0.3126059322033896</v>
      </c>
    </row>
    <row r="106" spans="2:10" ht="13.5">
      <c r="B106" s="45">
        <v>42826</v>
      </c>
      <c r="C106" s="11">
        <v>116.73</v>
      </c>
      <c r="D106" s="11">
        <v>116.95</v>
      </c>
      <c r="E106" s="11">
        <v>120.54</v>
      </c>
      <c r="F106" s="11">
        <v>126.7</v>
      </c>
      <c r="G106" s="3">
        <f>_xlfn.IFERROR(C106/C94-1,"")</f>
        <v>0.21265323083316012</v>
      </c>
      <c r="H106" s="3">
        <f>_xlfn.IFERROR(D106/D94-1,"")</f>
        <v>0.21759500260281106</v>
      </c>
      <c r="I106" s="3">
        <f>_xlfn.IFERROR(E106/E94-1,"")</f>
        <v>0.240506329113924</v>
      </c>
      <c r="J106" s="3">
        <f>_xlfn.IFERROR(F106/F94-1,"")</f>
        <v>0.3091547840462905</v>
      </c>
    </row>
    <row r="107" spans="2:10" ht="13.5">
      <c r="B107" s="45">
        <v>42856</v>
      </c>
      <c r="C107" s="11">
        <v>116.29</v>
      </c>
      <c r="D107" s="11">
        <v>116.77</v>
      </c>
      <c r="E107" s="11">
        <v>118.63</v>
      </c>
      <c r="F107" s="11">
        <v>125.55</v>
      </c>
      <c r="G107" s="3">
        <f>_xlfn.IFERROR(C107/C95-1,"")</f>
        <v>0.204453650958053</v>
      </c>
      <c r="H107" s="3">
        <f>_xlfn.IFERROR(D107/D95-1,"")</f>
        <v>0.21067910834629333</v>
      </c>
      <c r="I107" s="3">
        <f>_xlfn.IFERROR(E107/E95-1,"")</f>
        <v>0.226783867631851</v>
      </c>
      <c r="J107" s="3">
        <f>_xlfn.IFERROR(F107/F95-1,"")</f>
        <v>0.3176952141057934</v>
      </c>
    </row>
    <row r="108" spans="2:10" ht="13.5">
      <c r="B108" s="45">
        <v>42887</v>
      </c>
      <c r="C108" s="11">
        <v>114.89</v>
      </c>
      <c r="D108" s="11">
        <v>115.01</v>
      </c>
      <c r="E108" s="11">
        <v>115.52</v>
      </c>
      <c r="F108" s="11">
        <v>121.54</v>
      </c>
      <c r="G108" s="3">
        <f>_xlfn.IFERROR(C108/C96-1,"")</f>
        <v>0.18102384868421062</v>
      </c>
      <c r="H108" s="3">
        <f>_xlfn.IFERROR(D108/D96-1,"")</f>
        <v>0.17971073956303218</v>
      </c>
      <c r="I108" s="3">
        <f>_xlfn.IFERROR(E108/E96-1,"")</f>
        <v>0.1917878881667181</v>
      </c>
      <c r="J108" s="3">
        <f>_xlfn.IFERROR(F108/F96-1,"")</f>
        <v>0.26446109030378695</v>
      </c>
    </row>
    <row r="109" spans="2:10" ht="13.5">
      <c r="B109" s="45">
        <v>42917</v>
      </c>
      <c r="C109" s="11">
        <v>114.32</v>
      </c>
      <c r="D109" s="11">
        <v>114.32</v>
      </c>
      <c r="E109" s="11">
        <v>113.32</v>
      </c>
      <c r="F109" s="11">
        <v>118.45</v>
      </c>
      <c r="G109" s="3">
        <f>_xlfn.IFERROR(C109/C97-1,"")</f>
        <v>0.1616705619347627</v>
      </c>
      <c r="H109" s="3">
        <f>_xlfn.IFERROR(D109/D97-1,"")</f>
        <v>0.16522270920395465</v>
      </c>
      <c r="I109" s="3">
        <f>_xlfn.IFERROR(E109/E97-1,"")</f>
        <v>0.16118454759708967</v>
      </c>
      <c r="J109" s="3">
        <f>_xlfn.IFERROR(F109/F97-1,"")</f>
        <v>0.21899763301430486</v>
      </c>
    </row>
    <row r="110" spans="2:10" ht="13.5">
      <c r="B110" s="45">
        <v>42948</v>
      </c>
      <c r="C110" s="11">
        <v>114.3</v>
      </c>
      <c r="D110" s="11">
        <v>114.37</v>
      </c>
      <c r="E110" s="11">
        <v>112.52</v>
      </c>
      <c r="F110" s="11">
        <v>117.39</v>
      </c>
      <c r="G110" s="3">
        <f>_xlfn.IFERROR(C110/C98-1,"")</f>
        <v>0.14128806789815274</v>
      </c>
      <c r="H110" s="3">
        <f>_xlfn.IFERROR(D110/D98-1,"")</f>
        <v>0.14347130573885236</v>
      </c>
      <c r="I110" s="3">
        <f>_xlfn.IFERROR(E110/E98-1,"")</f>
        <v>0.13153660498793251</v>
      </c>
      <c r="J110" s="3">
        <f>_xlfn.IFERROR(F110/F98-1,"")</f>
        <v>0.19093030333772965</v>
      </c>
    </row>
    <row r="111" spans="2:10" ht="13.5">
      <c r="B111" s="45">
        <v>42979</v>
      </c>
      <c r="C111" s="11">
        <v>114.57</v>
      </c>
      <c r="D111" s="11">
        <v>114.9</v>
      </c>
      <c r="E111" s="11">
        <v>112.64</v>
      </c>
      <c r="F111" s="11">
        <v>118.53</v>
      </c>
      <c r="G111" s="3">
        <f>_xlfn.IFERROR(C111/C99-1,"")</f>
        <v>0.10759860788863107</v>
      </c>
      <c r="H111" s="3">
        <f>_xlfn.IFERROR(D111/D99-1,"")</f>
        <v>0.1056581986143188</v>
      </c>
      <c r="I111" s="3">
        <f>_xlfn.IFERROR(E111/E99-1,"")</f>
        <v>0.09957048028114013</v>
      </c>
      <c r="J111" s="3">
        <f>_xlfn.IFERROR(F111/F99-1,"")</f>
        <v>0.15989822878950988</v>
      </c>
    </row>
    <row r="112" spans="2:10" ht="13.5">
      <c r="B112" s="45">
        <v>43009</v>
      </c>
      <c r="C112" s="11">
        <v>114.81</v>
      </c>
      <c r="D112" s="11">
        <v>115.17</v>
      </c>
      <c r="E112" s="11">
        <v>112.96</v>
      </c>
      <c r="F112" s="11">
        <v>118.86</v>
      </c>
      <c r="G112" s="3">
        <f>_xlfn.IFERROR(C112/C100-1,"")</f>
        <v>0.08352208380520953</v>
      </c>
      <c r="H112" s="3">
        <f>_xlfn.IFERROR(D112/D100-1,"")</f>
        <v>0.08671447442913749</v>
      </c>
      <c r="I112" s="3">
        <f>_xlfn.IFERROR(E112/E100-1,"")</f>
        <v>0.06878607247610935</v>
      </c>
      <c r="J112" s="3">
        <f>_xlfn.IFERROR(F112/F100-1,"")</f>
        <v>0.11931443638760708</v>
      </c>
    </row>
    <row r="113" spans="2:10" ht="13.5">
      <c r="B113" s="45">
        <v>43040</v>
      </c>
      <c r="C113" s="11">
        <v>115.64</v>
      </c>
      <c r="D113" s="11">
        <v>116.12</v>
      </c>
      <c r="E113" s="11">
        <v>114.29</v>
      </c>
      <c r="F113" s="11">
        <v>120.82</v>
      </c>
      <c r="G113" s="3">
        <f>_xlfn.IFERROR(C113/C101-1,"")</f>
        <v>0.07153446997776136</v>
      </c>
      <c r="H113" s="3">
        <f>_xlfn.IFERROR(D113/D101-1,"")</f>
        <v>0.07618164967562557</v>
      </c>
      <c r="I113" s="3">
        <f>_xlfn.IFERROR(E113/E101-1,"")</f>
        <v>0.05132922454236044</v>
      </c>
      <c r="J113" s="3">
        <f>_xlfn.IFERROR(F113/F101-1,"")</f>
        <v>0.09766512219496692</v>
      </c>
    </row>
    <row r="114" spans="2:10" ht="13.5">
      <c r="B114" s="45">
        <v>43070</v>
      </c>
      <c r="C114" s="11">
        <v>116.91</v>
      </c>
      <c r="D114" s="11">
        <v>117.46</v>
      </c>
      <c r="E114" s="11">
        <v>116.64</v>
      </c>
      <c r="F114" s="11">
        <v>122.59</v>
      </c>
      <c r="G114" s="3">
        <f>_xlfn.IFERROR(C114/C102-1,"")</f>
        <v>0.05647930598228812</v>
      </c>
      <c r="H114" s="3">
        <f>_xlfn.IFERROR(D114/D102-1,"")</f>
        <v>0.07161755314296125</v>
      </c>
      <c r="I114" s="3">
        <f>_xlfn.IFERROR(E114/E102-1,"")</f>
        <v>0.017801047120418856</v>
      </c>
      <c r="J114" s="3">
        <f>_xlfn.IFERROR(F114/F102-1,"")</f>
        <v>0.054537634408602154</v>
      </c>
    </row>
    <row r="115" spans="1:10" ht="13.5">
      <c r="A115" s="1">
        <v>2018</v>
      </c>
      <c r="B115" s="45">
        <v>43101</v>
      </c>
      <c r="C115" s="11">
        <v>117.38</v>
      </c>
      <c r="D115" s="11">
        <v>118.25</v>
      </c>
      <c r="E115" s="11">
        <v>117.74</v>
      </c>
      <c r="F115" s="11">
        <v>124.63</v>
      </c>
      <c r="G115" s="3">
        <f>_xlfn.IFERROR(C115/C103-1,"")</f>
        <v>0.038393489030431605</v>
      </c>
      <c r="H115" s="3">
        <f>_xlfn.IFERROR(D115/D103-1,"")</f>
        <v>0.06330365974282892</v>
      </c>
      <c r="I115" s="3">
        <f>_xlfn.IFERROR(E115/E103-1,"")</f>
        <v>-0.015222482435597207</v>
      </c>
      <c r="J115" s="3">
        <f>_xlfn.IFERROR(F115/F103-1,"")</f>
        <v>0.03815077051228655</v>
      </c>
    </row>
    <row r="116" spans="2:10" ht="13.5">
      <c r="B116" s="45">
        <v>43132</v>
      </c>
      <c r="C116" s="11">
        <v>117.8</v>
      </c>
      <c r="D116" s="11">
        <v>118.58</v>
      </c>
      <c r="E116" s="11">
        <v>118.49</v>
      </c>
      <c r="F116" s="11">
        <v>125.07</v>
      </c>
      <c r="G116" s="3">
        <f>_xlfn.IFERROR(C116/C104-1,"")</f>
        <v>0.02927042376583655</v>
      </c>
      <c r="H116" s="3">
        <f>_xlfn.IFERROR(D116/D104-1,"")</f>
        <v>0.04669432430046783</v>
      </c>
      <c r="I116" s="3">
        <f>_xlfn.IFERROR(E116/E104-1,"")</f>
        <v>-0.017332891026704322</v>
      </c>
      <c r="J116" s="3">
        <f>_xlfn.IFERROR(F116/F104-1,"")</f>
        <v>0.01189320388349513</v>
      </c>
    </row>
    <row r="117" spans="2:10" ht="13.5">
      <c r="B117" s="45">
        <v>43160</v>
      </c>
      <c r="C117" s="11">
        <v>118.94</v>
      </c>
      <c r="D117" s="11">
        <v>120.38</v>
      </c>
      <c r="E117" s="11">
        <v>118.69</v>
      </c>
      <c r="F117" s="11">
        <v>125.05</v>
      </c>
      <c r="G117" s="3">
        <f aca="true" t="shared" si="0" ref="G117:G122">_xlfn.IFERROR(C117/C105-1,"")</f>
        <v>0.03049731415699175</v>
      </c>
      <c r="H117" s="3">
        <f aca="true" t="shared" si="1" ref="H117:H122">_xlfn.IFERROR(D117/D105-1,"")</f>
        <v>0.04605491831769193</v>
      </c>
      <c r="I117" s="3">
        <f aca="true" t="shared" si="2" ref="I117:I122">_xlfn.IFERROR(E117/E105-1,"")</f>
        <v>-0.008272058823529438</v>
      </c>
      <c r="J117" s="3">
        <f aca="true" t="shared" si="3" ref="J117:J122">_xlfn.IFERROR(F117/F105-1,"")</f>
        <v>0.009200225970462439</v>
      </c>
    </row>
    <row r="118" spans="2:10" ht="13.5">
      <c r="B118" s="45">
        <v>43191</v>
      </c>
      <c r="C118" s="11">
        <v>119.45</v>
      </c>
      <c r="D118" s="11">
        <v>121.24</v>
      </c>
      <c r="E118" s="11">
        <v>117.96</v>
      </c>
      <c r="F118" s="11">
        <v>123.73</v>
      </c>
      <c r="G118" s="3">
        <f t="shared" si="0"/>
        <v>0.023301636254604574</v>
      </c>
      <c r="H118" s="3">
        <f t="shared" si="1"/>
        <v>0.03668234288157324</v>
      </c>
      <c r="I118" s="3">
        <f t="shared" si="2"/>
        <v>-0.021403683424589426</v>
      </c>
      <c r="J118" s="3">
        <f t="shared" si="3"/>
        <v>-0.02344119968429359</v>
      </c>
    </row>
    <row r="119" spans="2:10" ht="13.5">
      <c r="B119" s="45">
        <v>43221</v>
      </c>
      <c r="C119" s="11">
        <v>120.08</v>
      </c>
      <c r="D119" s="11">
        <v>121.69</v>
      </c>
      <c r="E119" s="11">
        <v>117.76</v>
      </c>
      <c r="F119" s="11">
        <v>123.26</v>
      </c>
      <c r="G119" s="3">
        <f t="shared" si="0"/>
        <v>0.03259093645197342</v>
      </c>
      <c r="H119" s="3">
        <f t="shared" si="1"/>
        <v>0.042134109788473095</v>
      </c>
      <c r="I119" s="3">
        <f t="shared" si="2"/>
        <v>-0.007333726713310229</v>
      </c>
      <c r="J119" s="3">
        <f t="shared" si="3"/>
        <v>-0.018239745121465534</v>
      </c>
    </row>
    <row r="120" spans="2:10" ht="13.5">
      <c r="B120" s="45">
        <v>43252</v>
      </c>
      <c r="C120" s="11">
        <v>119.94</v>
      </c>
      <c r="D120" s="11">
        <v>121.88</v>
      </c>
      <c r="E120" s="11">
        <v>115.9</v>
      </c>
      <c r="F120" s="11">
        <v>121.26</v>
      </c>
      <c r="G120" s="3">
        <f t="shared" si="0"/>
        <v>0.04395508747497612</v>
      </c>
      <c r="H120" s="3">
        <f t="shared" si="1"/>
        <v>0.059733936179462654</v>
      </c>
      <c r="I120" s="3">
        <f t="shared" si="2"/>
        <v>0.00328947368421062</v>
      </c>
      <c r="J120" s="3">
        <f t="shared" si="3"/>
        <v>-0.0023037683067302916</v>
      </c>
    </row>
    <row r="121" spans="2:10" ht="13.5">
      <c r="B121" s="45">
        <v>43282</v>
      </c>
      <c r="C121" s="11">
        <v>119.73</v>
      </c>
      <c r="D121" s="11">
        <v>121.93</v>
      </c>
      <c r="E121" s="11">
        <v>114.23</v>
      </c>
      <c r="F121" s="11">
        <v>119.58</v>
      </c>
      <c r="G121" s="3">
        <f t="shared" si="0"/>
        <v>0.04732330300909737</v>
      </c>
      <c r="H121" s="3">
        <f t="shared" si="1"/>
        <v>0.06656752974107771</v>
      </c>
      <c r="I121" s="3">
        <f t="shared" si="2"/>
        <v>0.008030356512531034</v>
      </c>
      <c r="J121" s="3">
        <f t="shared" si="3"/>
        <v>0.00953989024905022</v>
      </c>
    </row>
    <row r="122" spans="2:10" ht="13.5">
      <c r="B122" s="45">
        <v>43313</v>
      </c>
      <c r="C122" s="11">
        <v>120.04</v>
      </c>
      <c r="D122" s="11">
        <v>122.13</v>
      </c>
      <c r="E122" s="11">
        <v>114.17</v>
      </c>
      <c r="F122" s="11">
        <v>118.68</v>
      </c>
      <c r="G122" s="3">
        <f t="shared" si="0"/>
        <v>0.050218722659667536</v>
      </c>
      <c r="H122" s="3">
        <f t="shared" si="1"/>
        <v>0.0678499606540175</v>
      </c>
      <c r="I122" s="3">
        <f t="shared" si="2"/>
        <v>0.014664059722716116</v>
      </c>
      <c r="J122" s="3">
        <f t="shared" si="3"/>
        <v>0.01098901098901095</v>
      </c>
    </row>
    <row r="123" ht="13.5">
      <c r="B123" s="45">
        <v>43344</v>
      </c>
    </row>
    <row r="124" ht="13.5">
      <c r="B124" s="45">
        <v>43374</v>
      </c>
    </row>
    <row r="125" ht="13.5">
      <c r="B125" s="45">
        <v>43405</v>
      </c>
    </row>
    <row r="126" ht="13.5">
      <c r="B126" s="45">
        <v>43435</v>
      </c>
    </row>
  </sheetData>
  <sheetProtection/>
  <mergeCells count="6">
    <mergeCell ref="C5:D5"/>
    <mergeCell ref="E5:F5"/>
    <mergeCell ref="G5:H5"/>
    <mergeCell ref="I5:J5"/>
    <mergeCell ref="G4:J4"/>
    <mergeCell ref="C4:F4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N126"/>
  <sheetViews>
    <sheetView showGridLines="0" zoomScalePageLayoutView="0" workbookViewId="0" topLeftCell="A1">
      <selection activeCell="A4" sqref="A4:N4"/>
    </sheetView>
  </sheetViews>
  <sheetFormatPr defaultColWidth="9.140625" defaultRowHeight="15"/>
  <cols>
    <col min="1" max="1" width="12.28125" style="1" customWidth="1"/>
    <col min="2" max="2" width="9.57421875" style="1" bestFit="1" customWidth="1"/>
    <col min="3" max="5" width="16.28125" style="1" customWidth="1"/>
    <col min="6" max="14" width="11.421875" style="1" customWidth="1"/>
    <col min="15" max="16384" width="8.8515625" style="1" customWidth="1"/>
  </cols>
  <sheetData>
    <row r="1" ht="13.5">
      <c r="A1" s="1" t="s">
        <v>271</v>
      </c>
    </row>
    <row r="2" ht="13.5">
      <c r="A2" s="1" t="s">
        <v>74</v>
      </c>
    </row>
    <row r="3" spans="1:2" ht="13.5">
      <c r="A3" s="1" t="s">
        <v>11</v>
      </c>
      <c r="B3" s="45">
        <v>43344</v>
      </c>
    </row>
    <row r="4" spans="1:14" ht="13.5">
      <c r="A4" s="65"/>
      <c r="B4" s="66"/>
      <c r="C4" s="67" t="s">
        <v>285</v>
      </c>
      <c r="D4" s="67"/>
      <c r="E4" s="67"/>
      <c r="F4" s="67" t="s">
        <v>286</v>
      </c>
      <c r="G4" s="67"/>
      <c r="H4" s="67"/>
      <c r="I4" s="67"/>
      <c r="J4" s="67"/>
      <c r="K4" s="67"/>
      <c r="L4" s="67"/>
      <c r="M4" s="67"/>
      <c r="N4" s="67"/>
    </row>
    <row r="5" spans="1:14" ht="13.5">
      <c r="A5" s="14"/>
      <c r="B5" s="14"/>
      <c r="C5" s="14"/>
      <c r="D5" s="14"/>
      <c r="E5" s="14"/>
      <c r="F5" s="15" t="s">
        <v>272</v>
      </c>
      <c r="G5" s="15"/>
      <c r="H5" s="15"/>
      <c r="I5" s="15" t="s">
        <v>273</v>
      </c>
      <c r="J5" s="15"/>
      <c r="K5" s="15"/>
      <c r="L5" s="15" t="s">
        <v>274</v>
      </c>
      <c r="M5" s="15"/>
      <c r="N5" s="15"/>
    </row>
    <row r="6" spans="1:14" ht="13.5">
      <c r="A6" s="50" t="s">
        <v>23</v>
      </c>
      <c r="B6" s="50" t="s">
        <v>159</v>
      </c>
      <c r="C6" s="50" t="s">
        <v>275</v>
      </c>
      <c r="D6" s="50" t="s">
        <v>276</v>
      </c>
      <c r="E6" s="50" t="s">
        <v>277</v>
      </c>
      <c r="F6" s="64" t="s">
        <v>278</v>
      </c>
      <c r="G6" s="64" t="s">
        <v>260</v>
      </c>
      <c r="H6" s="64" t="s">
        <v>279</v>
      </c>
      <c r="I6" s="64" t="s">
        <v>278</v>
      </c>
      <c r="J6" s="64" t="s">
        <v>260</v>
      </c>
      <c r="K6" s="64" t="s">
        <v>279</v>
      </c>
      <c r="L6" s="64" t="s">
        <v>278</v>
      </c>
      <c r="M6" s="64" t="s">
        <v>260</v>
      </c>
      <c r="N6" s="64" t="s">
        <v>279</v>
      </c>
    </row>
    <row r="7" spans="1:5" ht="13.5">
      <c r="A7" s="1">
        <v>2009</v>
      </c>
      <c r="B7" s="45">
        <v>39814</v>
      </c>
      <c r="C7" s="1">
        <v>2.56</v>
      </c>
      <c r="D7" s="1">
        <v>25.4</v>
      </c>
      <c r="E7" s="1">
        <v>33.57</v>
      </c>
    </row>
    <row r="8" spans="2:5" ht="13.5">
      <c r="B8" s="45">
        <v>39845</v>
      </c>
      <c r="C8" s="49">
        <v>2.58</v>
      </c>
      <c r="D8" s="49">
        <v>25.75</v>
      </c>
      <c r="E8" s="49">
        <v>32.93</v>
      </c>
    </row>
    <row r="9" spans="2:5" ht="13.5">
      <c r="B9" s="45">
        <v>39873</v>
      </c>
      <c r="C9" s="49">
        <v>2.67</v>
      </c>
      <c r="D9" s="49">
        <v>26.53</v>
      </c>
      <c r="E9" s="49">
        <v>34.61</v>
      </c>
    </row>
    <row r="10" spans="2:5" ht="13.5">
      <c r="B10" s="45">
        <v>39904</v>
      </c>
      <c r="C10" s="49">
        <v>2.96</v>
      </c>
      <c r="D10" s="49">
        <v>26.61</v>
      </c>
      <c r="E10" s="49">
        <v>35.08</v>
      </c>
    </row>
    <row r="11" spans="2:5" ht="13.5">
      <c r="B11" s="45">
        <v>39934</v>
      </c>
      <c r="C11" s="49">
        <v>3.18</v>
      </c>
      <c r="D11" s="49">
        <v>26.6</v>
      </c>
      <c r="E11" s="49">
        <v>36.31</v>
      </c>
    </row>
    <row r="12" spans="2:5" ht="13.5">
      <c r="B12" s="45">
        <v>39965</v>
      </c>
      <c r="C12" s="49">
        <v>3.32</v>
      </c>
      <c r="D12" s="49">
        <v>26.62</v>
      </c>
      <c r="E12" s="49">
        <v>37.32</v>
      </c>
    </row>
    <row r="13" spans="2:5" ht="13.5">
      <c r="B13" s="45">
        <v>39995</v>
      </c>
      <c r="C13" s="49">
        <v>3.37</v>
      </c>
      <c r="D13" s="49">
        <v>26.66</v>
      </c>
      <c r="E13" s="49">
        <v>37.57</v>
      </c>
    </row>
    <row r="14" spans="2:5" ht="13.5">
      <c r="B14" s="45">
        <v>40026</v>
      </c>
      <c r="C14" s="49">
        <v>3.37</v>
      </c>
      <c r="D14" s="49">
        <v>26.74</v>
      </c>
      <c r="E14" s="49">
        <v>38.12</v>
      </c>
    </row>
    <row r="15" spans="2:5" ht="13.5">
      <c r="B15" s="45">
        <v>40057</v>
      </c>
      <c r="C15" s="49">
        <v>3.63</v>
      </c>
      <c r="D15" s="49">
        <v>27.22</v>
      </c>
      <c r="E15" s="49">
        <v>39.65</v>
      </c>
    </row>
    <row r="16" spans="2:5" ht="13.5">
      <c r="B16" s="45">
        <v>40087</v>
      </c>
      <c r="C16" s="49">
        <v>3.7</v>
      </c>
      <c r="D16" s="49">
        <v>27.57</v>
      </c>
      <c r="E16" s="49">
        <v>40.87</v>
      </c>
    </row>
    <row r="17" spans="2:5" ht="13.5">
      <c r="B17" s="45">
        <v>40118</v>
      </c>
      <c r="C17" s="49">
        <v>3.65</v>
      </c>
      <c r="D17" s="49">
        <v>27.43</v>
      </c>
      <c r="E17" s="49">
        <v>40.91</v>
      </c>
    </row>
    <row r="18" spans="2:5" ht="13.5">
      <c r="B18" s="45">
        <v>40148</v>
      </c>
      <c r="C18" s="49">
        <v>3.66</v>
      </c>
      <c r="D18" s="49">
        <v>27.37</v>
      </c>
      <c r="E18" s="49">
        <v>40.03</v>
      </c>
    </row>
    <row r="19" spans="1:5" ht="13.5">
      <c r="A19" s="1">
        <v>2010</v>
      </c>
      <c r="B19" s="45">
        <v>40179</v>
      </c>
      <c r="C19" s="49">
        <v>3.998461044301455</v>
      </c>
      <c r="D19" s="49">
        <v>29.8105263157895</v>
      </c>
      <c r="E19" s="49">
        <v>42.5276968421053</v>
      </c>
    </row>
    <row r="20" spans="2:5" ht="13.5">
      <c r="B20" s="45">
        <v>40210</v>
      </c>
      <c r="C20" s="49">
        <v>3.902986650279195</v>
      </c>
      <c r="D20" s="49">
        <v>29.9173684210526</v>
      </c>
      <c r="E20" s="49">
        <v>40.92695999999996</v>
      </c>
    </row>
    <row r="21" spans="2:5" ht="13.5">
      <c r="B21" s="45">
        <v>40238</v>
      </c>
      <c r="C21" s="49">
        <v>4.151477607166148</v>
      </c>
      <c r="D21" s="49">
        <v>30.7673913043478</v>
      </c>
      <c r="E21" s="49">
        <v>41.75134999999997</v>
      </c>
    </row>
    <row r="22" spans="2:5" ht="13.5">
      <c r="B22" s="45">
        <v>40269</v>
      </c>
      <c r="C22" s="49">
        <v>4.497448431731492</v>
      </c>
      <c r="D22" s="49">
        <v>33.0657142857143</v>
      </c>
      <c r="E22" s="49">
        <v>44.364268857142875</v>
      </c>
    </row>
    <row r="23" spans="2:5" ht="13.5">
      <c r="B23" s="45">
        <v>40299</v>
      </c>
      <c r="C23" s="49">
        <v>4.467452122660593</v>
      </c>
      <c r="D23" s="49">
        <v>34.1804761904762</v>
      </c>
      <c r="E23" s="49">
        <v>42.94093223809525</v>
      </c>
    </row>
    <row r="24" spans="2:5" ht="13.5">
      <c r="B24" s="45">
        <v>40330</v>
      </c>
      <c r="C24" s="49">
        <v>4.551670357777841</v>
      </c>
      <c r="D24" s="49">
        <v>34.7433333333333</v>
      </c>
      <c r="E24" s="49">
        <v>42.466776333333286</v>
      </c>
    </row>
    <row r="25" spans="2:5" ht="13.5">
      <c r="B25" s="45">
        <v>40360</v>
      </c>
      <c r="C25" s="49">
        <v>4.748878730377776</v>
      </c>
      <c r="D25" s="49">
        <v>35.7522727272727</v>
      </c>
      <c r="E25" s="49">
        <v>45.80223659090905</v>
      </c>
    </row>
    <row r="26" spans="2:5" ht="13.5">
      <c r="B26" s="45">
        <v>40391</v>
      </c>
      <c r="C26" s="49">
        <v>5.1040892634225825</v>
      </c>
      <c r="D26" s="49">
        <v>37.2586363636364</v>
      </c>
      <c r="E26" s="49">
        <v>48.07481850000004</v>
      </c>
    </row>
    <row r="27" spans="2:5" ht="13.5">
      <c r="B27" s="45">
        <v>40422</v>
      </c>
      <c r="C27" s="49">
        <v>5.107341235038134</v>
      </c>
      <c r="D27" s="49">
        <v>36.3961904761905</v>
      </c>
      <c r="E27" s="49">
        <v>47.68992838095241</v>
      </c>
    </row>
    <row r="28" spans="2:5" ht="13.5">
      <c r="B28" s="45">
        <v>40452</v>
      </c>
      <c r="C28" s="49">
        <v>5.205298038468863</v>
      </c>
      <c r="D28" s="49">
        <v>35.9645</v>
      </c>
      <c r="E28" s="49">
        <v>49.99425145</v>
      </c>
    </row>
    <row r="29" spans="2:5" ht="13.5">
      <c r="B29" s="45">
        <v>40483</v>
      </c>
      <c r="C29" s="49">
        <v>5.1038534792739725</v>
      </c>
      <c r="D29" s="49">
        <v>35.6404761904762</v>
      </c>
      <c r="E29" s="49">
        <v>48.6635061904762</v>
      </c>
    </row>
    <row r="30" spans="2:5" ht="13.5">
      <c r="B30" s="45">
        <v>40513</v>
      </c>
      <c r="C30" s="49">
        <v>4.974548272328986</v>
      </c>
      <c r="D30" s="49">
        <v>34.0243</v>
      </c>
      <c r="E30" s="49">
        <v>44.98352703</v>
      </c>
    </row>
    <row r="31" spans="1:5" ht="13.5">
      <c r="A31" s="1">
        <v>2011</v>
      </c>
      <c r="B31" s="45">
        <v>40544</v>
      </c>
      <c r="C31" s="49">
        <v>4.715529802656316</v>
      </c>
      <c r="D31" s="49">
        <v>32.6461904761905</v>
      </c>
      <c r="E31" s="49">
        <v>43.651221285714314</v>
      </c>
    </row>
    <row r="32" spans="2:5" ht="13.5">
      <c r="B32" s="45">
        <v>40575</v>
      </c>
      <c r="C32" s="49">
        <v>4.408902340805447</v>
      </c>
      <c r="D32" s="49">
        <v>31.6252631578947</v>
      </c>
      <c r="E32" s="49">
        <v>43.187459368421</v>
      </c>
    </row>
    <row r="33" spans="2:5" ht="13.5">
      <c r="B33" s="45">
        <v>40603</v>
      </c>
      <c r="C33" s="49">
        <v>4.488313300010764</v>
      </c>
      <c r="D33" s="49">
        <v>31.0539130434783</v>
      </c>
      <c r="E33" s="49">
        <v>43.53758608695657</v>
      </c>
    </row>
    <row r="34" spans="2:5" ht="13.5">
      <c r="B34" s="45">
        <v>40634</v>
      </c>
      <c r="C34" s="49">
        <v>4.56078196177857</v>
      </c>
      <c r="D34" s="49">
        <v>30.727</v>
      </c>
      <c r="E34" s="49">
        <v>44.431242</v>
      </c>
    </row>
    <row r="35" spans="2:5" ht="13.5">
      <c r="B35" s="45">
        <v>40664</v>
      </c>
      <c r="C35" s="49">
        <v>4.382748730899795</v>
      </c>
      <c r="D35" s="49">
        <v>30.1</v>
      </c>
      <c r="E35" s="49">
        <v>43.14835</v>
      </c>
    </row>
    <row r="36" spans="2:5" ht="13.5">
      <c r="B36" s="45">
        <v>40695</v>
      </c>
      <c r="C36" s="49">
        <v>4.289801148066322</v>
      </c>
      <c r="D36" s="49">
        <v>29.1586363636364</v>
      </c>
      <c r="E36" s="49">
        <v>41.997183954545505</v>
      </c>
    </row>
    <row r="37" spans="2:5" ht="13.5">
      <c r="B37" s="45">
        <v>40725</v>
      </c>
      <c r="C37" s="49">
        <v>4.113723022647848</v>
      </c>
      <c r="D37" s="49">
        <v>27.967619047619</v>
      </c>
      <c r="E37" s="49">
        <v>39.92377619047612</v>
      </c>
    </row>
    <row r="38" spans="2:5" ht="13.5">
      <c r="B38" s="45">
        <v>40756</v>
      </c>
      <c r="C38" s="49">
        <v>3.851618840005617</v>
      </c>
      <c r="D38" s="49">
        <v>27.2247826086957</v>
      </c>
      <c r="E38" s="49">
        <v>39.02128091304355</v>
      </c>
    </row>
    <row r="39" spans="2:5" ht="13.5">
      <c r="B39" s="45">
        <v>40787</v>
      </c>
      <c r="C39" s="49">
        <v>3.591714882037463</v>
      </c>
      <c r="D39" s="49">
        <v>27.19</v>
      </c>
      <c r="E39" s="49">
        <v>37.378093</v>
      </c>
    </row>
    <row r="40" spans="2:5" ht="13.5">
      <c r="B40" s="45">
        <v>40817</v>
      </c>
      <c r="C40" s="49">
        <v>3.4015351488800762</v>
      </c>
      <c r="D40" s="49">
        <v>27.1068421052632</v>
      </c>
      <c r="E40" s="49">
        <v>37.22311557894743</v>
      </c>
    </row>
    <row r="41" spans="2:5" ht="13.5">
      <c r="B41" s="45">
        <v>40848</v>
      </c>
      <c r="C41" s="49">
        <v>3.3123518040154067</v>
      </c>
      <c r="D41" s="49">
        <v>26.9409523809524</v>
      </c>
      <c r="E41" s="49">
        <v>36.52654323809526</v>
      </c>
    </row>
    <row r="42" spans="2:5" ht="13.5">
      <c r="B42" s="45">
        <v>40878</v>
      </c>
      <c r="C42" s="49">
        <v>3.310658501324057</v>
      </c>
      <c r="D42" s="49">
        <v>27.07</v>
      </c>
      <c r="E42" s="49">
        <v>35.610585</v>
      </c>
    </row>
    <row r="43" spans="1:5" ht="13.5">
      <c r="A43" s="1">
        <v>2012</v>
      </c>
      <c r="B43" s="45">
        <v>40909</v>
      </c>
      <c r="C43" s="49">
        <v>3.404663489730119</v>
      </c>
      <c r="D43" s="49">
        <v>27.26</v>
      </c>
      <c r="E43" s="49">
        <v>35.19266</v>
      </c>
    </row>
    <row r="44" spans="2:5" ht="13.5">
      <c r="B44" s="45">
        <v>40940</v>
      </c>
      <c r="C44" s="49">
        <v>3.5610158625705224</v>
      </c>
      <c r="D44" s="49">
        <v>27.2735</v>
      </c>
      <c r="E44" s="49">
        <v>36.1046593</v>
      </c>
    </row>
    <row r="45" spans="2:5" ht="13.5">
      <c r="B45" s="45">
        <v>40969</v>
      </c>
      <c r="C45" s="49">
        <v>3.631075451174427</v>
      </c>
      <c r="D45" s="49">
        <v>27.635</v>
      </c>
      <c r="E45" s="49">
        <v>36.500308000000004</v>
      </c>
    </row>
    <row r="46" spans="2:5" ht="13.5">
      <c r="B46" s="45">
        <v>41000</v>
      </c>
      <c r="C46" s="49">
        <v>3.5721365085050016</v>
      </c>
      <c r="D46" s="49">
        <v>27.982380952381</v>
      </c>
      <c r="E46" s="49">
        <v>36.824813333333395</v>
      </c>
    </row>
    <row r="47" spans="2:5" ht="13.5">
      <c r="B47" s="45">
        <v>41030</v>
      </c>
      <c r="C47" s="49">
        <v>3.419976072153717</v>
      </c>
      <c r="D47" s="49">
        <v>27.8840909090909</v>
      </c>
      <c r="E47" s="49">
        <v>35.70836681818181</v>
      </c>
    </row>
    <row r="48" spans="2:5" ht="13.5">
      <c r="B48" s="45">
        <v>41061</v>
      </c>
      <c r="C48" s="49">
        <v>3.3479765609966394</v>
      </c>
      <c r="D48" s="49">
        <v>28.086</v>
      </c>
      <c r="E48" s="49">
        <v>35.222652599999996</v>
      </c>
    </row>
    <row r="49" spans="2:5" ht="13.5">
      <c r="B49" s="45">
        <v>41091</v>
      </c>
      <c r="C49" s="49">
        <v>3.4204400249785296</v>
      </c>
      <c r="D49" s="49">
        <v>28.2136363636364</v>
      </c>
      <c r="E49" s="49">
        <v>34.640702727272775</v>
      </c>
    </row>
    <row r="50" spans="2:5" ht="13.5">
      <c r="B50" s="45">
        <v>41122</v>
      </c>
      <c r="C50" s="49">
        <v>3.4803125847269816</v>
      </c>
      <c r="D50" s="49">
        <v>28.8034782608696</v>
      </c>
      <c r="E50" s="49">
        <v>35.73359513043482</v>
      </c>
    </row>
    <row r="51" spans="2:5" ht="13.5">
      <c r="B51" s="45">
        <v>41153</v>
      </c>
      <c r="C51" s="49">
        <v>3.4791657575218458</v>
      </c>
      <c r="D51" s="49">
        <v>28.79</v>
      </c>
      <c r="E51" s="49">
        <v>37.095915</v>
      </c>
    </row>
    <row r="52" spans="2:5" ht="13.5">
      <c r="B52" s="45">
        <v>41183</v>
      </c>
      <c r="C52" s="49">
        <v>3.3709160473445356</v>
      </c>
      <c r="D52" s="49">
        <v>29.0877272727273</v>
      </c>
      <c r="E52" s="49">
        <v>37.7384173636364</v>
      </c>
    </row>
    <row r="53" spans="2:5" ht="13.5">
      <c r="B53" s="45">
        <v>41214</v>
      </c>
      <c r="C53" s="49">
        <v>3.388493959412551</v>
      </c>
      <c r="D53" s="49">
        <v>29.8</v>
      </c>
      <c r="E53" s="49">
        <v>38.25426</v>
      </c>
    </row>
    <row r="54" spans="2:5" ht="13.5">
      <c r="B54" s="45">
        <v>41244</v>
      </c>
      <c r="C54" s="49">
        <v>3.4310957512571263</v>
      </c>
      <c r="D54" s="49">
        <v>29.66</v>
      </c>
      <c r="E54" s="49">
        <v>38.910954000000004</v>
      </c>
    </row>
    <row r="55" spans="1:5" ht="13.5">
      <c r="A55" s="1">
        <v>2013</v>
      </c>
      <c r="B55" s="45">
        <v>41275</v>
      </c>
      <c r="C55" s="49">
        <v>3.4121761644705617</v>
      </c>
      <c r="D55" s="49">
        <v>30.01</v>
      </c>
      <c r="E55" s="49">
        <v>39.925304000000004</v>
      </c>
    </row>
    <row r="56" spans="2:5" ht="13.5">
      <c r="B56" s="45">
        <v>41306</v>
      </c>
      <c r="C56" s="49">
        <v>3.4296201407179936</v>
      </c>
      <c r="D56" s="49">
        <v>30.5</v>
      </c>
      <c r="E56" s="49">
        <v>40.70835</v>
      </c>
    </row>
    <row r="57" spans="2:5" ht="13.5">
      <c r="B57" s="45">
        <v>41334</v>
      </c>
      <c r="C57" s="49">
        <v>3.3258116652063263</v>
      </c>
      <c r="D57" s="49">
        <v>30.5719047619048</v>
      </c>
      <c r="E57" s="49">
        <v>39.599788238095286</v>
      </c>
    </row>
    <row r="58" spans="2:5" ht="13.5">
      <c r="B58" s="45">
        <v>41365</v>
      </c>
      <c r="C58" s="49">
        <v>3.3528502500219046</v>
      </c>
      <c r="D58" s="49">
        <v>30.5480952380952</v>
      </c>
      <c r="E58" s="49">
        <v>39.788894047618996</v>
      </c>
    </row>
    <row r="59" spans="2:5" ht="13.5">
      <c r="B59" s="45">
        <v>41395</v>
      </c>
      <c r="C59" s="49">
        <v>3.2093225720626255</v>
      </c>
      <c r="D59" s="49">
        <v>30.07</v>
      </c>
      <c r="E59" s="49">
        <v>39.039881</v>
      </c>
    </row>
    <row r="60" spans="2:5" ht="13.5">
      <c r="B60" s="45">
        <v>41426</v>
      </c>
      <c r="C60" s="49">
        <v>2.967471350626321</v>
      </c>
      <c r="D60" s="49">
        <v>29.75</v>
      </c>
      <c r="E60" s="49">
        <v>39.261075000000005</v>
      </c>
    </row>
    <row r="61" spans="2:5" ht="13.5">
      <c r="B61" s="45">
        <v>41456</v>
      </c>
      <c r="C61" s="49">
        <v>3.0241047673262984</v>
      </c>
      <c r="D61" s="49">
        <v>29.9517391304348</v>
      </c>
      <c r="E61" s="49">
        <v>39.20083617391306</v>
      </c>
    </row>
    <row r="62" spans="2:5" ht="13.5">
      <c r="B62" s="45">
        <v>41487</v>
      </c>
      <c r="C62" s="49">
        <v>2.9662514241771674</v>
      </c>
      <c r="D62" s="49">
        <v>29.94</v>
      </c>
      <c r="E62" s="49">
        <v>39.862116</v>
      </c>
    </row>
    <row r="63" spans="2:5" ht="13.5">
      <c r="B63" s="45">
        <v>41518</v>
      </c>
      <c r="C63" s="49">
        <v>3.0052640395271206</v>
      </c>
      <c r="D63" s="49">
        <v>29.98</v>
      </c>
      <c r="E63" s="49">
        <v>40.065272</v>
      </c>
    </row>
    <row r="64" spans="2:5" ht="13.5">
      <c r="B64" s="45">
        <v>41548</v>
      </c>
      <c r="C64" s="49">
        <v>3.012425052598567</v>
      </c>
      <c r="D64" s="49">
        <v>29.8666666666667</v>
      </c>
      <c r="E64" s="49">
        <v>40.75605333333338</v>
      </c>
    </row>
    <row r="65" spans="2:5" ht="13.5">
      <c r="B65" s="45">
        <v>41579</v>
      </c>
      <c r="C65" s="49">
        <v>2.9406105910261684</v>
      </c>
      <c r="D65" s="49">
        <v>30.0047368421053</v>
      </c>
      <c r="E65" s="49">
        <v>40.479390473684255</v>
      </c>
    </row>
    <row r="66" spans="2:5" ht="13.5">
      <c r="B66" s="45">
        <v>41609</v>
      </c>
      <c r="C66" s="49">
        <v>2.894899364229145</v>
      </c>
      <c r="D66" s="49">
        <v>30.0561904761905</v>
      </c>
      <c r="E66" s="49">
        <v>41.20102590476194</v>
      </c>
    </row>
    <row r="67" spans="1:5" ht="13.5">
      <c r="A67" s="1">
        <v>2014</v>
      </c>
      <c r="B67" s="45">
        <v>41640</v>
      </c>
      <c r="C67" s="49">
        <v>2.794307012549367</v>
      </c>
      <c r="D67" s="49">
        <v>30.44</v>
      </c>
      <c r="E67" s="49">
        <v>41.453192</v>
      </c>
    </row>
    <row r="68" spans="2:5" ht="13.5">
      <c r="B68" s="45">
        <v>41671</v>
      </c>
      <c r="C68" s="49">
        <v>2.8778884868936694</v>
      </c>
      <c r="D68" s="49">
        <v>31.6022222222222</v>
      </c>
      <c r="E68" s="49">
        <v>43.184436666666635</v>
      </c>
    </row>
    <row r="69" spans="2:5" ht="13.5">
      <c r="B69" s="45">
        <v>41699</v>
      </c>
      <c r="C69" s="49">
        <v>2.926850236374498</v>
      </c>
      <c r="D69" s="49">
        <v>31.4514285714286</v>
      </c>
      <c r="E69" s="49">
        <v>43.49103542857147</v>
      </c>
    </row>
    <row r="70" spans="2:5" ht="13.5">
      <c r="B70" s="45">
        <v>41730</v>
      </c>
      <c r="C70" s="49">
        <v>2.9702487972206795</v>
      </c>
      <c r="D70" s="49">
        <v>31.3365</v>
      </c>
      <c r="E70" s="49">
        <v>43.2757065</v>
      </c>
    </row>
    <row r="71" spans="2:5" ht="13.5">
      <c r="B71" s="45">
        <v>41760</v>
      </c>
      <c r="C71" s="49">
        <v>3.0119552111011547</v>
      </c>
      <c r="D71" s="49">
        <v>31.3538095238095</v>
      </c>
      <c r="E71" s="49">
        <v>43.076998904761865</v>
      </c>
    </row>
    <row r="72" spans="2:5" ht="13.5">
      <c r="B72" s="45">
        <v>41791</v>
      </c>
      <c r="C72" s="49">
        <v>2.938426487211475</v>
      </c>
      <c r="D72" s="49">
        <v>31.3565</v>
      </c>
      <c r="E72" s="49">
        <v>42.62916175</v>
      </c>
    </row>
    <row r="73" spans="2:5" ht="13.5">
      <c r="B73" s="45">
        <v>41821</v>
      </c>
      <c r="C73" s="49">
        <v>2.892349660410497</v>
      </c>
      <c r="D73" s="49">
        <v>30.96</v>
      </c>
      <c r="E73" s="49">
        <v>41.898168</v>
      </c>
    </row>
    <row r="74" spans="2:5" ht="13.5">
      <c r="B74" s="45">
        <v>41852</v>
      </c>
      <c r="C74" s="49">
        <v>2.871732212221659</v>
      </c>
      <c r="D74" s="49">
        <v>30.6209523809524</v>
      </c>
      <c r="E74" s="49">
        <v>40.77179809523812</v>
      </c>
    </row>
    <row r="75" spans="2:5" ht="13.5">
      <c r="B75" s="45">
        <v>41883</v>
      </c>
      <c r="C75" s="49">
        <v>2.8060773671908166</v>
      </c>
      <c r="D75" s="49">
        <v>30.8045</v>
      </c>
      <c r="E75" s="49">
        <v>39.70392005</v>
      </c>
    </row>
    <row r="76" spans="2:5" ht="13.5">
      <c r="B76" s="45">
        <v>41913</v>
      </c>
      <c r="C76" s="49">
        <v>2.841273504140143</v>
      </c>
      <c r="D76" s="49">
        <v>31.4531818181818</v>
      </c>
      <c r="E76" s="49">
        <v>39.87319859090907</v>
      </c>
    </row>
    <row r="77" spans="2:5" ht="13.5">
      <c r="B77" s="45">
        <v>41944</v>
      </c>
      <c r="C77" s="49">
        <v>2.8431678550215644</v>
      </c>
      <c r="D77" s="49">
        <v>31.5731578947368</v>
      </c>
      <c r="E77" s="49">
        <v>39.38119984210521</v>
      </c>
    </row>
    <row r="78" spans="2:14" ht="13.5">
      <c r="B78" s="45">
        <v>41974</v>
      </c>
      <c r="C78" s="49">
        <v>2.903879930222754</v>
      </c>
      <c r="D78" s="49">
        <v>33.28</v>
      </c>
      <c r="E78" s="49">
        <v>41.03091200000001</v>
      </c>
      <c r="F78" s="3"/>
      <c r="G78" s="3"/>
      <c r="H78" s="3"/>
      <c r="I78" s="3"/>
      <c r="J78" s="3"/>
      <c r="K78" s="3"/>
      <c r="L78" s="3"/>
      <c r="M78" s="3"/>
      <c r="N78" s="3"/>
    </row>
    <row r="79" spans="1:14" ht="13.5">
      <c r="A79" s="1">
        <v>2015</v>
      </c>
      <c r="B79" s="45">
        <v>42005</v>
      </c>
      <c r="C79" s="49">
        <v>2.8889192077676946</v>
      </c>
      <c r="D79" s="49">
        <v>33.4331578947368</v>
      </c>
      <c r="E79" s="49">
        <v>38.8326128947368</v>
      </c>
      <c r="F79" s="3"/>
      <c r="G79" s="3"/>
      <c r="H79" s="3"/>
      <c r="I79" s="3"/>
      <c r="J79" s="3"/>
      <c r="K79" s="3"/>
      <c r="L79" s="3">
        <f>_xlfn.IFERROR(((1/C79)/(1/C$79)-1),"")</f>
        <v>0</v>
      </c>
      <c r="M79" s="3">
        <f>_xlfn.IFERROR(((1/D79)/(1/D$79)-1),"")</f>
        <v>0</v>
      </c>
      <c r="N79" s="3">
        <f>_xlfn.IFERROR(((1/E79)/(1/E$79)-1),"")</f>
        <v>0</v>
      </c>
    </row>
    <row r="80" spans="2:14" ht="13.5">
      <c r="B80" s="45">
        <v>42036</v>
      </c>
      <c r="C80" s="49">
        <v>2.9324114298495303</v>
      </c>
      <c r="D80" s="49">
        <v>33.9647368421053</v>
      </c>
      <c r="E80" s="49">
        <v>38.54997631578952</v>
      </c>
      <c r="F80" s="3"/>
      <c r="G80" s="3"/>
      <c r="H80" s="3"/>
      <c r="I80" s="3"/>
      <c r="J80" s="3"/>
      <c r="K80" s="3"/>
      <c r="L80" s="3">
        <f>_xlfn.IFERROR(((1/C80)/(1/C$79)-1),"")</f>
        <v>-0.014831555231002214</v>
      </c>
      <c r="M80" s="3">
        <f>_xlfn.IFERROR(((1/D80)/(1/D$79)-1),"")</f>
        <v>-0.01565090728774665</v>
      </c>
      <c r="N80" s="3">
        <f>_xlfn.IFERROR(((1/E80)/(1/E$79)-1),"")</f>
        <v>0.007331692674257484</v>
      </c>
    </row>
    <row r="81" spans="2:14" ht="13.5">
      <c r="B81" s="45">
        <v>42064</v>
      </c>
      <c r="C81" s="49">
        <v>2.920904504878449</v>
      </c>
      <c r="D81" s="49">
        <v>35.25</v>
      </c>
      <c r="E81" s="49">
        <v>38.136975</v>
      </c>
      <c r="F81" s="3"/>
      <c r="G81" s="3"/>
      <c r="H81" s="3"/>
      <c r="I81" s="3"/>
      <c r="J81" s="3"/>
      <c r="K81" s="3"/>
      <c r="L81" s="3">
        <f>_xlfn.IFERROR(((1/C81)/(1/C$79)-1),"")</f>
        <v>-0.01095047683254724</v>
      </c>
      <c r="M81" s="3">
        <f>_xlfn.IFERROR(((1/D81)/(1/D$79)-1),"")</f>
        <v>-0.05154162000746665</v>
      </c>
      <c r="N81" s="3">
        <f>_xlfn.IFERROR(((1/E81)/(1/E$79)-1),"")</f>
        <v>0.01824051054748832</v>
      </c>
    </row>
    <row r="82" spans="2:14" ht="13.5">
      <c r="B82" s="45">
        <v>42095</v>
      </c>
      <c r="C82" s="49">
        <v>3.001886371437631</v>
      </c>
      <c r="D82" s="49">
        <v>36.04</v>
      </c>
      <c r="E82" s="49">
        <v>39.002488</v>
      </c>
      <c r="F82" s="3"/>
      <c r="G82" s="3"/>
      <c r="H82" s="3"/>
      <c r="I82" s="3"/>
      <c r="J82" s="3"/>
      <c r="K82" s="3"/>
      <c r="L82" s="3">
        <f aca="true" t="shared" si="0" ref="L82:L117">_xlfn.IFERROR(((1/C82)/(1/C$79)-1),"")</f>
        <v>-0.037632058543187075</v>
      </c>
      <c r="M82" s="3">
        <f aca="true" t="shared" si="1" ref="M82:M117">_xlfn.IFERROR(((1/D82)/(1/D$79)-1),"")</f>
        <v>-0.07233191191074351</v>
      </c>
      <c r="N82" s="3">
        <f aca="true" t="shared" si="2" ref="N82:N117">_xlfn.IFERROR(((1/E82)/(1/E$79)-1),"")</f>
        <v>-0.0043554940716398205</v>
      </c>
    </row>
    <row r="83" spans="2:14" ht="13.5">
      <c r="B83" s="45">
        <v>42125</v>
      </c>
      <c r="C83" s="49">
        <v>3.065340212600586</v>
      </c>
      <c r="D83" s="49">
        <v>36.687</v>
      </c>
      <c r="E83" s="49">
        <v>40.9683729</v>
      </c>
      <c r="F83" s="3"/>
      <c r="G83" s="3"/>
      <c r="H83" s="3"/>
      <c r="I83" s="3"/>
      <c r="J83" s="3"/>
      <c r="K83" s="3"/>
      <c r="L83" s="3">
        <f t="shared" si="0"/>
        <v>-0.05755348267956806</v>
      </c>
      <c r="M83" s="3">
        <f t="shared" si="1"/>
        <v>-0.08869196459953654</v>
      </c>
      <c r="N83" s="3">
        <f t="shared" si="2"/>
        <v>-0.05213192162833502</v>
      </c>
    </row>
    <row r="84" spans="2:14" ht="13.5">
      <c r="B84" s="45">
        <v>42156</v>
      </c>
      <c r="C84" s="49">
        <v>3.126097225130945</v>
      </c>
      <c r="D84" s="49">
        <v>38.4542857142857</v>
      </c>
      <c r="E84" s="49">
        <v>43.168781142857135</v>
      </c>
      <c r="F84" s="3"/>
      <c r="G84" s="3"/>
      <c r="H84" s="3"/>
      <c r="I84" s="3"/>
      <c r="J84" s="3"/>
      <c r="K84" s="3"/>
      <c r="L84" s="3">
        <f t="shared" si="0"/>
        <v>-0.07587032657095794</v>
      </c>
      <c r="M84" s="3">
        <f t="shared" si="1"/>
        <v>-0.1305739458237697</v>
      </c>
      <c r="N84" s="3">
        <f t="shared" si="2"/>
        <v>-0.10044685379860019</v>
      </c>
    </row>
    <row r="85" spans="2:14" ht="13.5">
      <c r="B85" s="45">
        <v>42186</v>
      </c>
      <c r="C85" s="49">
        <v>3.11874425782718</v>
      </c>
      <c r="D85" s="49">
        <v>38.86</v>
      </c>
      <c r="E85" s="49">
        <v>42.734342</v>
      </c>
      <c r="F85" s="3"/>
      <c r="G85" s="3"/>
      <c r="H85" s="3"/>
      <c r="I85" s="3"/>
      <c r="J85" s="3"/>
      <c r="K85" s="3"/>
      <c r="L85" s="3">
        <f t="shared" si="0"/>
        <v>-0.07369153449587551</v>
      </c>
      <c r="M85" s="3">
        <f t="shared" si="1"/>
        <v>-0.1396511092450643</v>
      </c>
      <c r="N85" s="3">
        <f t="shared" si="2"/>
        <v>-0.09130195815962727</v>
      </c>
    </row>
    <row r="86" spans="2:14" ht="13.5">
      <c r="B86" s="45">
        <v>42217</v>
      </c>
      <c r="C86" s="49">
        <v>3.129974722255884</v>
      </c>
      <c r="D86" s="49">
        <v>40.4395238095238</v>
      </c>
      <c r="E86" s="49">
        <v>45.0334537142857</v>
      </c>
      <c r="F86" s="3"/>
      <c r="G86" s="3"/>
      <c r="H86" s="3"/>
      <c r="I86" s="3"/>
      <c r="J86" s="3"/>
      <c r="K86" s="3"/>
      <c r="L86" s="3">
        <f t="shared" si="0"/>
        <v>-0.07701516334114422</v>
      </c>
      <c r="M86" s="3">
        <f t="shared" si="1"/>
        <v>-0.17325540102272297</v>
      </c>
      <c r="N86" s="3">
        <f t="shared" si="2"/>
        <v>-0.13769409867806448</v>
      </c>
    </row>
    <row r="87" spans="2:14" ht="13.5">
      <c r="B87" s="45">
        <v>42248</v>
      </c>
      <c r="C87" s="49">
        <v>3.1734225858435603</v>
      </c>
      <c r="D87" s="49">
        <v>43.2</v>
      </c>
      <c r="E87" s="49">
        <v>48.509280000000004</v>
      </c>
      <c r="F87" s="3"/>
      <c r="G87" s="3"/>
      <c r="H87" s="3"/>
      <c r="I87" s="3"/>
      <c r="J87" s="3"/>
      <c r="K87" s="3"/>
      <c r="L87" s="3">
        <f t="shared" si="0"/>
        <v>-0.08965190433351589</v>
      </c>
      <c r="M87" s="3">
        <f t="shared" si="1"/>
        <v>-0.2260843079922037</v>
      </c>
      <c r="N87" s="3">
        <f t="shared" si="2"/>
        <v>-0.19948074070081456</v>
      </c>
    </row>
    <row r="88" spans="2:14" ht="13.5">
      <c r="B88" s="45">
        <v>42278</v>
      </c>
      <c r="C88" s="49">
        <v>3.2415898044520954</v>
      </c>
      <c r="D88" s="49">
        <v>43.792380952381</v>
      </c>
      <c r="E88" s="49">
        <v>49.17008533333339</v>
      </c>
      <c r="F88" s="3"/>
      <c r="G88" s="3"/>
      <c r="H88" s="3"/>
      <c r="I88" s="3"/>
      <c r="J88" s="3"/>
      <c r="K88" s="3"/>
      <c r="L88" s="3">
        <f t="shared" si="0"/>
        <v>-0.10879556574370786</v>
      </c>
      <c r="M88" s="3">
        <f t="shared" si="1"/>
        <v>-0.2365530905686224</v>
      </c>
      <c r="N88" s="3">
        <f t="shared" si="2"/>
        <v>-0.2102390583322541</v>
      </c>
    </row>
    <row r="89" spans="2:14" ht="13.5">
      <c r="B89" s="45">
        <v>42309</v>
      </c>
      <c r="C89" s="49">
        <v>3.50212639656927</v>
      </c>
      <c r="D89" s="49">
        <v>49.43315</v>
      </c>
      <c r="E89" s="49">
        <v>53.026940005</v>
      </c>
      <c r="F89" s="3"/>
      <c r="G89" s="3"/>
      <c r="H89" s="3"/>
      <c r="I89" s="3"/>
      <c r="J89" s="3"/>
      <c r="K89" s="3"/>
      <c r="L89" s="3">
        <f t="shared" si="0"/>
        <v>-0.17509567598767461</v>
      </c>
      <c r="M89" s="3">
        <f t="shared" si="1"/>
        <v>-0.32366928074102497</v>
      </c>
      <c r="N89" s="3">
        <f t="shared" si="2"/>
        <v>-0.2676814296454745</v>
      </c>
    </row>
    <row r="90" spans="2:14" ht="13.5">
      <c r="B90" s="45">
        <v>42339</v>
      </c>
      <c r="C90" s="49">
        <v>2.88</v>
      </c>
      <c r="D90" s="49">
        <v>44.95</v>
      </c>
      <c r="E90" s="49">
        <v>49.01</v>
      </c>
      <c r="F90" s="3"/>
      <c r="G90" s="3"/>
      <c r="H90" s="3"/>
      <c r="I90" s="3"/>
      <c r="J90" s="3"/>
      <c r="K90" s="3"/>
      <c r="L90" s="3">
        <f t="shared" si="0"/>
        <v>0.003096947141560502</v>
      </c>
      <c r="M90" s="3">
        <f t="shared" si="1"/>
        <v>-0.25621450734734597</v>
      </c>
      <c r="N90" s="3">
        <f t="shared" si="2"/>
        <v>-0.20765939818941448</v>
      </c>
    </row>
    <row r="91" spans="1:14" ht="13.5">
      <c r="A91" s="1">
        <v>2016</v>
      </c>
      <c r="B91" s="45">
        <v>42370</v>
      </c>
      <c r="C91" s="49">
        <v>2.7737500000000006</v>
      </c>
      <c r="D91" s="49">
        <v>45.344500000000004</v>
      </c>
      <c r="E91" s="49">
        <v>49.25</v>
      </c>
      <c r="F91" s="3"/>
      <c r="G91" s="3"/>
      <c r="H91" s="3"/>
      <c r="I91" s="3">
        <f>_xlfn.IFERROR(((1/C91)/(1/C$91)-1),"")</f>
        <v>0</v>
      </c>
      <c r="J91" s="3">
        <f>_xlfn.IFERROR(((1/D91)/(1/D$91)-1),"")</f>
        <v>0</v>
      </c>
      <c r="K91" s="3">
        <f>_xlfn.IFERROR(((1/E91)/(1/E$91)-1),"")</f>
        <v>0</v>
      </c>
      <c r="L91" s="3">
        <f t="shared" si="0"/>
        <v>0.04152112042098022</v>
      </c>
      <c r="M91" s="3">
        <f t="shared" si="1"/>
        <v>-0.2626854878819527</v>
      </c>
      <c r="N91" s="3">
        <f t="shared" si="2"/>
        <v>-0.2115205503606743</v>
      </c>
    </row>
    <row r="92" spans="2:14" ht="13.5">
      <c r="B92" s="45">
        <v>42401</v>
      </c>
      <c r="C92" s="49">
        <v>3.0263157894736836</v>
      </c>
      <c r="D92" s="49">
        <v>47.69499999999999</v>
      </c>
      <c r="E92" s="49">
        <v>52.94</v>
      </c>
      <c r="F92" s="3"/>
      <c r="G92" s="3"/>
      <c r="H92" s="3"/>
      <c r="I92" s="3">
        <f>_xlfn.IFERROR(((1/C92)/(1/C$91)-1),"")</f>
        <v>-0.08345652173912999</v>
      </c>
      <c r="J92" s="3">
        <f>_xlfn.IFERROR(((1/D92)/(1/D$91)-1),"")</f>
        <v>-0.04928189537687366</v>
      </c>
      <c r="K92" s="3">
        <f>_xlfn.IFERROR(((1/E92)/(1/E$91)-1),"")</f>
        <v>-0.06970154892330938</v>
      </c>
      <c r="L92" s="3">
        <f t="shared" si="0"/>
        <v>-0.045400609607196274</v>
      </c>
      <c r="M92" s="3">
        <f t="shared" si="1"/>
        <v>-0.2990217445280049</v>
      </c>
      <c r="N92" s="3">
        <f t="shared" si="2"/>
        <v>-0.2664787892947338</v>
      </c>
    </row>
    <row r="93" spans="2:14" ht="13.5">
      <c r="B93" s="45">
        <v>42430</v>
      </c>
      <c r="C93" s="49">
        <v>3.198863636363636</v>
      </c>
      <c r="D93" s="49">
        <v>49.27454545454546</v>
      </c>
      <c r="E93" s="49">
        <v>54.73</v>
      </c>
      <c r="F93" s="3"/>
      <c r="G93" s="3"/>
      <c r="H93" s="3"/>
      <c r="I93" s="3">
        <f>_xlfn.IFERROR(((1/C93)/(1/C$91)-1),"")</f>
        <v>-0.13289520426287704</v>
      </c>
      <c r="J93" s="3">
        <f>_xlfn.IFERROR(((1/D93)/(1/D$91)-1),"")</f>
        <v>-0.07975812700638363</v>
      </c>
      <c r="K93" s="3">
        <f>_xlfn.IFERROR(((1/E93)/(1/E$91)-1),"")</f>
        <v>-0.10012790060295984</v>
      </c>
      <c r="L93" s="3">
        <f t="shared" si="0"/>
        <v>-0.09689204162146647</v>
      </c>
      <c r="M93" s="3">
        <f t="shared" si="1"/>
        <v>-0.3214923123831137</v>
      </c>
      <c r="N93" s="3">
        <f t="shared" si="2"/>
        <v>-0.2904693423216371</v>
      </c>
    </row>
    <row r="94" spans="2:14" ht="13.5">
      <c r="B94" s="45">
        <v>42461</v>
      </c>
      <c r="C94" s="49">
        <v>3.4699999999999998</v>
      </c>
      <c r="D94" s="49">
        <v>53.84571428571428</v>
      </c>
      <c r="E94" s="49">
        <v>59.27</v>
      </c>
      <c r="F94" s="3"/>
      <c r="G94" s="3"/>
      <c r="H94" s="3"/>
      <c r="I94" s="3">
        <f aca="true" t="shared" si="3" ref="I94:I117">_xlfn.IFERROR(((1/C94)/(1/C$91)-1),"")</f>
        <v>-0.2006484149855906</v>
      </c>
      <c r="J94" s="3">
        <f aca="true" t="shared" si="4" ref="J94:J117">_xlfn.IFERROR(((1/D94)/(1/D$91)-1),"")</f>
        <v>-0.15788098270189954</v>
      </c>
      <c r="K94" s="3">
        <f aca="true" t="shared" si="5" ref="K94:K117">_xlfn.IFERROR(((1/E94)/(1/E$91)-1),"")</f>
        <v>-0.169056858444407</v>
      </c>
      <c r="L94" s="3">
        <f t="shared" si="0"/>
        <v>-0.16745844156550582</v>
      </c>
      <c r="M94" s="3">
        <f t="shared" si="1"/>
        <v>-0.37909342761552156</v>
      </c>
      <c r="N94" s="3">
        <f t="shared" si="2"/>
        <v>-0.34481840906467365</v>
      </c>
    </row>
    <row r="95" spans="2:14" ht="13.5">
      <c r="B95" s="45">
        <v>42491</v>
      </c>
      <c r="C95" s="49">
        <v>3.4699999999999998</v>
      </c>
      <c r="D95" s="49">
        <v>53.84571428571428</v>
      </c>
      <c r="E95" s="49">
        <v>62.58</v>
      </c>
      <c r="F95" s="3"/>
      <c r="G95" s="3"/>
      <c r="H95" s="3"/>
      <c r="I95" s="3">
        <f t="shared" si="3"/>
        <v>-0.2006484149855906</v>
      </c>
      <c r="J95" s="3">
        <f t="shared" si="4"/>
        <v>-0.15788098270189954</v>
      </c>
      <c r="K95" s="3">
        <f t="shared" si="5"/>
        <v>-0.2130073505912431</v>
      </c>
      <c r="L95" s="3">
        <f t="shared" si="0"/>
        <v>-0.16745844156550582</v>
      </c>
      <c r="M95" s="3">
        <f t="shared" si="1"/>
        <v>-0.37909342761552156</v>
      </c>
      <c r="N95" s="3">
        <f t="shared" si="2"/>
        <v>-0.37947246892398845</v>
      </c>
    </row>
    <row r="96" spans="2:14" ht="13.5">
      <c r="B96" s="45">
        <v>42522</v>
      </c>
      <c r="C96" s="49">
        <v>4.048409090909091</v>
      </c>
      <c r="D96" s="49">
        <v>60.92</v>
      </c>
      <c r="E96" s="49">
        <v>68.4190909090909</v>
      </c>
      <c r="F96" s="3"/>
      <c r="G96" s="3"/>
      <c r="H96" s="3"/>
      <c r="I96" s="3">
        <f t="shared" si="3"/>
        <v>-0.31485431987874024</v>
      </c>
      <c r="J96" s="3">
        <f t="shared" si="4"/>
        <v>-0.2556713722915299</v>
      </c>
      <c r="K96" s="3">
        <f t="shared" si="5"/>
        <v>-0.2801716692576499</v>
      </c>
      <c r="L96" s="3">
        <f t="shared" si="0"/>
        <v>-0.28640630358851094</v>
      </c>
      <c r="M96" s="3">
        <f t="shared" si="1"/>
        <v>-0.45119570100563366</v>
      </c>
      <c r="N96" s="3">
        <f t="shared" si="2"/>
        <v>-0.4324301539414772</v>
      </c>
    </row>
    <row r="97" spans="2:14" ht="13.5">
      <c r="B97" s="45">
        <v>42552</v>
      </c>
      <c r="C97" s="49">
        <v>4.587142857142858</v>
      </c>
      <c r="D97" s="49">
        <v>65.96333333333335</v>
      </c>
      <c r="E97" s="49">
        <v>73.00738095238096</v>
      </c>
      <c r="F97" s="3"/>
      <c r="G97" s="3"/>
      <c r="H97" s="3"/>
      <c r="I97" s="3">
        <f t="shared" si="3"/>
        <v>-0.3953207723450638</v>
      </c>
      <c r="J97" s="3">
        <f t="shared" si="4"/>
        <v>-0.31258022133508534</v>
      </c>
      <c r="K97" s="3">
        <f t="shared" si="5"/>
        <v>-0.32541067276302793</v>
      </c>
      <c r="L97" s="3">
        <f t="shared" si="0"/>
        <v>-0.3702138133175379</v>
      </c>
      <c r="M97" s="3">
        <f t="shared" si="1"/>
        <v>-0.4931554212733823</v>
      </c>
      <c r="N97" s="3">
        <f t="shared" si="2"/>
        <v>-0.4681001785276292</v>
      </c>
    </row>
    <row r="98" spans="2:14" ht="13.5">
      <c r="B98" s="45">
        <v>42583</v>
      </c>
      <c r="C98" s="49">
        <v>5.191000000000001</v>
      </c>
      <c r="D98" s="49">
        <v>71.4005</v>
      </c>
      <c r="E98" s="49">
        <v>79.97375</v>
      </c>
      <c r="F98" s="3"/>
      <c r="G98" s="3"/>
      <c r="H98" s="3"/>
      <c r="I98" s="3">
        <f t="shared" si="3"/>
        <v>-0.4656617222115199</v>
      </c>
      <c r="J98" s="3">
        <f t="shared" si="4"/>
        <v>-0.3649274164746744</v>
      </c>
      <c r="K98" s="3">
        <f t="shared" si="5"/>
        <v>-0.3841729317432282</v>
      </c>
      <c r="L98" s="3">
        <f t="shared" si="0"/>
        <v>-0.44347539823392523</v>
      </c>
      <c r="M98" s="3">
        <f t="shared" si="1"/>
        <v>-0.5317517679184767</v>
      </c>
      <c r="N98" s="3">
        <f t="shared" si="2"/>
        <v>-0.514433012147901</v>
      </c>
    </row>
    <row r="99" spans="2:14" ht="13.5">
      <c r="B99" s="45">
        <v>42614</v>
      </c>
      <c r="C99" s="49">
        <v>5.448947368421052</v>
      </c>
      <c r="D99" s="49">
        <v>76.47999999999999</v>
      </c>
      <c r="E99" s="49">
        <v>85.66605263157894</v>
      </c>
      <c r="F99" s="3"/>
      <c r="G99" s="3"/>
      <c r="H99" s="3"/>
      <c r="I99" s="3">
        <f t="shared" si="3"/>
        <v>-0.49095672751859354</v>
      </c>
      <c r="J99" s="3">
        <f t="shared" si="4"/>
        <v>-0.4071064330543932</v>
      </c>
      <c r="K99" s="3">
        <f t="shared" si="5"/>
        <v>-0.4250931554905676</v>
      </c>
      <c r="L99" s="3">
        <f t="shared" si="0"/>
        <v>-0.4698206805024031</v>
      </c>
      <c r="M99" s="3">
        <f t="shared" si="1"/>
        <v>-0.5628509689495711</v>
      </c>
      <c r="N99" s="3">
        <f t="shared" si="2"/>
        <v>-0.5466977676473213</v>
      </c>
    </row>
    <row r="100" spans="2:14" ht="13.5">
      <c r="B100" s="45">
        <v>42644</v>
      </c>
      <c r="C100" s="49">
        <v>5.576190476190475</v>
      </c>
      <c r="D100" s="49">
        <v>77.57833333333335</v>
      </c>
      <c r="E100" s="49">
        <v>85.52880952380953</v>
      </c>
      <c r="F100" s="3"/>
      <c r="G100" s="3"/>
      <c r="H100" s="3"/>
      <c r="I100" s="3">
        <f t="shared" si="3"/>
        <v>-0.5025725875320237</v>
      </c>
      <c r="J100" s="3">
        <f t="shared" si="4"/>
        <v>-0.415500461898726</v>
      </c>
      <c r="K100" s="3">
        <f t="shared" si="5"/>
        <v>-0.424170635903803</v>
      </c>
      <c r="L100" s="3">
        <f t="shared" si="0"/>
        <v>-0.48191884403824425</v>
      </c>
      <c r="M100" s="3">
        <f t="shared" si="1"/>
        <v>-0.5690400082316351</v>
      </c>
      <c r="N100" s="3">
        <f t="shared" si="2"/>
        <v>-0.5459703799112676</v>
      </c>
    </row>
    <row r="101" spans="2:14" ht="13.5">
      <c r="B101" s="45">
        <v>42675</v>
      </c>
      <c r="C101" s="49">
        <v>5.452500000000001</v>
      </c>
      <c r="D101" s="49">
        <v>75.91522727272725</v>
      </c>
      <c r="E101" s="49">
        <v>81.96454545454547</v>
      </c>
      <c r="F101" s="3"/>
      <c r="G101" s="3"/>
      <c r="H101" s="3"/>
      <c r="I101" s="3">
        <f t="shared" si="3"/>
        <v>-0.4912883998165978</v>
      </c>
      <c r="J101" s="3">
        <f t="shared" si="4"/>
        <v>-0.4026955904762187</v>
      </c>
      <c r="K101" s="3">
        <f t="shared" si="5"/>
        <v>-0.3991304444271915</v>
      </c>
      <c r="L101" s="3">
        <f t="shared" si="0"/>
        <v>-0.47016612420583315</v>
      </c>
      <c r="M101" s="3">
        <f t="shared" si="1"/>
        <v>-0.5595987907060149</v>
      </c>
      <c r="N101" s="3">
        <f t="shared" si="2"/>
        <v>-0.5262267035169257</v>
      </c>
    </row>
    <row r="102" spans="2:14" ht="13.5">
      <c r="B102" s="45">
        <v>42705</v>
      </c>
      <c r="C102" s="49">
        <v>5.23659090909091</v>
      </c>
      <c r="D102" s="49">
        <v>72.59249999999999</v>
      </c>
      <c r="E102" s="49">
        <v>76.4784090909091</v>
      </c>
      <c r="F102" s="3"/>
      <c r="G102" s="3"/>
      <c r="H102" s="3"/>
      <c r="I102" s="3">
        <f t="shared" si="3"/>
        <v>-0.47031378846404226</v>
      </c>
      <c r="J102" s="3">
        <f t="shared" si="4"/>
        <v>-0.37535558081068965</v>
      </c>
      <c r="K102" s="3">
        <f t="shared" si="5"/>
        <v>-0.3560273992957015</v>
      </c>
      <c r="L102" s="3">
        <f t="shared" si="0"/>
        <v>-0.44832062348952495</v>
      </c>
      <c r="M102" s="3">
        <f t="shared" si="1"/>
        <v>-0.5394406048181726</v>
      </c>
      <c r="N102" s="3">
        <f t="shared" si="2"/>
        <v>-0.49224083821386944</v>
      </c>
    </row>
    <row r="103" spans="1:14" ht="13.5">
      <c r="A103" s="1">
        <v>2017</v>
      </c>
      <c r="B103" s="45">
        <v>42736</v>
      </c>
      <c r="C103" s="49">
        <v>5.217619047619047</v>
      </c>
      <c r="D103" s="49">
        <v>70.74761904761905</v>
      </c>
      <c r="E103" s="49">
        <v>75.13309523809524</v>
      </c>
      <c r="F103" s="3">
        <f>_xlfn.IFERROR(((1/C103)/(1/C$103)-1),"")</f>
        <v>0</v>
      </c>
      <c r="G103" s="3">
        <f>_xlfn.IFERROR(((1/D103)/(1/D$103)-1),"")</f>
        <v>0</v>
      </c>
      <c r="H103" s="3">
        <f>_xlfn.IFERROR(((1/E103)/(1/E$103)-1),"")</f>
        <v>0</v>
      </c>
      <c r="I103" s="3">
        <f t="shared" si="3"/>
        <v>-0.468387788628274</v>
      </c>
      <c r="J103" s="3">
        <f t="shared" si="4"/>
        <v>-0.3590667698727873</v>
      </c>
      <c r="K103" s="3">
        <f t="shared" si="5"/>
        <v>-0.34449659176255465</v>
      </c>
      <c r="L103" s="3">
        <f t="shared" si="0"/>
        <v>-0.4463146539826449</v>
      </c>
      <c r="M103" s="3">
        <f t="shared" si="1"/>
        <v>-0.5274306281285099</v>
      </c>
      <c r="N103" s="3">
        <f t="shared" si="2"/>
        <v>-0.48314903343623683</v>
      </c>
    </row>
    <row r="104" spans="2:14" ht="13.5">
      <c r="B104" s="45">
        <v>42767</v>
      </c>
      <c r="C104" s="49">
        <v>5.3445</v>
      </c>
      <c r="D104" s="49">
        <v>70.44075000000001</v>
      </c>
      <c r="E104" s="49">
        <v>74.95225</v>
      </c>
      <c r="F104" s="3">
        <f>_xlfn.IFERROR(((1/C104)/(1/C$103)-1),"")</f>
        <v>-0.02374047195826612</v>
      </c>
      <c r="G104" s="3">
        <f aca="true" t="shared" si="6" ref="G104:G117">_xlfn.IFERROR(((1/D104)/(1/D$103)-1),"")</f>
        <v>0.004356413689789562</v>
      </c>
      <c r="H104" s="3">
        <f aca="true" t="shared" si="7" ref="H104:H117">_xlfn.IFERROR(((1/E104)/(1/E$103)-1),"")</f>
        <v>0.002412805994419509</v>
      </c>
      <c r="I104" s="3">
        <f t="shared" si="3"/>
        <v>-0.48100851342501627</v>
      </c>
      <c r="J104" s="3">
        <f t="shared" si="4"/>
        <v>-0.35627459957482</v>
      </c>
      <c r="K104" s="3">
        <f t="shared" si="5"/>
        <v>-0.3429149892097969</v>
      </c>
      <c r="L104" s="3">
        <f t="shared" si="0"/>
        <v>-0.45945940541347285</v>
      </c>
      <c r="M104" s="3">
        <f t="shared" si="1"/>
        <v>-0.5253719204475138</v>
      </c>
      <c r="N104" s="3">
        <f t="shared" si="2"/>
        <v>-0.48190197232589027</v>
      </c>
    </row>
    <row r="105" spans="2:14" ht="13.5">
      <c r="B105" s="45">
        <v>42795</v>
      </c>
      <c r="C105" s="49">
        <v>5.3614999999999995</v>
      </c>
      <c r="D105" s="49">
        <v>69.10074999999999</v>
      </c>
      <c r="E105" s="49">
        <v>73.82575</v>
      </c>
      <c r="F105" s="3">
        <f aca="true" t="shared" si="8" ref="F105:F117">_xlfn.IFERROR(((1/C105)/(1/C$103)-1),"")</f>
        <v>-0.026835951204131847</v>
      </c>
      <c r="G105" s="3">
        <f t="shared" si="6"/>
        <v>0.02383286791560235</v>
      </c>
      <c r="H105" s="3">
        <f t="shared" si="7"/>
        <v>0.017708526335258767</v>
      </c>
      <c r="I105" s="3">
        <f t="shared" si="3"/>
        <v>-0.48265410799216624</v>
      </c>
      <c r="J105" s="3">
        <f t="shared" si="4"/>
        <v>-0.34379149285644506</v>
      </c>
      <c r="K105" s="3">
        <f t="shared" si="5"/>
        <v>-0.33288859239492996</v>
      </c>
      <c r="L105" s="3">
        <f t="shared" si="0"/>
        <v>-0.4611733269108096</v>
      </c>
      <c r="M105" s="3">
        <f t="shared" si="1"/>
        <v>-0.5161679447077376</v>
      </c>
      <c r="N105" s="3">
        <f t="shared" si="2"/>
        <v>-0.4739963644834384</v>
      </c>
    </row>
    <row r="106" spans="2:14" ht="13.5">
      <c r="B106" s="45">
        <v>42826</v>
      </c>
      <c r="C106" s="49">
        <v>4.89925</v>
      </c>
      <c r="D106" s="49">
        <v>65.92975000000003</v>
      </c>
      <c r="E106" s="49">
        <v>70.62349999999999</v>
      </c>
      <c r="F106" s="3">
        <f t="shared" si="8"/>
        <v>0.06498322143573954</v>
      </c>
      <c r="G106" s="3">
        <f t="shared" si="6"/>
        <v>0.07307579730878744</v>
      </c>
      <c r="H106" s="3">
        <f t="shared" si="7"/>
        <v>0.06385403212946472</v>
      </c>
      <c r="I106" s="3">
        <f t="shared" si="3"/>
        <v>-0.433841914578762</v>
      </c>
      <c r="J106" s="3">
        <f t="shared" si="4"/>
        <v>-0.3122300630595447</v>
      </c>
      <c r="K106" s="3">
        <f t="shared" si="5"/>
        <v>-0.3026400560719873</v>
      </c>
      <c r="L106" s="3">
        <f t="shared" si="0"/>
        <v>-0.41033439653667514</v>
      </c>
      <c r="M106" s="3">
        <f t="shared" si="1"/>
        <v>-0.49289724449528793</v>
      </c>
      <c r="N106" s="3">
        <f t="shared" si="2"/>
        <v>-0.4501460152111294</v>
      </c>
    </row>
    <row r="107" spans="2:14" ht="13.5">
      <c r="B107" s="45">
        <v>42856</v>
      </c>
      <c r="C107" s="49">
        <v>4.6381818181818195</v>
      </c>
      <c r="D107" s="49">
        <v>61.47818181818183</v>
      </c>
      <c r="E107" s="49">
        <v>68.02022727272725</v>
      </c>
      <c r="F107" s="3">
        <f t="shared" si="8"/>
        <v>0.12492766608799499</v>
      </c>
      <c r="G107" s="3">
        <f t="shared" si="6"/>
        <v>0.1507760469698185</v>
      </c>
      <c r="H107" s="3">
        <f t="shared" si="7"/>
        <v>0.10456989414117834</v>
      </c>
      <c r="I107" s="3">
        <f t="shared" si="3"/>
        <v>-0.4019747157977265</v>
      </c>
      <c r="J107" s="3">
        <f t="shared" si="4"/>
        <v>-0.2624293910626092</v>
      </c>
      <c r="K107" s="3">
        <f t="shared" si="5"/>
        <v>-0.2759506697539834</v>
      </c>
      <c r="L107" s="3">
        <f t="shared" si="0"/>
        <v>-0.37714403595757295</v>
      </c>
      <c r="M107" s="3">
        <f t="shared" si="1"/>
        <v>-0.4561784863187166</v>
      </c>
      <c r="N107" s="3">
        <f t="shared" si="2"/>
        <v>-0.4291019825758984</v>
      </c>
    </row>
    <row r="108" spans="2:14" ht="13.5">
      <c r="B108" s="45">
        <v>42887</v>
      </c>
      <c r="C108" s="49">
        <v>4.682272727272728</v>
      </c>
      <c r="D108" s="49">
        <v>60.43727272727274</v>
      </c>
      <c r="E108" s="49">
        <v>67.87159090909091</v>
      </c>
      <c r="F108" s="3">
        <f t="shared" si="8"/>
        <v>0.11433471553848196</v>
      </c>
      <c r="G108" s="3">
        <f t="shared" si="6"/>
        <v>0.17059582365459214</v>
      </c>
      <c r="H108" s="3">
        <f t="shared" si="7"/>
        <v>0.10698886281788478</v>
      </c>
      <c r="I108" s="3">
        <f t="shared" si="3"/>
        <v>-0.40760605766430436</v>
      </c>
      <c r="J108" s="3">
        <f t="shared" si="4"/>
        <v>-0.24972623757163726</v>
      </c>
      <c r="K108" s="3">
        <f t="shared" si="5"/>
        <v>-0.27436502754198266</v>
      </c>
      <c r="L108" s="3">
        <f t="shared" si="0"/>
        <v>-0.3830091974479247</v>
      </c>
      <c r="M108" s="3">
        <f t="shared" si="1"/>
        <v>-0.44681226690015985</v>
      </c>
      <c r="N108" s="3">
        <f t="shared" si="2"/>
        <v>-0.42785173627725515</v>
      </c>
    </row>
    <row r="109" spans="2:14" ht="13.5">
      <c r="B109" s="45">
        <v>42917</v>
      </c>
      <c r="C109" s="49">
        <v>4.63725</v>
      </c>
      <c r="D109" s="49">
        <v>60.84625000000001</v>
      </c>
      <c r="E109" s="49">
        <v>69.96225</v>
      </c>
      <c r="F109" s="3">
        <f t="shared" si="8"/>
        <v>0.1251537112769523</v>
      </c>
      <c r="G109" s="3">
        <f t="shared" si="6"/>
        <v>0.16272767915227382</v>
      </c>
      <c r="H109" s="3">
        <f t="shared" si="7"/>
        <v>0.07390907579580763</v>
      </c>
      <c r="I109" s="3">
        <f t="shared" si="3"/>
        <v>-0.40185454741495474</v>
      </c>
      <c r="J109" s="3">
        <f t="shared" si="4"/>
        <v>-0.2547691928426157</v>
      </c>
      <c r="K109" s="3">
        <f t="shared" si="5"/>
        <v>-0.2960489406787231</v>
      </c>
      <c r="L109" s="3">
        <f t="shared" si="0"/>
        <v>-0.37701887804890943</v>
      </c>
      <c r="M109" s="3">
        <f t="shared" si="1"/>
        <v>-0.4505305110054145</v>
      </c>
      <c r="N109" s="3">
        <f t="shared" si="2"/>
        <v>-0.44494905617333924</v>
      </c>
    </row>
    <row r="110" spans="2:14" ht="13.5">
      <c r="B110" s="45">
        <v>42948</v>
      </c>
      <c r="C110" s="49">
        <v>4.622608695652175</v>
      </c>
      <c r="D110" s="49">
        <v>61.32130434782609</v>
      </c>
      <c r="E110" s="49">
        <v>72.27021739130437</v>
      </c>
      <c r="F110" s="3">
        <f t="shared" si="8"/>
        <v>0.12871743881901865</v>
      </c>
      <c r="G110" s="3">
        <f t="shared" si="6"/>
        <v>0.15372006189439658</v>
      </c>
      <c r="H110" s="3">
        <f t="shared" si="7"/>
        <v>0.03961352200298385</v>
      </c>
      <c r="I110" s="3">
        <f t="shared" si="3"/>
        <v>-0.3999600263355906</v>
      </c>
      <c r="J110" s="3">
        <f t="shared" si="4"/>
        <v>-0.26054247406745656</v>
      </c>
      <c r="K110" s="3">
        <f t="shared" si="5"/>
        <v>-0.31852979307730966</v>
      </c>
      <c r="L110" s="3">
        <f t="shared" si="0"/>
        <v>-0.3750456943316689</v>
      </c>
      <c r="M110" s="3">
        <f t="shared" si="1"/>
        <v>-0.4547872350350284</v>
      </c>
      <c r="N110" s="3">
        <f t="shared" si="2"/>
        <v>-0.4626747462999997</v>
      </c>
    </row>
    <row r="111" spans="2:14" ht="13.5">
      <c r="B111" s="45">
        <v>42979</v>
      </c>
      <c r="C111" s="49">
        <v>4.667142857142857</v>
      </c>
      <c r="D111" s="49">
        <v>61.35214285714288</v>
      </c>
      <c r="E111" s="49">
        <v>73.06095238095239</v>
      </c>
      <c r="F111" s="3">
        <f t="shared" si="8"/>
        <v>0.11794714825017838</v>
      </c>
      <c r="G111" s="3">
        <f t="shared" si="6"/>
        <v>0.15314014723745406</v>
      </c>
      <c r="H111" s="3">
        <f t="shared" si="7"/>
        <v>0.028361837474254914</v>
      </c>
      <c r="I111" s="3">
        <f t="shared" si="3"/>
        <v>-0.4056856443220078</v>
      </c>
      <c r="J111" s="3">
        <f t="shared" si="4"/>
        <v>-0.2609141606417289</v>
      </c>
      <c r="K111" s="3">
        <f t="shared" si="5"/>
        <v>-0.32590531063430406</v>
      </c>
      <c r="L111" s="3">
        <f t="shared" si="0"/>
        <v>-0.38100904639198463</v>
      </c>
      <c r="M111" s="3">
        <f t="shared" si="1"/>
        <v>-0.4550612849401988</v>
      </c>
      <c r="N111" s="3">
        <f t="shared" si="2"/>
        <v>-0.46849019032414385</v>
      </c>
    </row>
    <row r="112" spans="2:14" ht="13.5">
      <c r="B112" s="45">
        <v>43009</v>
      </c>
      <c r="C112" s="49">
        <v>4.515681818181819</v>
      </c>
      <c r="D112" s="49">
        <v>61.11522727272727</v>
      </c>
      <c r="E112" s="49">
        <v>71.92409090909088</v>
      </c>
      <c r="F112" s="3">
        <f t="shared" si="8"/>
        <v>0.15544435097507692</v>
      </c>
      <c r="G112" s="3">
        <f t="shared" si="6"/>
        <v>0.15761034041331712</v>
      </c>
      <c r="H112" s="3">
        <f t="shared" si="7"/>
        <v>0.044616543475821</v>
      </c>
      <c r="I112" s="3">
        <f t="shared" si="3"/>
        <v>-0.3857516734611707</v>
      </c>
      <c r="J112" s="3">
        <f t="shared" si="4"/>
        <v>-0.2580490652902303</v>
      </c>
      <c r="K112" s="3">
        <f t="shared" si="5"/>
        <v>-0.31525029545037975</v>
      </c>
      <c r="L112" s="3">
        <f t="shared" si="0"/>
        <v>-0.3602473947265663</v>
      </c>
      <c r="M112" s="3">
        <f t="shared" si="1"/>
        <v>-0.45294880855893693</v>
      </c>
      <c r="N112" s="3">
        <f t="shared" si="2"/>
        <v>-0.46008892981602456</v>
      </c>
    </row>
    <row r="113" spans="2:14" ht="13.5">
      <c r="B113" s="45">
        <v>43040</v>
      </c>
      <c r="C113" s="49">
        <v>4.454318181818182</v>
      </c>
      <c r="D113" s="49">
        <v>60.844772727272705</v>
      </c>
      <c r="E113" s="49">
        <v>71.78999999999999</v>
      </c>
      <c r="F113" s="3">
        <f t="shared" si="8"/>
        <v>0.1713619985470589</v>
      </c>
      <c r="G113" s="3">
        <f t="shared" si="6"/>
        <v>0.16275590944737894</v>
      </c>
      <c r="H113" s="3">
        <f t="shared" si="7"/>
        <v>0.04656770076745009</v>
      </c>
      <c r="I113" s="3">
        <f t="shared" si="3"/>
        <v>-0.3772896576355935</v>
      </c>
      <c r="J113" s="3">
        <f t="shared" si="4"/>
        <v>-0.25475109910838656</v>
      </c>
      <c r="K113" s="3">
        <f t="shared" si="5"/>
        <v>-0.3139713051957096</v>
      </c>
      <c r="L113" s="3">
        <f t="shared" si="0"/>
        <v>-0.35143402652289113</v>
      </c>
      <c r="M113" s="3">
        <f t="shared" si="1"/>
        <v>-0.45051717023258897</v>
      </c>
      <c r="N113" s="3">
        <f t="shared" si="2"/>
        <v>-0.4590804722839281</v>
      </c>
    </row>
    <row r="114" spans="2:14" ht="13.5">
      <c r="B114" s="45">
        <v>43070</v>
      </c>
      <c r="C114" s="49">
        <v>4.335000000000001</v>
      </c>
      <c r="D114" s="49">
        <v>59.7845</v>
      </c>
      <c r="E114" s="49">
        <v>71.29875000000001</v>
      </c>
      <c r="F114" s="3">
        <f t="shared" si="8"/>
        <v>0.20360300983138302</v>
      </c>
      <c r="G114" s="3">
        <f t="shared" si="6"/>
        <v>0.18337728086074234</v>
      </c>
      <c r="H114" s="3">
        <f t="shared" si="7"/>
        <v>0.05377857589502222</v>
      </c>
      <c r="I114" s="3">
        <f t="shared" si="3"/>
        <v>-0.3601499423298732</v>
      </c>
      <c r="J114" s="3">
        <f t="shared" si="4"/>
        <v>-0.24153417691876655</v>
      </c>
      <c r="K114" s="3">
        <f t="shared" si="5"/>
        <v>-0.30924455197321143</v>
      </c>
      <c r="L114" s="3">
        <f t="shared" si="0"/>
        <v>-0.33358265103398066</v>
      </c>
      <c r="M114" s="3">
        <f t="shared" si="1"/>
        <v>-0.44077214169664714</v>
      </c>
      <c r="N114" s="3">
        <f t="shared" si="2"/>
        <v>-0.45535352450447186</v>
      </c>
    </row>
    <row r="115" spans="1:14" ht="13.5">
      <c r="A115" s="1">
        <v>2018</v>
      </c>
      <c r="B115" s="45">
        <v>43101</v>
      </c>
      <c r="C115" s="49">
        <v>4.904318181818183</v>
      </c>
      <c r="D115" s="49">
        <v>59.42681818181818</v>
      </c>
      <c r="E115" s="49">
        <v>72.79204545454544</v>
      </c>
      <c r="F115" s="3">
        <f t="shared" si="8"/>
        <v>0.06388265487389622</v>
      </c>
      <c r="G115" s="3">
        <f t="shared" si="6"/>
        <v>0.1904998654170671</v>
      </c>
      <c r="H115" s="3">
        <f t="shared" si="7"/>
        <v>0.03216079131904115</v>
      </c>
      <c r="I115" s="3">
        <f t="shared" si="3"/>
        <v>-0.43442698920246525</v>
      </c>
      <c r="J115" s="3">
        <f t="shared" si="4"/>
        <v>-0.23696907579222715</v>
      </c>
      <c r="K115" s="3">
        <f t="shared" si="5"/>
        <v>-0.32341508344130987</v>
      </c>
      <c r="L115" s="3">
        <f t="shared" si="0"/>
        <v>-0.41094376411428446</v>
      </c>
      <c r="M115" s="3">
        <f t="shared" si="1"/>
        <v>-0.4374062263867632</v>
      </c>
      <c r="N115" s="3">
        <f t="shared" si="2"/>
        <v>-0.46652669735753494</v>
      </c>
    </row>
    <row r="116" spans="2:14" ht="13.5">
      <c r="B116" s="45">
        <v>43132</v>
      </c>
      <c r="C116" s="49">
        <v>5.175249999999999</v>
      </c>
      <c r="D116" s="49">
        <v>61.06725</v>
      </c>
      <c r="E116" s="49">
        <v>75.44925000000002</v>
      </c>
      <c r="F116" s="3">
        <f t="shared" si="8"/>
        <v>0.00818686007807301</v>
      </c>
      <c r="G116" s="3">
        <f t="shared" si="6"/>
        <v>0.1585198129540637</v>
      </c>
      <c r="H116" s="3">
        <f t="shared" si="7"/>
        <v>-0.004190296946686489</v>
      </c>
      <c r="I116" s="3">
        <f t="shared" si="3"/>
        <v>-0.4640355538379787</v>
      </c>
      <c r="J116" s="3">
        <f t="shared" si="4"/>
        <v>-0.2574661541169776</v>
      </c>
      <c r="K116" s="3">
        <f t="shared" si="5"/>
        <v>-0.3472433456926346</v>
      </c>
      <c r="L116" s="3">
        <f t="shared" si="0"/>
        <v>-0.4417817095275214</v>
      </c>
      <c r="M116" s="3">
        <f t="shared" si="1"/>
        <v>-0.452519019691622</v>
      </c>
      <c r="N116" s="3">
        <f t="shared" si="2"/>
        <v>-0.4853147924633209</v>
      </c>
    </row>
    <row r="117" spans="2:14" ht="13.5">
      <c r="B117" s="45">
        <v>43160</v>
      </c>
      <c r="C117" s="49">
        <v>5.240499999999999</v>
      </c>
      <c r="D117" s="49">
        <v>62.0535</v>
      </c>
      <c r="E117" s="49">
        <v>76.50675</v>
      </c>
      <c r="F117" s="3">
        <f t="shared" si="8"/>
        <v>-0.004366177345854871</v>
      </c>
      <c r="G117" s="3">
        <f t="shared" si="6"/>
        <v>0.14010682794071316</v>
      </c>
      <c r="H117" s="3">
        <f t="shared" si="7"/>
        <v>-0.01795468716034554</v>
      </c>
      <c r="I117" s="3">
        <f t="shared" si="3"/>
        <v>-0.47070890182234504</v>
      </c>
      <c r="J117" s="3">
        <f t="shared" si="4"/>
        <v>-0.2692676480778683</v>
      </c>
      <c r="K117" s="3">
        <f t="shared" si="5"/>
        <v>-0.3562659503899982</v>
      </c>
      <c r="L117" s="3">
        <f t="shared" si="0"/>
        <v>-0.44873214239715775</v>
      </c>
      <c r="M117" s="3">
        <f t="shared" si="1"/>
        <v>-0.4612204324536602</v>
      </c>
      <c r="N117" s="3">
        <f t="shared" si="2"/>
        <v>-0.4924289308494114</v>
      </c>
    </row>
    <row r="118" spans="2:14" ht="13.5">
      <c r="B118" s="45">
        <v>43191</v>
      </c>
      <c r="C118" s="49">
        <v>5.02525</v>
      </c>
      <c r="D118" s="49">
        <v>60.65999999999999</v>
      </c>
      <c r="E118" s="49">
        <v>74.54675</v>
      </c>
      <c r="F118" s="3">
        <f aca="true" t="shared" si="9" ref="F118:F123">_xlfn.IFERROR(((1/C118)/(1/C$103)-1),"")</f>
        <v>0.03828049303398795</v>
      </c>
      <c r="G118" s="3">
        <f aca="true" t="shared" si="10" ref="G118:G123">_xlfn.IFERROR(((1/D118)/(1/D$103)-1),"")</f>
        <v>0.1662977093244158</v>
      </c>
      <c r="H118" s="3">
        <f aca="true" t="shared" si="11" ref="H118:H123">_xlfn.IFERROR(((1/E118)/(1/E$103)-1),"")</f>
        <v>0.007865470165972832</v>
      </c>
      <c r="I118" s="3">
        <f aca="true" t="shared" si="12" ref="I118:I123">_xlfn.IFERROR(((1/C118)/(1/C$91)-1),"")</f>
        <v>-0.4480374110740757</v>
      </c>
      <c r="J118" s="3">
        <f aca="true" t="shared" si="13" ref="J118:J123">_xlfn.IFERROR(((1/D118)/(1/D$91)-1),"")</f>
        <v>-0.2524810418727331</v>
      </c>
      <c r="K118" s="3">
        <f aca="true" t="shared" si="14" ref="K118:K123">_xlfn.IFERROR(((1/E118)/(1/E$91)-1),"")</f>
        <v>-0.3393407492613696</v>
      </c>
      <c r="L118" s="3">
        <f aca="true" t="shared" si="15" ref="L118:L123">_xlfn.IFERROR(((1/C118)/(1/C$79)-1),"")</f>
        <v>-0.42511930595140646</v>
      </c>
      <c r="M118" s="3">
        <f aca="true" t="shared" si="16" ref="M118:M123">_xlfn.IFERROR(((1/D118)/(1/D$79)-1),"")</f>
        <v>-0.44884342408940314</v>
      </c>
      <c r="N118" s="3">
        <f aca="true" t="shared" si="17" ref="N118:N123">_xlfn.IFERROR(((1/E118)/(1/E$79)-1),"")</f>
        <v>-0.4790837575784753</v>
      </c>
    </row>
    <row r="119" spans="2:14" ht="13.5">
      <c r="B119" s="45">
        <v>43221</v>
      </c>
      <c r="C119" s="49">
        <v>4.772105263157894</v>
      </c>
      <c r="D119" s="49">
        <v>59.80289473684211</v>
      </c>
      <c r="E119" s="49">
        <v>70.74184210526316</v>
      </c>
      <c r="F119" s="3">
        <f t="shared" si="9"/>
        <v>0.09335791226162904</v>
      </c>
      <c r="G119" s="3">
        <f t="shared" si="10"/>
        <v>0.18301328654638427</v>
      </c>
      <c r="H119" s="3">
        <f t="shared" si="11"/>
        <v>0.06207433962912545</v>
      </c>
      <c r="I119" s="3">
        <f t="shared" si="12"/>
        <v>-0.4187575824418218</v>
      </c>
      <c r="J119" s="3">
        <f t="shared" si="13"/>
        <v>-0.241767472970416</v>
      </c>
      <c r="K119" s="3">
        <f t="shared" si="14"/>
        <v>-0.3038066505715742</v>
      </c>
      <c r="L119" s="3">
        <f t="shared" si="15"/>
        <v>-0.39462374602860706</v>
      </c>
      <c r="M119" s="3">
        <f t="shared" si="16"/>
        <v>-0.4409441542611482</v>
      </c>
      <c r="N119" s="3">
        <f t="shared" si="17"/>
        <v>-0.451065851000116</v>
      </c>
    </row>
    <row r="120" spans="2:14" ht="13.5">
      <c r="B120" s="45">
        <v>43252</v>
      </c>
      <c r="C120" s="49">
        <v>4.493684210526316</v>
      </c>
      <c r="D120" s="49">
        <v>59.44263157894736</v>
      </c>
      <c r="E120" s="49">
        <v>69.44921052631581</v>
      </c>
      <c r="F120" s="3">
        <f t="shared" si="9"/>
        <v>0.16110051422771</v>
      </c>
      <c r="G120" s="3">
        <f t="shared" si="10"/>
        <v>0.19018315926436125</v>
      </c>
      <c r="H120" s="3">
        <f t="shared" si="11"/>
        <v>0.0818423228817795</v>
      </c>
      <c r="I120" s="3">
        <f t="shared" si="12"/>
        <v>-0.38274478800655887</v>
      </c>
      <c r="J120" s="3">
        <f t="shared" si="13"/>
        <v>-0.2371720632896821</v>
      </c>
      <c r="K120" s="3">
        <f t="shared" si="14"/>
        <v>-0.29084867017547866</v>
      </c>
      <c r="L120" s="3">
        <f t="shared" si="15"/>
        <v>-0.3571156600189015</v>
      </c>
      <c r="M120" s="3">
        <f t="shared" si="16"/>
        <v>-0.43755589201441525</v>
      </c>
      <c r="N120" s="3">
        <f t="shared" si="17"/>
        <v>-0.4408487497489655</v>
      </c>
    </row>
    <row r="121" spans="2:14" ht="13.5">
      <c r="B121" s="45">
        <v>43282</v>
      </c>
      <c r="C121" s="49">
        <v>4.381842105263159</v>
      </c>
      <c r="D121" s="49">
        <v>58.80315789473683</v>
      </c>
      <c r="E121" s="49">
        <v>68.65727272727273</v>
      </c>
      <c r="F121" s="3">
        <f t="shared" si="9"/>
        <v>0.19073643510614224</v>
      </c>
      <c r="G121" s="3">
        <f t="shared" si="10"/>
        <v>0.20312618540425897</v>
      </c>
      <c r="H121" s="3">
        <f t="shared" si="11"/>
        <v>0.09432099839657804</v>
      </c>
      <c r="I121" s="3">
        <f t="shared" si="12"/>
        <v>-0.36698997057233795</v>
      </c>
      <c r="J121" s="3">
        <f t="shared" si="13"/>
        <v>-0.22887644773821647</v>
      </c>
      <c r="K121" s="3">
        <f t="shared" si="14"/>
        <v>-0.28266885584523915</v>
      </c>
      <c r="L121" s="3">
        <f t="shared" si="15"/>
        <v>-0.3407066849127838</v>
      </c>
      <c r="M121" s="3">
        <f t="shared" si="16"/>
        <v>-0.43143941428136745</v>
      </c>
      <c r="N121" s="3">
        <f t="shared" si="17"/>
        <v>-0.4343991342477064</v>
      </c>
    </row>
    <row r="122" spans="2:14" ht="13.5">
      <c r="B122" s="45">
        <v>43313</v>
      </c>
      <c r="C122" s="49">
        <v>4.17</v>
      </c>
      <c r="D122" s="49">
        <v>58.47</v>
      </c>
      <c r="E122" s="49">
        <v>67.82</v>
      </c>
      <c r="F122" s="3">
        <f t="shared" si="9"/>
        <v>0.25122758935708567</v>
      </c>
      <c r="G122" s="3">
        <f t="shared" si="10"/>
        <v>0.20998151270085597</v>
      </c>
      <c r="H122" s="3">
        <f t="shared" si="11"/>
        <v>0.10783095308309121</v>
      </c>
      <c r="I122" s="3">
        <f t="shared" si="12"/>
        <v>-0.33483213429256575</v>
      </c>
      <c r="J122" s="3">
        <f t="shared" si="13"/>
        <v>-0.22448264067042922</v>
      </c>
      <c r="K122" s="3">
        <f t="shared" si="14"/>
        <v>-0.27381303450309635</v>
      </c>
      <c r="L122" s="3">
        <f t="shared" si="15"/>
        <v>-0.30721361924036095</v>
      </c>
      <c r="M122" s="3">
        <f t="shared" si="16"/>
        <v>-0.42819979656684115</v>
      </c>
      <c r="N122" s="3">
        <f t="shared" si="17"/>
        <v>-0.4274165011097494</v>
      </c>
    </row>
    <row r="123" spans="2:14" ht="13.5">
      <c r="B123" s="45">
        <v>43344</v>
      </c>
      <c r="C123" s="49">
        <v>4.1</v>
      </c>
      <c r="D123" s="49">
        <v>60.47</v>
      </c>
      <c r="E123" s="49">
        <v>70.5</v>
      </c>
      <c r="F123" s="3">
        <f t="shared" si="9"/>
        <v>0.2725900116144018</v>
      </c>
      <c r="G123" s="3">
        <f t="shared" si="10"/>
        <v>0.16996227960342414</v>
      </c>
      <c r="H123" s="3">
        <f t="shared" si="11"/>
        <v>0.06571766295170556</v>
      </c>
      <c r="I123" s="3">
        <f t="shared" si="12"/>
        <v>-0.32347560975609735</v>
      </c>
      <c r="J123" s="3">
        <f t="shared" si="13"/>
        <v>-0.2501322970067802</v>
      </c>
      <c r="K123" s="3">
        <f t="shared" si="14"/>
        <v>-0.301418439716312</v>
      </c>
      <c r="L123" s="3">
        <f t="shared" si="15"/>
        <v>-0.29538555908105</v>
      </c>
      <c r="M123" s="3">
        <f t="shared" si="16"/>
        <v>-0.44711166041447326</v>
      </c>
      <c r="N123" s="3">
        <f t="shared" si="17"/>
        <v>-0.4491827958193363</v>
      </c>
    </row>
    <row r="124" ht="13.5">
      <c r="B124" s="45">
        <v>43374</v>
      </c>
    </row>
    <row r="125" ht="13.5">
      <c r="B125" s="45">
        <v>43405</v>
      </c>
    </row>
    <row r="126" ht="13.5">
      <c r="B126" s="45">
        <v>43435</v>
      </c>
    </row>
  </sheetData>
  <sheetProtection/>
  <mergeCells count="5">
    <mergeCell ref="F5:H5"/>
    <mergeCell ref="I5:K5"/>
    <mergeCell ref="L5:N5"/>
    <mergeCell ref="C4:E4"/>
    <mergeCell ref="F4:N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O26"/>
  <sheetViews>
    <sheetView showGridLines="0" zoomScalePageLayoutView="0" workbookViewId="0" topLeftCell="A1">
      <selection activeCell="E30" sqref="E30"/>
    </sheetView>
  </sheetViews>
  <sheetFormatPr defaultColWidth="9.140625" defaultRowHeight="15"/>
  <cols>
    <col min="1" max="1" width="12.28125" style="1" customWidth="1"/>
    <col min="2" max="2" width="9.00390625" style="1" bestFit="1" customWidth="1"/>
    <col min="3" max="3" width="12.28125" style="1" bestFit="1" customWidth="1"/>
    <col min="4" max="4" width="13.00390625" style="1" bestFit="1" customWidth="1"/>
    <col min="5" max="5" width="16.28125" style="1" bestFit="1" customWidth="1"/>
    <col min="6" max="6" width="18.28125" style="1" bestFit="1" customWidth="1"/>
    <col min="7" max="7" width="22.7109375" style="1" bestFit="1" customWidth="1"/>
    <col min="8" max="8" width="20.8515625" style="1" bestFit="1" customWidth="1"/>
    <col min="9" max="9" width="18.7109375" style="1" bestFit="1" customWidth="1"/>
    <col min="10" max="11" width="12.28125" style="1" bestFit="1" customWidth="1"/>
    <col min="12" max="12" width="12.140625" style="1" bestFit="1" customWidth="1"/>
    <col min="13" max="15" width="12.28125" style="1" bestFit="1" customWidth="1"/>
    <col min="16" max="16384" width="8.8515625" style="1" customWidth="1"/>
  </cols>
  <sheetData>
    <row r="1" ht="13.5">
      <c r="A1" s="1" t="s">
        <v>22</v>
      </c>
    </row>
    <row r="2" ht="13.5">
      <c r="A2" s="1" t="s">
        <v>10</v>
      </c>
    </row>
    <row r="3" spans="1:2" ht="13.5">
      <c r="A3" s="1" t="s">
        <v>11</v>
      </c>
      <c r="B3" s="6">
        <v>43313</v>
      </c>
    </row>
    <row r="4" spans="1:2" ht="13.5">
      <c r="A4" s="1" t="s">
        <v>12</v>
      </c>
      <c r="B4" s="1" t="s">
        <v>13</v>
      </c>
    </row>
    <row r="6" spans="2:15" ht="13.5">
      <c r="B6" s="101" t="s">
        <v>23</v>
      </c>
      <c r="C6" s="101" t="s">
        <v>16</v>
      </c>
      <c r="D6" s="101" t="s">
        <v>17</v>
      </c>
      <c r="E6" s="101" t="s">
        <v>24</v>
      </c>
      <c r="F6" s="101" t="s">
        <v>25</v>
      </c>
      <c r="G6" s="101" t="s">
        <v>26</v>
      </c>
      <c r="H6" s="101" t="s">
        <v>27</v>
      </c>
      <c r="I6" s="101" t="s">
        <v>28</v>
      </c>
      <c r="J6" s="101" t="s">
        <v>29</v>
      </c>
      <c r="K6" s="101" t="s">
        <v>30</v>
      </c>
      <c r="L6" s="101" t="s">
        <v>31</v>
      </c>
      <c r="M6" s="101" t="s">
        <v>32</v>
      </c>
      <c r="N6" s="101" t="s">
        <v>30</v>
      </c>
      <c r="O6" s="101" t="s">
        <v>31</v>
      </c>
    </row>
    <row r="7" spans="2:15" ht="13.5">
      <c r="B7" s="104">
        <v>2000</v>
      </c>
      <c r="C7" s="102">
        <f>+SUM(E7,H7,I7,J7)-M7</f>
        <v>126240.95739525551</v>
      </c>
      <c r="D7" s="103">
        <v>0.0167</v>
      </c>
      <c r="E7" s="102">
        <f>+G7+F7</f>
        <v>139243.5374579431</v>
      </c>
      <c r="F7" s="102">
        <v>117307.08240224155</v>
      </c>
      <c r="G7" s="102">
        <v>21936.455055701565</v>
      </c>
      <c r="H7" s="102">
        <v>23243.77880254525</v>
      </c>
      <c r="I7" s="102">
        <v>-7418.306736534152</v>
      </c>
      <c r="J7" s="102">
        <f>+K7+L7</f>
        <v>17446.97560866438</v>
      </c>
      <c r="K7" s="102">
        <v>13108.274302853402</v>
      </c>
      <c r="L7" s="102">
        <v>4338.701305810978</v>
      </c>
      <c r="M7" s="102">
        <f>+N7+O7</f>
        <v>46275.027737363096</v>
      </c>
      <c r="N7" s="102">
        <v>38031.43098141751</v>
      </c>
      <c r="O7" s="102">
        <v>8243.596755945588</v>
      </c>
    </row>
    <row r="8" spans="2:15" ht="13.5">
      <c r="B8" s="104">
        <v>2001</v>
      </c>
      <c r="C8" s="102">
        <f aca="true" t="shared" si="0" ref="C8:C26">+SUM(E8,H8,I8,J8)-M8</f>
        <v>137240.67029587028</v>
      </c>
      <c r="D8" s="103">
        <v>0.08713267965938432</v>
      </c>
      <c r="E8" s="102">
        <f aca="true" t="shared" si="1" ref="E8:E26">+G8+F8</f>
        <v>143705.41060294665</v>
      </c>
      <c r="F8" s="102">
        <v>118186.43907134558</v>
      </c>
      <c r="G8" s="102">
        <v>25518.971531601077</v>
      </c>
      <c r="H8" s="102">
        <v>17584.685759935117</v>
      </c>
      <c r="I8" s="102">
        <v>-14114.41472009671</v>
      </c>
      <c r="J8" s="102">
        <f aca="true" t="shared" si="2" ref="J8:J26">+K8+L8</f>
        <v>26430.74064920337</v>
      </c>
      <c r="K8" s="102">
        <v>23274.125922669136</v>
      </c>
      <c r="L8" s="102">
        <v>3156.614726534235</v>
      </c>
      <c r="M8" s="102">
        <f aca="true" t="shared" si="3" ref="M8:M26">+N8+O8</f>
        <v>36365.75199611814</v>
      </c>
      <c r="N8" s="102">
        <v>29491.405093124857</v>
      </c>
      <c r="O8" s="102">
        <v>6874.346902993281</v>
      </c>
    </row>
    <row r="9" spans="2:15" ht="13.5">
      <c r="B9" s="104">
        <v>2002</v>
      </c>
      <c r="C9" s="102">
        <f t="shared" si="0"/>
        <v>177526.46994418325</v>
      </c>
      <c r="D9" s="103">
        <v>0.29354126266989833</v>
      </c>
      <c r="E9" s="102">
        <f t="shared" si="1"/>
        <v>191372.1535083716</v>
      </c>
      <c r="F9" s="102">
        <v>159379.890940123</v>
      </c>
      <c r="G9" s="102">
        <v>31992.262568248585</v>
      </c>
      <c r="H9" s="102">
        <v>23493.40356235717</v>
      </c>
      <c r="I9" s="102">
        <v>760.5214082558899</v>
      </c>
      <c r="J9" s="102">
        <f t="shared" si="2"/>
        <v>36351.21371870494</v>
      </c>
      <c r="K9" s="102">
        <v>28175.05698113324</v>
      </c>
      <c r="L9" s="102">
        <v>8176.156737571697</v>
      </c>
      <c r="M9" s="102">
        <f t="shared" si="3"/>
        <v>74450.8222535063</v>
      </c>
      <c r="N9" s="102">
        <v>60667.62438124329</v>
      </c>
      <c r="O9" s="102">
        <v>13783.197872263007</v>
      </c>
    </row>
    <row r="10" spans="2:15" ht="13.5">
      <c r="B10" s="104">
        <v>2003</v>
      </c>
      <c r="C10" s="102">
        <f t="shared" si="0"/>
        <v>189211.75956772303</v>
      </c>
      <c r="D10" s="103">
        <f>_xlfn.IFERROR(C10/C9-1,"")</f>
        <v>0.06582280167692067</v>
      </c>
      <c r="E10" s="102">
        <f t="shared" si="1"/>
        <v>202830.09781829212</v>
      </c>
      <c r="F10" s="102">
        <v>168049.62069641217</v>
      </c>
      <c r="G10" s="102">
        <v>34780.47712187996</v>
      </c>
      <c r="H10" s="102">
        <v>21663.63429342234</v>
      </c>
      <c r="I10" s="102">
        <v>-790.5408607887812</v>
      </c>
      <c r="J10" s="102">
        <f t="shared" si="2"/>
        <v>43289.38017039529</v>
      </c>
      <c r="K10" s="102">
        <v>34422.28008829661</v>
      </c>
      <c r="L10" s="102">
        <v>8867.100082098677</v>
      </c>
      <c r="M10" s="102">
        <f t="shared" si="3"/>
        <v>77780.81185359793</v>
      </c>
      <c r="N10" s="102">
        <v>62612.19755685575</v>
      </c>
      <c r="O10" s="102">
        <v>15168.614296742184</v>
      </c>
    </row>
    <row r="11" spans="2:15" ht="13.5">
      <c r="B11" s="104">
        <v>2004</v>
      </c>
      <c r="C11" s="102">
        <f t="shared" si="0"/>
        <v>208402.60477738472</v>
      </c>
      <c r="D11" s="103">
        <f aca="true" t="shared" si="4" ref="D11:D26">_xlfn.IFERROR(C11/C10-1,"")</f>
        <v>0.10142522459230596</v>
      </c>
      <c r="E11" s="102">
        <f t="shared" si="1"/>
        <v>213180.06631873685</v>
      </c>
      <c r="F11" s="102">
        <v>175221.23900267904</v>
      </c>
      <c r="G11" s="102">
        <v>37958.82731605781</v>
      </c>
      <c r="H11" s="102">
        <v>20448.707277471156</v>
      </c>
      <c r="I11" s="102">
        <v>1369.8765370356941</v>
      </c>
      <c r="J11" s="102">
        <f t="shared" si="2"/>
        <v>52678.95423010549</v>
      </c>
      <c r="K11" s="102">
        <v>45391.99019378359</v>
      </c>
      <c r="L11" s="102">
        <v>7286.964036321899</v>
      </c>
      <c r="M11" s="102">
        <f t="shared" si="3"/>
        <v>79274.99958596448</v>
      </c>
      <c r="N11" s="102">
        <v>65301.81483528038</v>
      </c>
      <c r="O11" s="102">
        <v>13973.184750684113</v>
      </c>
    </row>
    <row r="12" spans="2:15" ht="13.5">
      <c r="B12" s="104">
        <v>2005</v>
      </c>
      <c r="C12" s="102">
        <f t="shared" si="0"/>
        <v>221776.28745518264</v>
      </c>
      <c r="D12" s="103">
        <f t="shared" si="4"/>
        <v>0.06417233936247424</v>
      </c>
      <c r="E12" s="102">
        <f t="shared" si="1"/>
        <v>227421.99985086746</v>
      </c>
      <c r="F12" s="102">
        <v>187438.58315389455</v>
      </c>
      <c r="G12" s="102">
        <v>39983.41669697292</v>
      </c>
      <c r="H12" s="102">
        <v>22525.755643069082</v>
      </c>
      <c r="I12" s="102">
        <v>-651.893775939674</v>
      </c>
      <c r="J12" s="102">
        <f t="shared" si="2"/>
        <v>55947.934191808105</v>
      </c>
      <c r="K12" s="102">
        <v>47600.07079116184</v>
      </c>
      <c r="L12" s="102">
        <v>8347.863400646267</v>
      </c>
      <c r="M12" s="102">
        <f t="shared" si="3"/>
        <v>83467.50845462235</v>
      </c>
      <c r="N12" s="102">
        <v>67583.9261339425</v>
      </c>
      <c r="O12" s="102">
        <v>15883.58232067985</v>
      </c>
    </row>
    <row r="13" spans="2:15" ht="13.5">
      <c r="B13" s="104">
        <v>2006</v>
      </c>
      <c r="C13" s="102">
        <f t="shared" si="0"/>
        <v>244478.02457185817</v>
      </c>
      <c r="D13" s="103">
        <f t="shared" si="4"/>
        <v>0.10236322997905356</v>
      </c>
      <c r="E13" s="102">
        <f t="shared" si="1"/>
        <v>239939.75891164682</v>
      </c>
      <c r="F13" s="102">
        <v>195865.69437281683</v>
      </c>
      <c r="G13" s="102">
        <v>44074.06453882999</v>
      </c>
      <c r="H13" s="102">
        <v>23924.56413942887</v>
      </c>
      <c r="I13" s="102">
        <v>2253.8084340818446</v>
      </c>
      <c r="J13" s="102">
        <f t="shared" si="2"/>
        <v>62860.05156981676</v>
      </c>
      <c r="K13" s="102">
        <v>54718.88030611458</v>
      </c>
      <c r="L13" s="102">
        <v>8141.171263702175</v>
      </c>
      <c r="M13" s="102">
        <f t="shared" si="3"/>
        <v>84500.15848311615</v>
      </c>
      <c r="N13" s="102">
        <v>68898.21073066868</v>
      </c>
      <c r="O13" s="102">
        <v>15601.947752447462</v>
      </c>
    </row>
    <row r="14" spans="2:15" ht="13.5">
      <c r="B14" s="104">
        <v>2007</v>
      </c>
      <c r="C14" s="102">
        <f t="shared" si="0"/>
        <v>264171.7321777344</v>
      </c>
      <c r="D14" s="103">
        <f t="shared" si="4"/>
        <v>0.08055410149998066</v>
      </c>
      <c r="E14" s="102">
        <f t="shared" si="1"/>
        <v>257869.2939453125</v>
      </c>
      <c r="F14" s="102">
        <v>210619.0634765625</v>
      </c>
      <c r="G14" s="102">
        <v>47250.23046875</v>
      </c>
      <c r="H14" s="102">
        <v>25312.712890625</v>
      </c>
      <c r="I14" s="102">
        <v>3079.977294921875</v>
      </c>
      <c r="J14" s="102">
        <f t="shared" si="2"/>
        <v>72794.548828125</v>
      </c>
      <c r="K14" s="102">
        <v>61902.0546875</v>
      </c>
      <c r="L14" s="102">
        <v>10892.494140625</v>
      </c>
      <c r="M14" s="102">
        <f t="shared" si="3"/>
        <v>94884.80078125</v>
      </c>
      <c r="N14" s="102">
        <v>74076.484375</v>
      </c>
      <c r="O14" s="102">
        <v>20808.31640625</v>
      </c>
    </row>
    <row r="15" spans="2:15" ht="13.5">
      <c r="B15" s="104">
        <v>2008</v>
      </c>
      <c r="C15" s="102">
        <f t="shared" si="0"/>
        <v>282337.3845214844</v>
      </c>
      <c r="D15" s="103">
        <f t="shared" si="4"/>
        <v>0.06876455778973423</v>
      </c>
      <c r="E15" s="102">
        <f t="shared" si="1"/>
        <v>272807.72265625</v>
      </c>
      <c r="F15" s="102">
        <v>222114.76171875</v>
      </c>
      <c r="G15" s="102">
        <v>50692.9609375</v>
      </c>
      <c r="H15" s="102">
        <v>39479.921875</v>
      </c>
      <c r="I15" s="102">
        <v>1622.486083984375</v>
      </c>
      <c r="J15" s="102">
        <f t="shared" si="2"/>
        <v>77917.34375</v>
      </c>
      <c r="K15" s="102">
        <v>61864.80859375</v>
      </c>
      <c r="L15" s="102">
        <v>16052.53515625</v>
      </c>
      <c r="M15" s="102">
        <f t="shared" si="3"/>
        <v>109490.08984375</v>
      </c>
      <c r="N15" s="102">
        <v>81646.4375</v>
      </c>
      <c r="O15" s="102">
        <v>27843.65234375</v>
      </c>
    </row>
    <row r="16" spans="2:15" ht="13.5">
      <c r="B16" s="104">
        <v>2009</v>
      </c>
      <c r="C16" s="102">
        <f t="shared" si="0"/>
        <v>300269.91943359375</v>
      </c>
      <c r="D16" s="103">
        <f t="shared" si="4"/>
        <v>0.06351456057617755</v>
      </c>
      <c r="E16" s="102">
        <f t="shared" si="1"/>
        <v>290125.0205078125</v>
      </c>
      <c r="F16" s="102">
        <v>235825.7705078125</v>
      </c>
      <c r="G16" s="102">
        <v>54299.25</v>
      </c>
      <c r="H16" s="102">
        <v>42339.859375</v>
      </c>
      <c r="I16" s="102">
        <v>1758.88134765625</v>
      </c>
      <c r="J16" s="102">
        <f t="shared" si="2"/>
        <v>89989.873046875</v>
      </c>
      <c r="K16" s="102">
        <v>70008.734375</v>
      </c>
      <c r="L16" s="102">
        <v>19981.138671875</v>
      </c>
      <c r="M16" s="102">
        <f t="shared" si="3"/>
        <v>123943.71484375</v>
      </c>
      <c r="N16" s="102">
        <v>95329.3046875</v>
      </c>
      <c r="O16" s="102">
        <v>28614.41015625</v>
      </c>
    </row>
    <row r="17" spans="2:15" ht="13.5">
      <c r="B17" s="104">
        <v>2010</v>
      </c>
      <c r="C17" s="102">
        <f t="shared" si="0"/>
        <v>320350.8199958801</v>
      </c>
      <c r="D17" s="103">
        <f t="shared" si="4"/>
        <v>0.0668761646193714</v>
      </c>
      <c r="E17" s="102">
        <f t="shared" si="1"/>
        <v>305116.52587890625</v>
      </c>
      <c r="F17" s="102">
        <v>244347.40478515625</v>
      </c>
      <c r="G17" s="102">
        <v>60769.12109375</v>
      </c>
      <c r="H17" s="102">
        <v>49774.609375</v>
      </c>
      <c r="I17" s="102">
        <v>51.84489822387695</v>
      </c>
      <c r="J17" s="102">
        <f t="shared" si="2"/>
        <v>91366.73828125</v>
      </c>
      <c r="K17" s="102">
        <v>70649.8671875</v>
      </c>
      <c r="L17" s="102">
        <v>20716.87109375</v>
      </c>
      <c r="M17" s="102">
        <f t="shared" si="3"/>
        <v>125958.8984375</v>
      </c>
      <c r="N17" s="102">
        <v>95007.453125</v>
      </c>
      <c r="O17" s="102">
        <v>30951.4453125</v>
      </c>
    </row>
    <row r="18" spans="2:15" ht="13.5">
      <c r="B18" s="104">
        <v>2011</v>
      </c>
      <c r="C18" s="102">
        <f t="shared" si="0"/>
        <v>343152.54296875</v>
      </c>
      <c r="D18" s="103">
        <f t="shared" si="4"/>
        <v>0.07117735167078121</v>
      </c>
      <c r="E18" s="102">
        <f t="shared" si="1"/>
        <v>325865.267578125</v>
      </c>
      <c r="F18" s="102">
        <v>256433.384765625</v>
      </c>
      <c r="G18" s="102">
        <v>69431.8828125</v>
      </c>
      <c r="H18" s="102">
        <v>58291.3984375</v>
      </c>
      <c r="I18" s="102">
        <v>10164.51171875</v>
      </c>
      <c r="J18" s="102">
        <f t="shared" si="2"/>
        <v>107040.275390625</v>
      </c>
      <c r="K18" s="102">
        <v>77848.1640625</v>
      </c>
      <c r="L18" s="102">
        <v>29192.111328125</v>
      </c>
      <c r="M18" s="102">
        <f t="shared" si="3"/>
        <v>158208.91015625</v>
      </c>
      <c r="N18" s="102">
        <v>111460.9453125</v>
      </c>
      <c r="O18" s="102">
        <v>46747.96484375</v>
      </c>
    </row>
    <row r="19" spans="2:15" ht="13.5">
      <c r="B19" s="104">
        <v>2012</v>
      </c>
      <c r="C19" s="102">
        <f t="shared" si="0"/>
        <v>367853.501953125</v>
      </c>
      <c r="D19" s="103">
        <f t="shared" si="4"/>
        <v>0.0719824448062576</v>
      </c>
      <c r="E19" s="102">
        <f t="shared" si="1"/>
        <v>357434.36328125</v>
      </c>
      <c r="F19" s="102">
        <v>277348.10546875</v>
      </c>
      <c r="G19" s="102">
        <v>80086.2578125</v>
      </c>
      <c r="H19" s="102">
        <v>101302.1640625</v>
      </c>
      <c r="I19" s="102">
        <v>44784.96484375</v>
      </c>
      <c r="J19" s="102">
        <f t="shared" si="2"/>
        <v>121260.486328125</v>
      </c>
      <c r="K19" s="102">
        <v>90812.3125</v>
      </c>
      <c r="L19" s="102">
        <v>30448.173828125</v>
      </c>
      <c r="M19" s="102">
        <f t="shared" si="3"/>
        <v>256928.4765625</v>
      </c>
      <c r="N19" s="102">
        <v>166935.3125</v>
      </c>
      <c r="O19" s="102">
        <v>89993.1640625</v>
      </c>
    </row>
    <row r="20" spans="2:15" ht="13.5">
      <c r="B20" s="104">
        <v>2013</v>
      </c>
      <c r="C20" s="102">
        <f t="shared" si="0"/>
        <v>394123.0625</v>
      </c>
      <c r="D20" s="103">
        <f t="shared" si="4"/>
        <v>0.071413104421723</v>
      </c>
      <c r="E20" s="102">
        <f t="shared" si="1"/>
        <v>385332.494140625</v>
      </c>
      <c r="F20" s="102">
        <v>293681.533203125</v>
      </c>
      <c r="G20" s="102">
        <v>91650.9609375</v>
      </c>
      <c r="H20" s="102">
        <v>155159.921875</v>
      </c>
      <c r="I20" s="102">
        <v>60797.40625</v>
      </c>
      <c r="J20" s="102">
        <f t="shared" si="2"/>
        <v>123880.583984375</v>
      </c>
      <c r="K20" s="102">
        <v>94485.984375</v>
      </c>
      <c r="L20" s="102">
        <v>29394.599609375</v>
      </c>
      <c r="M20" s="102">
        <f t="shared" si="3"/>
        <v>331047.34375</v>
      </c>
      <c r="N20" s="102">
        <v>229645.5</v>
      </c>
      <c r="O20" s="102">
        <v>101401.84375</v>
      </c>
    </row>
    <row r="21" spans="2:15" ht="13.5">
      <c r="B21" s="104">
        <v>2014</v>
      </c>
      <c r="C21" s="102">
        <f t="shared" si="0"/>
        <v>423462.17578125</v>
      </c>
      <c r="D21" s="103">
        <f t="shared" si="4"/>
        <v>0.07444150335975319</v>
      </c>
      <c r="E21" s="102">
        <f t="shared" si="1"/>
        <v>402907.71484375</v>
      </c>
      <c r="F21" s="102">
        <v>307445.55078125</v>
      </c>
      <c r="G21" s="102">
        <v>95462.1640625</v>
      </c>
      <c r="H21" s="102">
        <v>192389.640625</v>
      </c>
      <c r="I21" s="102">
        <v>64044.953125</v>
      </c>
      <c r="J21" s="102">
        <f t="shared" si="2"/>
        <v>143348.7265625</v>
      </c>
      <c r="K21" s="102">
        <v>109982.7890625</v>
      </c>
      <c r="L21" s="102">
        <v>33365.9375</v>
      </c>
      <c r="M21" s="102">
        <f t="shared" si="3"/>
        <v>379228.859375</v>
      </c>
      <c r="N21" s="102">
        <v>225154.953125</v>
      </c>
      <c r="O21" s="102">
        <v>154073.90625</v>
      </c>
    </row>
    <row r="22" spans="2:15" ht="13.5">
      <c r="B22" s="104">
        <v>2015</v>
      </c>
      <c r="C22" s="102">
        <f t="shared" si="0"/>
        <v>451384.8515625</v>
      </c>
      <c r="D22" s="103">
        <f t="shared" si="4"/>
        <v>0.06593900796389929</v>
      </c>
      <c r="E22" s="102">
        <f t="shared" si="1"/>
        <v>429312.232421875</v>
      </c>
      <c r="F22" s="102">
        <v>322563.693359375</v>
      </c>
      <c r="G22" s="102">
        <v>106748.5390625</v>
      </c>
      <c r="H22" s="102">
        <v>148587.75</v>
      </c>
      <c r="I22" s="102">
        <v>85526.828125</v>
      </c>
      <c r="J22" s="102">
        <f t="shared" si="2"/>
        <v>141612.712890625</v>
      </c>
      <c r="K22" s="102">
        <v>124125.28125</v>
      </c>
      <c r="L22" s="102">
        <v>17487.431640625</v>
      </c>
      <c r="M22" s="102">
        <f t="shared" si="3"/>
        <v>353654.671875</v>
      </c>
      <c r="N22" s="102">
        <v>231641.734375</v>
      </c>
      <c r="O22" s="102">
        <v>122012.9375</v>
      </c>
    </row>
    <row r="23" spans="2:15" ht="13.5">
      <c r="B23" s="104">
        <v>2016</v>
      </c>
      <c r="C23" s="102">
        <f t="shared" si="0"/>
        <v>468371.1796875</v>
      </c>
      <c r="D23" s="103">
        <f t="shared" si="4"/>
        <v>0.037631586585594734</v>
      </c>
      <c r="E23" s="102">
        <f t="shared" si="1"/>
        <v>443398.3359375</v>
      </c>
      <c r="F23" s="102">
        <v>331482</v>
      </c>
      <c r="G23" s="102">
        <v>111916.3359375</v>
      </c>
      <c r="H23" s="102">
        <v>114202</v>
      </c>
      <c r="I23" s="102">
        <v>122677</v>
      </c>
      <c r="J23" s="102">
        <f t="shared" si="2"/>
        <v>154883</v>
      </c>
      <c r="K23" s="102">
        <v>123255</v>
      </c>
      <c r="L23" s="102">
        <v>31628</v>
      </c>
      <c r="M23" s="102">
        <f t="shared" si="3"/>
        <v>366789.15625</v>
      </c>
      <c r="N23" s="102">
        <v>205690</v>
      </c>
      <c r="O23" s="102">
        <v>161099.15625</v>
      </c>
    </row>
    <row r="24" spans="2:15" ht="13.5">
      <c r="B24" s="104">
        <v>2017</v>
      </c>
      <c r="C24" s="102">
        <f t="shared" si="0"/>
        <v>485874</v>
      </c>
      <c r="D24" s="103">
        <f t="shared" si="4"/>
        <v>0.03736955020199573</v>
      </c>
      <c r="E24" s="102">
        <f t="shared" si="1"/>
        <v>459822</v>
      </c>
      <c r="F24" s="102">
        <v>343086</v>
      </c>
      <c r="G24" s="102">
        <v>116736</v>
      </c>
      <c r="H24" s="102">
        <v>130049</v>
      </c>
      <c r="I24" s="102">
        <v>55713</v>
      </c>
      <c r="J24" s="102">
        <f t="shared" si="2"/>
        <v>194151</v>
      </c>
      <c r="K24" s="102">
        <v>160620</v>
      </c>
      <c r="L24" s="102">
        <v>33531</v>
      </c>
      <c r="M24" s="102">
        <f t="shared" si="3"/>
        <v>353861</v>
      </c>
      <c r="N24" s="102">
        <v>205919</v>
      </c>
      <c r="O24" s="102">
        <v>147942</v>
      </c>
    </row>
    <row r="25" spans="2:15" ht="13.5">
      <c r="B25" s="104">
        <v>2018</v>
      </c>
      <c r="C25" s="102">
        <f t="shared" si="0"/>
        <v>0</v>
      </c>
      <c r="D25" s="99"/>
      <c r="E25" s="102">
        <f t="shared" si="1"/>
        <v>0</v>
      </c>
      <c r="F25" s="102"/>
      <c r="G25" s="102"/>
      <c r="H25" s="102"/>
      <c r="I25" s="102"/>
      <c r="J25" s="102">
        <f t="shared" si="2"/>
        <v>0</v>
      </c>
      <c r="K25" s="102"/>
      <c r="L25" s="102"/>
      <c r="M25" s="102">
        <f t="shared" si="3"/>
        <v>0</v>
      </c>
      <c r="N25" s="102"/>
      <c r="O25" s="102"/>
    </row>
    <row r="26" spans="2:15" ht="13.5">
      <c r="B26" s="104">
        <v>2019</v>
      </c>
      <c r="C26" s="102">
        <f t="shared" si="0"/>
        <v>0</v>
      </c>
      <c r="D26" s="99">
        <f t="shared" si="4"/>
      </c>
      <c r="E26" s="102">
        <f t="shared" si="1"/>
        <v>0</v>
      </c>
      <c r="F26" s="102"/>
      <c r="G26" s="102"/>
      <c r="H26" s="102"/>
      <c r="I26" s="102"/>
      <c r="J26" s="102">
        <f t="shared" si="2"/>
        <v>0</v>
      </c>
      <c r="K26" s="102"/>
      <c r="L26" s="102"/>
      <c r="M26" s="102">
        <f t="shared" si="3"/>
        <v>0</v>
      </c>
      <c r="N26" s="102"/>
      <c r="O26" s="102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O26"/>
  <sheetViews>
    <sheetView showGridLines="0" zoomScalePageLayoutView="0" workbookViewId="0" topLeftCell="A1">
      <selection activeCell="B6" sqref="B6:B26"/>
    </sheetView>
  </sheetViews>
  <sheetFormatPr defaultColWidth="9.140625" defaultRowHeight="15"/>
  <cols>
    <col min="1" max="1" width="11.57421875" style="99" customWidth="1"/>
    <col min="2" max="2" width="8.8515625" style="99" customWidth="1"/>
    <col min="3" max="3" width="12.57421875" style="99" bestFit="1" customWidth="1"/>
    <col min="4" max="4" width="12.8515625" style="99" bestFit="1" customWidth="1"/>
    <col min="5" max="5" width="16.140625" style="99" bestFit="1" customWidth="1"/>
    <col min="6" max="6" width="18.140625" style="99" bestFit="1" customWidth="1"/>
    <col min="7" max="7" width="22.7109375" style="99" bestFit="1" customWidth="1"/>
    <col min="8" max="8" width="20.7109375" style="99" bestFit="1" customWidth="1"/>
    <col min="9" max="9" width="18.57421875" style="99" bestFit="1" customWidth="1"/>
    <col min="10" max="15" width="12.00390625" style="99" bestFit="1" customWidth="1"/>
    <col min="16" max="16384" width="8.8515625" style="99" customWidth="1"/>
  </cols>
  <sheetData>
    <row r="1" ht="13.5">
      <c r="A1" s="99" t="s">
        <v>33</v>
      </c>
    </row>
    <row r="2" ht="13.5">
      <c r="A2" s="99" t="s">
        <v>10</v>
      </c>
    </row>
    <row r="3" spans="1:2" ht="13.5">
      <c r="A3" s="99" t="s">
        <v>11</v>
      </c>
      <c r="B3" s="100">
        <f>+'NA Expenditure | CNP | Annual'!B3</f>
        <v>43313</v>
      </c>
    </row>
    <row r="4" spans="1:2" ht="13.5">
      <c r="A4" s="99" t="s">
        <v>12</v>
      </c>
      <c r="B4" s="99" t="s">
        <v>13</v>
      </c>
    </row>
    <row r="6" spans="2:15" ht="13.5">
      <c r="B6" s="101" t="s">
        <v>23</v>
      </c>
      <c r="C6" s="101" t="s">
        <v>16</v>
      </c>
      <c r="D6" s="101" t="s">
        <v>17</v>
      </c>
      <c r="E6" s="101" t="s">
        <v>24</v>
      </c>
      <c r="F6" s="101" t="s">
        <v>25</v>
      </c>
      <c r="G6" s="101" t="s">
        <v>26</v>
      </c>
      <c r="H6" s="101" t="s">
        <v>27</v>
      </c>
      <c r="I6" s="101" t="s">
        <v>28</v>
      </c>
      <c r="J6" s="101" t="s">
        <v>29</v>
      </c>
      <c r="K6" s="101" t="s">
        <v>30</v>
      </c>
      <c r="L6" s="101" t="s">
        <v>31</v>
      </c>
      <c r="M6" s="101" t="s">
        <v>32</v>
      </c>
      <c r="N6" s="101" t="s">
        <v>30</v>
      </c>
      <c r="O6" s="101" t="s">
        <v>31</v>
      </c>
    </row>
    <row r="7" spans="2:15" ht="13.5">
      <c r="B7" s="104">
        <v>2000</v>
      </c>
      <c r="C7" s="102">
        <f>+SUM(E7,H7,I7,J7)-M7</f>
        <v>76387.06392133827</v>
      </c>
      <c r="D7" s="103"/>
      <c r="E7" s="102">
        <f>+G7+F7</f>
        <v>71318.85601111426</v>
      </c>
      <c r="F7" s="102">
        <v>58980.092884775455</v>
      </c>
      <c r="G7" s="102">
        <v>12338.7631263388</v>
      </c>
      <c r="H7" s="102">
        <v>16536.841543540282</v>
      </c>
      <c r="I7" s="102">
        <v>8951.668316230867</v>
      </c>
      <c r="J7" s="102">
        <f>+K7+L7</f>
        <v>9801.744211073006</v>
      </c>
      <c r="K7" s="102">
        <v>6845.212412459557</v>
      </c>
      <c r="L7" s="102">
        <v>2956.531798613449</v>
      </c>
      <c r="M7" s="102">
        <f>+N7+O7</f>
        <v>30222.046160620146</v>
      </c>
      <c r="N7" s="102">
        <v>24706.20781037499</v>
      </c>
      <c r="O7" s="102">
        <v>5515.838350245158</v>
      </c>
    </row>
    <row r="8" spans="2:15" ht="13.5">
      <c r="B8" s="104">
        <v>2001</v>
      </c>
      <c r="C8" s="102">
        <f aca="true" t="shared" si="0" ref="C8:C26">+SUM(E8,H8,I8,J8)-M8</f>
        <v>98692.91856129616</v>
      </c>
      <c r="D8" s="103">
        <v>0.2920108915683417</v>
      </c>
      <c r="E8" s="102">
        <f aca="true" t="shared" si="1" ref="E8:E25">+G8+F8</f>
        <v>87240.64672987154</v>
      </c>
      <c r="F8" s="102">
        <v>68555.28416159889</v>
      </c>
      <c r="G8" s="102">
        <v>18685.36256827265</v>
      </c>
      <c r="H8" s="102">
        <v>13717.408588416805</v>
      </c>
      <c r="I8" s="102">
        <v>10745.984263447834</v>
      </c>
      <c r="J8" s="102">
        <f aca="true" t="shared" si="2" ref="J8:J25">+K8+L8</f>
        <v>20840.94796653356</v>
      </c>
      <c r="K8" s="102">
        <v>16628.48736561866</v>
      </c>
      <c r="L8" s="102">
        <v>4212.460600914897</v>
      </c>
      <c r="M8" s="102">
        <f aca="true" t="shared" si="3" ref="M8:M25">+N8+O8</f>
        <v>33852.06898697359</v>
      </c>
      <c r="N8" s="102">
        <v>27645.47020083629</v>
      </c>
      <c r="O8" s="102">
        <v>6206.598786137294</v>
      </c>
    </row>
    <row r="9" spans="2:15" ht="13.5">
      <c r="B9" s="104">
        <v>2002</v>
      </c>
      <c r="C9" s="102">
        <f t="shared" si="0"/>
        <v>119136.59315188682</v>
      </c>
      <c r="D9" s="103">
        <v>0.20714429047808025</v>
      </c>
      <c r="E9" s="102">
        <f t="shared" si="1"/>
        <v>118605.27294152911</v>
      </c>
      <c r="F9" s="102">
        <v>98499.21378989065</v>
      </c>
      <c r="G9" s="102">
        <v>20106.059151638456</v>
      </c>
      <c r="H9" s="102">
        <v>24261.874512231887</v>
      </c>
      <c r="I9" s="102">
        <v>13910.865909842421</v>
      </c>
      <c r="J9" s="102">
        <f t="shared" si="2"/>
        <v>29081.62320528728</v>
      </c>
      <c r="K9" s="102">
        <v>20413.25049238996</v>
      </c>
      <c r="L9" s="102">
        <v>8668.372712897317</v>
      </c>
      <c r="M9" s="102">
        <f t="shared" si="3"/>
        <v>66723.0434170039</v>
      </c>
      <c r="N9" s="102">
        <v>54545.75722713919</v>
      </c>
      <c r="O9" s="102">
        <v>12177.286189864706</v>
      </c>
    </row>
    <row r="10" spans="2:15" ht="13.5">
      <c r="B10" s="104">
        <v>2003</v>
      </c>
      <c r="C10" s="102">
        <f t="shared" si="0"/>
        <v>133118.16811626256</v>
      </c>
      <c r="D10" s="103">
        <f>_xlfn.IFERROR(C10/C9-1,"")</f>
        <v>0.11735751874783507</v>
      </c>
      <c r="E10" s="102">
        <f t="shared" si="1"/>
        <v>133775.78649032136</v>
      </c>
      <c r="F10" s="102">
        <v>110535.41999362322</v>
      </c>
      <c r="G10" s="102">
        <v>23240.366496698134</v>
      </c>
      <c r="H10" s="102">
        <v>20125.044278585516</v>
      </c>
      <c r="I10" s="102">
        <v>13004.168382349246</v>
      </c>
      <c r="J10" s="102">
        <f t="shared" si="2"/>
        <v>34030.685093833265</v>
      </c>
      <c r="K10" s="102">
        <v>26504.85025098397</v>
      </c>
      <c r="L10" s="102">
        <v>7525.8348428492955</v>
      </c>
      <c r="M10" s="102">
        <f t="shared" si="3"/>
        <v>67817.51612882686</v>
      </c>
      <c r="N10" s="102">
        <v>54863.37028343613</v>
      </c>
      <c r="O10" s="102">
        <v>12954.145845390723</v>
      </c>
    </row>
    <row r="11" spans="2:15" ht="13.5">
      <c r="B11" s="104">
        <v>2004</v>
      </c>
      <c r="C11" s="102">
        <f t="shared" si="0"/>
        <v>154271.44676924867</v>
      </c>
      <c r="D11" s="103">
        <f aca="true" t="shared" si="4" ref="D11:D25">_xlfn.IFERROR(C11/C10-1,"")</f>
        <v>0.15890602276400978</v>
      </c>
      <c r="E11" s="102">
        <f t="shared" si="1"/>
        <v>152439.06638975677</v>
      </c>
      <c r="F11" s="102">
        <v>123331.57049775358</v>
      </c>
      <c r="G11" s="102">
        <v>29107.495892003193</v>
      </c>
      <c r="H11" s="102">
        <v>19535.52274004449</v>
      </c>
      <c r="I11" s="102">
        <v>12156.398218947314</v>
      </c>
      <c r="J11" s="102">
        <f t="shared" si="2"/>
        <v>44623.00664128123</v>
      </c>
      <c r="K11" s="102">
        <v>38373.895148698844</v>
      </c>
      <c r="L11" s="102">
        <v>6249.111492582388</v>
      </c>
      <c r="M11" s="102">
        <f t="shared" si="3"/>
        <v>74482.54722078113</v>
      </c>
      <c r="N11" s="102">
        <v>62929.71316652885</v>
      </c>
      <c r="O11" s="102">
        <v>11552.834054252276</v>
      </c>
    </row>
    <row r="12" spans="2:15" ht="13.5">
      <c r="B12" s="104">
        <v>2005</v>
      </c>
      <c r="C12" s="102">
        <f t="shared" si="0"/>
        <v>178118.23201651665</v>
      </c>
      <c r="D12" s="103">
        <f t="shared" si="4"/>
        <v>0.15457679140675196</v>
      </c>
      <c r="E12" s="102">
        <f t="shared" si="1"/>
        <v>174101.35358265176</v>
      </c>
      <c r="F12" s="102">
        <v>141819.46666580444</v>
      </c>
      <c r="G12" s="102">
        <v>32281.886916847325</v>
      </c>
      <c r="H12" s="102">
        <v>23088.328215378337</v>
      </c>
      <c r="I12" s="102">
        <v>9404.236606886347</v>
      </c>
      <c r="J12" s="102">
        <f t="shared" si="2"/>
        <v>53775.127207622325</v>
      </c>
      <c r="K12" s="102">
        <v>46462.25217350607</v>
      </c>
      <c r="L12" s="102">
        <v>7312.875034116252</v>
      </c>
      <c r="M12" s="102">
        <f t="shared" si="3"/>
        <v>82250.81359602211</v>
      </c>
      <c r="N12" s="102">
        <v>68685.84757889282</v>
      </c>
      <c r="O12" s="102">
        <v>13564.96601712929</v>
      </c>
    </row>
    <row r="13" spans="2:15" ht="13.5">
      <c r="B13" s="104">
        <v>2006</v>
      </c>
      <c r="C13" s="102">
        <f t="shared" si="0"/>
        <v>211133.0222011587</v>
      </c>
      <c r="D13" s="103">
        <f t="shared" si="4"/>
        <v>0.18535323313550878</v>
      </c>
      <c r="E13" s="102">
        <f t="shared" si="1"/>
        <v>197425.84493557666</v>
      </c>
      <c r="F13" s="102">
        <v>160931.91930592566</v>
      </c>
      <c r="G13" s="102">
        <v>36493.92562965101</v>
      </c>
      <c r="H13" s="102">
        <v>25903.39772557143</v>
      </c>
      <c r="I13" s="102">
        <v>10538.678276770408</v>
      </c>
      <c r="J13" s="102">
        <f t="shared" si="2"/>
        <v>63797.93681942479</v>
      </c>
      <c r="K13" s="102">
        <v>56071.52346069377</v>
      </c>
      <c r="L13" s="102">
        <v>7726.413358731019</v>
      </c>
      <c r="M13" s="102">
        <f t="shared" si="3"/>
        <v>86532.83555618458</v>
      </c>
      <c r="N13" s="102">
        <v>72140.57702670546</v>
      </c>
      <c r="O13" s="102">
        <v>14392.258529479128</v>
      </c>
    </row>
    <row r="14" spans="2:15" ht="13.5">
      <c r="B14" s="104">
        <v>2007</v>
      </c>
      <c r="C14" s="102">
        <f t="shared" si="0"/>
        <v>242038.0126953125</v>
      </c>
      <c r="D14" s="103">
        <f t="shared" si="4"/>
        <v>0.1463768678719941</v>
      </c>
      <c r="E14" s="102">
        <f t="shared" si="1"/>
        <v>227380.775390625</v>
      </c>
      <c r="F14" s="102">
        <v>186766.615234375</v>
      </c>
      <c r="G14" s="102">
        <v>40614.16015625</v>
      </c>
      <c r="H14" s="102">
        <v>27275.767578125</v>
      </c>
      <c r="I14" s="102">
        <v>9346.3251953125</v>
      </c>
      <c r="J14" s="102">
        <f t="shared" si="2"/>
        <v>74638.3828125</v>
      </c>
      <c r="K14" s="102">
        <v>64605.296875</v>
      </c>
      <c r="L14" s="102">
        <v>10033.0859375</v>
      </c>
      <c r="M14" s="102">
        <f t="shared" si="3"/>
        <v>96603.23828125</v>
      </c>
      <c r="N14" s="102">
        <v>78042.5859375</v>
      </c>
      <c r="O14" s="102">
        <v>18560.65234375</v>
      </c>
    </row>
    <row r="15" spans="2:15" ht="13.5">
      <c r="B15" s="104">
        <v>2008</v>
      </c>
      <c r="C15" s="102">
        <f t="shared" si="0"/>
        <v>279330.646484375</v>
      </c>
      <c r="D15" s="103">
        <f t="shared" si="4"/>
        <v>0.15407759043207814</v>
      </c>
      <c r="E15" s="102">
        <f t="shared" si="1"/>
        <v>258617.8544921875</v>
      </c>
      <c r="F15" s="102">
        <v>211290.0068359375</v>
      </c>
      <c r="G15" s="102">
        <v>47327.84765625</v>
      </c>
      <c r="H15" s="102">
        <v>42385.5859375</v>
      </c>
      <c r="I15" s="102">
        <v>5803.0654296875</v>
      </c>
      <c r="J15" s="102">
        <f t="shared" si="2"/>
        <v>81947.95703125</v>
      </c>
      <c r="K15" s="102">
        <v>62599.70703125</v>
      </c>
      <c r="L15" s="102">
        <v>19348.25</v>
      </c>
      <c r="M15" s="102">
        <f t="shared" si="3"/>
        <v>109423.81640625</v>
      </c>
      <c r="N15" s="102">
        <v>79486.921875</v>
      </c>
      <c r="O15" s="102">
        <v>29936.89453125</v>
      </c>
    </row>
    <row r="16" spans="2:15" ht="13.5">
      <c r="B16" s="104">
        <v>2009</v>
      </c>
      <c r="C16" s="102">
        <f t="shared" si="0"/>
        <v>300269.91943359375</v>
      </c>
      <c r="D16" s="103">
        <f t="shared" si="4"/>
        <v>0.07496231871711223</v>
      </c>
      <c r="E16" s="102">
        <f t="shared" si="1"/>
        <v>290125.0205078125</v>
      </c>
      <c r="F16" s="102">
        <v>235825.7705078125</v>
      </c>
      <c r="G16" s="102">
        <v>54299.25</v>
      </c>
      <c r="H16" s="102">
        <v>42339.859375</v>
      </c>
      <c r="I16" s="102">
        <v>1758.88134765625</v>
      </c>
      <c r="J16" s="102">
        <f t="shared" si="2"/>
        <v>89989.873046875</v>
      </c>
      <c r="K16" s="102">
        <v>70008.734375</v>
      </c>
      <c r="L16" s="102">
        <v>19981.138671875</v>
      </c>
      <c r="M16" s="102">
        <f t="shared" si="3"/>
        <v>123943.71484375</v>
      </c>
      <c r="N16" s="102">
        <v>95329.3046875</v>
      </c>
      <c r="O16" s="102">
        <v>28614.41015625</v>
      </c>
    </row>
    <row r="17" spans="2:15" ht="13.5">
      <c r="B17" s="104">
        <v>2010</v>
      </c>
      <c r="C17" s="102">
        <f t="shared" si="0"/>
        <v>344839.36279296875</v>
      </c>
      <c r="D17" s="103">
        <f t="shared" si="4"/>
        <v>0.1484312629231972</v>
      </c>
      <c r="E17" s="102">
        <f t="shared" si="1"/>
        <v>332478.978515625</v>
      </c>
      <c r="F17" s="102">
        <v>268347.818359375</v>
      </c>
      <c r="G17" s="102">
        <v>64131.16015625</v>
      </c>
      <c r="H17" s="102">
        <v>61599.0546875</v>
      </c>
      <c r="I17" s="102">
        <v>1490.96826171875</v>
      </c>
      <c r="J17" s="102">
        <f t="shared" si="2"/>
        <v>108659.498046875</v>
      </c>
      <c r="K17" s="102">
        <v>82756.1015625</v>
      </c>
      <c r="L17" s="102">
        <v>25903.396484375</v>
      </c>
      <c r="M17" s="102">
        <f t="shared" si="3"/>
        <v>159389.13671875</v>
      </c>
      <c r="N17" s="102">
        <v>117128.671875</v>
      </c>
      <c r="O17" s="102">
        <v>42260.46484375</v>
      </c>
    </row>
    <row r="18" spans="2:15" ht="13.5">
      <c r="B18" s="104">
        <v>2011</v>
      </c>
      <c r="C18" s="102">
        <f t="shared" si="0"/>
        <v>381691.5</v>
      </c>
      <c r="D18" s="103">
        <f t="shared" si="4"/>
        <v>0.10686754814924115</v>
      </c>
      <c r="E18" s="102">
        <f t="shared" si="1"/>
        <v>365713.4697265625</v>
      </c>
      <c r="F18" s="102">
        <v>289576.2822265625</v>
      </c>
      <c r="G18" s="102">
        <v>76137.1875</v>
      </c>
      <c r="H18" s="102">
        <v>82231.65625</v>
      </c>
      <c r="I18" s="102">
        <v>15737.8349609375</v>
      </c>
      <c r="J18" s="102">
        <f t="shared" si="2"/>
        <v>127586.85546875</v>
      </c>
      <c r="K18" s="102">
        <v>94709.7734375</v>
      </c>
      <c r="L18" s="102">
        <v>32877.08203125</v>
      </c>
      <c r="M18" s="102">
        <f t="shared" si="3"/>
        <v>209578.31640625</v>
      </c>
      <c r="N18" s="102">
        <v>146223.03125</v>
      </c>
      <c r="O18" s="102">
        <v>63355.28515625</v>
      </c>
    </row>
    <row r="19" spans="2:15" ht="13.5">
      <c r="B19" s="104">
        <v>2012</v>
      </c>
      <c r="C19" s="102">
        <f t="shared" si="0"/>
        <v>433122.1591796875</v>
      </c>
      <c r="D19" s="103">
        <f t="shared" si="4"/>
        <v>0.1347440516220233</v>
      </c>
      <c r="E19" s="102">
        <f t="shared" si="1"/>
        <v>427472.2607421875</v>
      </c>
      <c r="F19" s="102">
        <v>337190.0263671875</v>
      </c>
      <c r="G19" s="102">
        <v>90282.234375</v>
      </c>
      <c r="H19" s="102">
        <v>152145.34375</v>
      </c>
      <c r="I19" s="102">
        <v>53076.2578125</v>
      </c>
      <c r="J19" s="102">
        <f t="shared" si="2"/>
        <v>140227.9921875</v>
      </c>
      <c r="K19" s="102">
        <v>107832.0234375</v>
      </c>
      <c r="L19" s="102">
        <v>32395.96875</v>
      </c>
      <c r="M19" s="102">
        <f t="shared" si="3"/>
        <v>339799.6953125</v>
      </c>
      <c r="N19" s="102">
        <v>211650.625</v>
      </c>
      <c r="O19" s="102">
        <v>128149.0703125</v>
      </c>
    </row>
    <row r="20" spans="2:15" ht="13.5">
      <c r="B20" s="104">
        <v>2013</v>
      </c>
      <c r="C20" s="102">
        <f t="shared" si="0"/>
        <v>482233.4296875</v>
      </c>
      <c r="D20" s="103">
        <f t="shared" si="4"/>
        <v>0.11338895844264085</v>
      </c>
      <c r="E20" s="102">
        <f t="shared" si="1"/>
        <v>478223.49609375</v>
      </c>
      <c r="F20" s="102">
        <v>363122.58203125</v>
      </c>
      <c r="G20" s="102">
        <v>115100.9140625</v>
      </c>
      <c r="H20" s="102">
        <v>189791.40625</v>
      </c>
      <c r="I20" s="102">
        <v>72875.421875</v>
      </c>
      <c r="J20" s="102">
        <f t="shared" si="2"/>
        <v>146450.83984375</v>
      </c>
      <c r="K20" s="102">
        <v>113421.2421875</v>
      </c>
      <c r="L20" s="102">
        <v>33029.59765625</v>
      </c>
      <c r="M20" s="102">
        <f t="shared" si="3"/>
        <v>405107.734375</v>
      </c>
      <c r="N20" s="102">
        <v>291225.8125</v>
      </c>
      <c r="O20" s="102">
        <v>113881.921875</v>
      </c>
    </row>
    <row r="21" spans="2:15" ht="13.5">
      <c r="B21" s="104">
        <v>2014</v>
      </c>
      <c r="C21" s="102">
        <f t="shared" si="0"/>
        <v>531777.1279296875</v>
      </c>
      <c r="D21" s="103">
        <f t="shared" si="4"/>
        <v>0.10273800029643976</v>
      </c>
      <c r="E21" s="102">
        <f t="shared" si="1"/>
        <v>510725.7255859375</v>
      </c>
      <c r="F21" s="102">
        <v>372133.9287109375</v>
      </c>
      <c r="G21" s="102">
        <v>138591.796875</v>
      </c>
      <c r="H21" s="102">
        <v>228937.09375</v>
      </c>
      <c r="I21" s="102">
        <v>65468.98046875</v>
      </c>
      <c r="J21" s="102">
        <f t="shared" si="2"/>
        <v>177397.046875</v>
      </c>
      <c r="K21" s="102">
        <v>139915.828125</v>
      </c>
      <c r="L21" s="102">
        <v>37481.21875</v>
      </c>
      <c r="M21" s="102">
        <f t="shared" si="3"/>
        <v>450751.71875</v>
      </c>
      <c r="N21" s="102">
        <v>276689.96875</v>
      </c>
      <c r="O21" s="102">
        <v>174061.75</v>
      </c>
    </row>
    <row r="22" spans="2:15" ht="13.5">
      <c r="B22" s="104">
        <v>2015</v>
      </c>
      <c r="C22" s="102">
        <f t="shared" si="0"/>
        <v>591678.6083984375</v>
      </c>
      <c r="D22" s="103">
        <f t="shared" si="4"/>
        <v>0.11264395800917226</v>
      </c>
      <c r="E22" s="102">
        <f t="shared" si="1"/>
        <v>558828.2099609375</v>
      </c>
      <c r="F22" s="102">
        <v>401021.3662109375</v>
      </c>
      <c r="G22" s="102">
        <v>157806.84375</v>
      </c>
      <c r="H22" s="102">
        <v>189089.453125</v>
      </c>
      <c r="I22" s="102">
        <v>79092.0859375</v>
      </c>
      <c r="J22" s="102">
        <f t="shared" si="2"/>
        <v>190616.3125</v>
      </c>
      <c r="K22" s="102">
        <v>168675.6875</v>
      </c>
      <c r="L22" s="102">
        <v>21940.625</v>
      </c>
      <c r="M22" s="102">
        <f t="shared" si="3"/>
        <v>425947.453125</v>
      </c>
      <c r="N22" s="102">
        <v>281630.34375</v>
      </c>
      <c r="O22" s="102">
        <v>144317.109375</v>
      </c>
    </row>
    <row r="23" spans="2:15" ht="13.5">
      <c r="B23" s="104">
        <v>2016</v>
      </c>
      <c r="C23" s="102">
        <f t="shared" si="0"/>
        <v>687115.921875</v>
      </c>
      <c r="D23" s="103">
        <f t="shared" si="4"/>
        <v>0.16129924611419244</v>
      </c>
      <c r="E23" s="102">
        <f t="shared" si="1"/>
        <v>683389</v>
      </c>
      <c r="F23" s="102">
        <v>488801</v>
      </c>
      <c r="G23" s="102">
        <v>194588</v>
      </c>
      <c r="H23" s="102">
        <v>154470</v>
      </c>
      <c r="I23" s="102">
        <v>107447</v>
      </c>
      <c r="J23" s="102">
        <f t="shared" si="2"/>
        <v>252787</v>
      </c>
      <c r="K23" s="102">
        <v>212611</v>
      </c>
      <c r="L23" s="102">
        <v>40176</v>
      </c>
      <c r="M23" s="102">
        <f t="shared" si="3"/>
        <v>510977.078125</v>
      </c>
      <c r="N23" s="102">
        <v>310457</v>
      </c>
      <c r="O23" s="102">
        <v>200520.078125</v>
      </c>
    </row>
    <row r="24" spans="2:15" ht="13.5">
      <c r="B24" s="104">
        <v>2017</v>
      </c>
      <c r="C24" s="102">
        <f t="shared" si="0"/>
        <v>804464</v>
      </c>
      <c r="D24" s="103">
        <f t="shared" si="4"/>
        <v>0.17078352340429093</v>
      </c>
      <c r="E24" s="102">
        <f t="shared" si="1"/>
        <v>745918</v>
      </c>
      <c r="F24" s="102">
        <v>540765</v>
      </c>
      <c r="G24" s="102">
        <v>205153</v>
      </c>
      <c r="H24" s="102">
        <v>197854</v>
      </c>
      <c r="I24" s="102">
        <v>117780</v>
      </c>
      <c r="J24" s="102">
        <f t="shared" si="2"/>
        <v>327554</v>
      </c>
      <c r="K24" s="102">
        <v>284146</v>
      </c>
      <c r="L24" s="102">
        <v>43408</v>
      </c>
      <c r="M24" s="102">
        <f t="shared" si="3"/>
        <v>584642</v>
      </c>
      <c r="N24" s="102">
        <v>336169</v>
      </c>
      <c r="O24" s="102">
        <v>248473</v>
      </c>
    </row>
    <row r="25" spans="2:15" ht="13.5">
      <c r="B25" s="104">
        <v>2018</v>
      </c>
      <c r="C25" s="102">
        <f t="shared" si="0"/>
        <v>0</v>
      </c>
      <c r="E25" s="102">
        <f t="shared" si="1"/>
        <v>0</v>
      </c>
      <c r="F25" s="102"/>
      <c r="G25" s="102"/>
      <c r="H25" s="102"/>
      <c r="I25" s="102"/>
      <c r="J25" s="102">
        <f t="shared" si="2"/>
        <v>0</v>
      </c>
      <c r="K25" s="102"/>
      <c r="L25" s="102"/>
      <c r="M25" s="102">
        <f t="shared" si="3"/>
        <v>0</v>
      </c>
      <c r="N25" s="102"/>
      <c r="O25" s="102"/>
    </row>
    <row r="26" spans="2:15" ht="13.5">
      <c r="B26" s="104">
        <v>2019</v>
      </c>
      <c r="C26" s="102">
        <f t="shared" si="0"/>
        <v>0</v>
      </c>
      <c r="D26" s="99" t="s">
        <v>172</v>
      </c>
      <c r="E26" s="102">
        <f>+G26+F26</f>
        <v>0</v>
      </c>
      <c r="F26" s="102"/>
      <c r="G26" s="102"/>
      <c r="H26" s="102"/>
      <c r="I26" s="102"/>
      <c r="J26" s="102">
        <f>+K26+L26</f>
        <v>0</v>
      </c>
      <c r="K26" s="102"/>
      <c r="L26" s="102"/>
      <c r="M26" s="102">
        <f>+N26+O26</f>
        <v>0</v>
      </c>
      <c r="N26" s="102"/>
      <c r="O26" s="102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W18"/>
  <sheetViews>
    <sheetView showGridLines="0" zoomScalePageLayoutView="0" workbookViewId="0" topLeftCell="A1">
      <selection activeCell="H21" sqref="H21"/>
    </sheetView>
  </sheetViews>
  <sheetFormatPr defaultColWidth="9.140625" defaultRowHeight="15"/>
  <cols>
    <col min="1" max="1" width="12.00390625" style="1" customWidth="1"/>
    <col min="2" max="2" width="16.7109375" style="1" bestFit="1" customWidth="1"/>
    <col min="3" max="23" width="16.140625" style="1" customWidth="1"/>
    <col min="24" max="16384" width="8.8515625" style="1" customWidth="1"/>
  </cols>
  <sheetData>
    <row r="1" ht="13.5">
      <c r="A1" s="1" t="s">
        <v>34</v>
      </c>
    </row>
    <row r="2" ht="13.5">
      <c r="A2" s="1" t="s">
        <v>10</v>
      </c>
    </row>
    <row r="3" spans="1:2" ht="13.5">
      <c r="A3" s="1" t="s">
        <v>11</v>
      </c>
      <c r="B3" s="6">
        <f>+'NA Expenditure | CUP | Annual'!B3</f>
        <v>43313</v>
      </c>
    </row>
    <row r="4" spans="1:2" ht="13.5">
      <c r="A4" s="1" t="s">
        <v>12</v>
      </c>
      <c r="B4" s="1" t="s">
        <v>13</v>
      </c>
    </row>
    <row r="6" spans="1:23" ht="13.5">
      <c r="A6" s="105"/>
      <c r="B6" s="105" t="s">
        <v>35</v>
      </c>
      <c r="C6" s="106" t="s">
        <v>36</v>
      </c>
      <c r="D6" s="106"/>
      <c r="E6" s="106"/>
      <c r="F6" s="106" t="s">
        <v>37</v>
      </c>
      <c r="G6" s="106"/>
      <c r="H6" s="106"/>
      <c r="I6" s="106"/>
      <c r="J6" s="106" t="s">
        <v>38</v>
      </c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7"/>
      <c r="V6" s="107"/>
      <c r="W6" s="107"/>
    </row>
    <row r="7" spans="1:23" ht="27">
      <c r="A7" s="108"/>
      <c r="B7" s="109" t="s">
        <v>39</v>
      </c>
      <c r="C7" s="109" t="s">
        <v>40</v>
      </c>
      <c r="D7" s="109" t="s">
        <v>41</v>
      </c>
      <c r="E7" s="109" t="s">
        <v>42</v>
      </c>
      <c r="F7" s="109" t="s">
        <v>43</v>
      </c>
      <c r="G7" s="109" t="s">
        <v>44</v>
      </c>
      <c r="H7" s="109" t="s">
        <v>45</v>
      </c>
      <c r="I7" s="109" t="s">
        <v>46</v>
      </c>
      <c r="J7" s="109" t="s">
        <v>47</v>
      </c>
      <c r="K7" s="109" t="s">
        <v>48</v>
      </c>
      <c r="L7" s="109" t="s">
        <v>49</v>
      </c>
      <c r="M7" s="109" t="s">
        <v>50</v>
      </c>
      <c r="N7" s="109" t="s">
        <v>51</v>
      </c>
      <c r="O7" s="109" t="s">
        <v>52</v>
      </c>
      <c r="P7" s="109" t="s">
        <v>53</v>
      </c>
      <c r="Q7" s="109" t="s">
        <v>54</v>
      </c>
      <c r="R7" s="109" t="s">
        <v>55</v>
      </c>
      <c r="S7" s="109" t="s">
        <v>56</v>
      </c>
      <c r="T7" s="109" t="s">
        <v>57</v>
      </c>
      <c r="U7" s="101" t="s">
        <v>58</v>
      </c>
      <c r="V7" s="101" t="s">
        <v>59</v>
      </c>
      <c r="W7" s="101" t="s">
        <v>16</v>
      </c>
    </row>
    <row r="8" spans="1:23" ht="13.5">
      <c r="A8" s="99"/>
      <c r="B8" s="104">
        <v>2007</v>
      </c>
      <c r="C8" s="102">
        <v>71715.6142578125</v>
      </c>
      <c r="D8" s="102">
        <v>2756.7275390625</v>
      </c>
      <c r="E8" s="102">
        <v>3735.248559951782</v>
      </c>
      <c r="F8" s="102">
        <v>34173.42259979248</v>
      </c>
      <c r="G8" s="102">
        <v>6482.574279785156</v>
      </c>
      <c r="H8" s="102">
        <v>383.335013628006</v>
      </c>
      <c r="I8" s="102">
        <v>3792.5975341796875</v>
      </c>
      <c r="J8" s="102">
        <v>24915.440673828125</v>
      </c>
      <c r="K8" s="102">
        <v>22533.953365325928</v>
      </c>
      <c r="L8" s="102">
        <v>6464.8555908203125</v>
      </c>
      <c r="M8" s="102">
        <v>9714.353706359863</v>
      </c>
      <c r="N8" s="102">
        <v>6419.676025390625</v>
      </c>
      <c r="O8" s="102">
        <v>18410.734436035156</v>
      </c>
      <c r="P8" s="102">
        <v>11413.479736328125</v>
      </c>
      <c r="Q8" s="102">
        <v>16973.970703125</v>
      </c>
      <c r="R8" s="102">
        <v>4280.5098876953125</v>
      </c>
      <c r="S8" s="102">
        <v>2396.3413429260254</v>
      </c>
      <c r="T8" s="102">
        <v>-2147.218017578125</v>
      </c>
      <c r="U8" s="102">
        <f>+SUM(C8:T8)</f>
        <v>244415.61723446846</v>
      </c>
      <c r="V8" s="102">
        <v>19756.74560546875</v>
      </c>
      <c r="W8" s="102">
        <f>+V8+U8</f>
        <v>264172.3628399372</v>
      </c>
    </row>
    <row r="9" spans="1:23" ht="13.5">
      <c r="A9" s="99"/>
      <c r="B9" s="104">
        <v>2008</v>
      </c>
      <c r="C9" s="102">
        <v>75743.3271484375</v>
      </c>
      <c r="D9" s="102">
        <v>3934.69580078125</v>
      </c>
      <c r="E9" s="102">
        <v>4002.0168323516846</v>
      </c>
      <c r="F9" s="102">
        <v>33230.5495223999</v>
      </c>
      <c r="G9" s="102">
        <v>8167.613300323486</v>
      </c>
      <c r="H9" s="102">
        <v>507.9852080345154</v>
      </c>
      <c r="I9" s="102">
        <v>4441.138671875</v>
      </c>
      <c r="J9" s="102">
        <v>27596.162841796875</v>
      </c>
      <c r="K9" s="102">
        <v>23809.41575241089</v>
      </c>
      <c r="L9" s="102">
        <v>7058.7318115234375</v>
      </c>
      <c r="M9" s="102">
        <v>10764.68667602539</v>
      </c>
      <c r="N9" s="102">
        <v>9477.517639160156</v>
      </c>
      <c r="O9" s="102">
        <v>20418.546630859375</v>
      </c>
      <c r="P9" s="102">
        <v>12330.475280761719</v>
      </c>
      <c r="Q9" s="102">
        <v>17354.82421875</v>
      </c>
      <c r="R9" s="102">
        <v>4481.618133544922</v>
      </c>
      <c r="S9" s="102">
        <v>2532.4823608398438</v>
      </c>
      <c r="T9" s="102">
        <v>-4387.18603515625</v>
      </c>
      <c r="U9" s="102">
        <f aca="true" t="shared" si="0" ref="U9:U18">+SUM(C9:T9)</f>
        <v>261464.6017947197</v>
      </c>
      <c r="V9" s="102">
        <v>20872.79541015625</v>
      </c>
      <c r="W9" s="102">
        <f aca="true" t="shared" si="1" ref="W9:W15">+V9+U9</f>
        <v>282337.39720487595</v>
      </c>
    </row>
    <row r="10" spans="1:23" ht="13.5">
      <c r="A10" s="99"/>
      <c r="B10" s="104">
        <v>2009</v>
      </c>
      <c r="C10" s="102">
        <v>80021.59716796875</v>
      </c>
      <c r="D10" s="102">
        <v>3757.062255859375</v>
      </c>
      <c r="E10" s="102">
        <v>4345.625303268433</v>
      </c>
      <c r="F10" s="102">
        <v>33230.817516326904</v>
      </c>
      <c r="G10" s="102">
        <v>9360.445671081543</v>
      </c>
      <c r="H10" s="102">
        <v>528.8254098892212</v>
      </c>
      <c r="I10" s="102">
        <v>5553.1475830078125</v>
      </c>
      <c r="J10" s="102">
        <v>27994.022216796875</v>
      </c>
      <c r="K10" s="102">
        <v>27832.41872406006</v>
      </c>
      <c r="L10" s="102">
        <v>7301.1444091796875</v>
      </c>
      <c r="M10" s="102">
        <v>11329.836685180664</v>
      </c>
      <c r="N10" s="102">
        <v>9151.781433105469</v>
      </c>
      <c r="O10" s="102">
        <v>21667.474090576172</v>
      </c>
      <c r="P10" s="102">
        <v>13579.086639404297</v>
      </c>
      <c r="Q10" s="102">
        <v>20041.146484375</v>
      </c>
      <c r="R10" s="102">
        <v>4790.188323974609</v>
      </c>
      <c r="S10" s="102">
        <v>2673.1243171691895</v>
      </c>
      <c r="T10" s="102">
        <v>-4560.87353515625</v>
      </c>
      <c r="U10" s="102">
        <f t="shared" si="0"/>
        <v>278596.8706960678</v>
      </c>
      <c r="V10" s="102">
        <v>21673.078125</v>
      </c>
      <c r="W10" s="102">
        <f t="shared" si="1"/>
        <v>300269.9488210678</v>
      </c>
    </row>
    <row r="11" spans="1:23" ht="13.5">
      <c r="A11" s="99"/>
      <c r="B11" s="104">
        <v>2010</v>
      </c>
      <c r="C11" s="102">
        <v>83095.10205078125</v>
      </c>
      <c r="D11" s="102">
        <v>5006.79443359375</v>
      </c>
      <c r="E11" s="102">
        <v>4477.563310623169</v>
      </c>
      <c r="F11" s="102">
        <v>34270.30072212219</v>
      </c>
      <c r="G11" s="102">
        <v>9642.412330627441</v>
      </c>
      <c r="H11" s="102">
        <v>590.7549223899841</v>
      </c>
      <c r="I11" s="102">
        <v>6246.5079345703125</v>
      </c>
      <c r="J11" s="102">
        <v>31657.631103515625</v>
      </c>
      <c r="K11" s="102">
        <v>29053.893310546875</v>
      </c>
      <c r="L11" s="102">
        <v>8170.3359375</v>
      </c>
      <c r="M11" s="102">
        <v>12631.799301147461</v>
      </c>
      <c r="N11" s="102">
        <v>11656.518005371094</v>
      </c>
      <c r="O11" s="102">
        <v>23357.510528564453</v>
      </c>
      <c r="P11" s="102">
        <v>15681.191009521484</v>
      </c>
      <c r="Q11" s="102">
        <v>21213.794921875</v>
      </c>
      <c r="R11" s="102">
        <v>5109.3070068359375</v>
      </c>
      <c r="S11" s="102">
        <v>2832.6217613220215</v>
      </c>
      <c r="T11" s="102">
        <v>-6374.90576171875</v>
      </c>
      <c r="U11" s="102">
        <f t="shared" si="0"/>
        <v>298319.1328291893</v>
      </c>
      <c r="V11" s="102">
        <v>22032.06494140625</v>
      </c>
      <c r="W11" s="102">
        <f t="shared" si="1"/>
        <v>320351.19777059555</v>
      </c>
    </row>
    <row r="12" spans="1:23" ht="13.5">
      <c r="A12" s="99"/>
      <c r="B12" s="104">
        <v>2011</v>
      </c>
      <c r="C12" s="102">
        <v>86223.9482421875</v>
      </c>
      <c r="D12" s="102">
        <v>5537.54443359375</v>
      </c>
      <c r="E12" s="102">
        <v>5665.337371826172</v>
      </c>
      <c r="F12" s="102">
        <v>34988.58968734741</v>
      </c>
      <c r="G12" s="102">
        <v>10096.748657226562</v>
      </c>
      <c r="H12" s="102">
        <v>602.593044757843</v>
      </c>
      <c r="I12" s="102">
        <v>6842.2933349609375</v>
      </c>
      <c r="J12" s="102">
        <v>33474.909423828125</v>
      </c>
      <c r="K12" s="102">
        <v>29754.833709716797</v>
      </c>
      <c r="L12" s="102">
        <v>8979.59423828125</v>
      </c>
      <c r="M12" s="102">
        <v>13637.951538085938</v>
      </c>
      <c r="N12" s="102">
        <v>16613.474670410156</v>
      </c>
      <c r="O12" s="102">
        <v>24608.925842285156</v>
      </c>
      <c r="P12" s="102">
        <v>18087.48257446289</v>
      </c>
      <c r="Q12" s="102">
        <v>23398.9453125</v>
      </c>
      <c r="R12" s="102">
        <v>5139.135009765625</v>
      </c>
      <c r="S12" s="102">
        <v>2969.5681800842285</v>
      </c>
      <c r="T12" s="102">
        <v>-8659.3017578125</v>
      </c>
      <c r="U12" s="102">
        <f t="shared" si="0"/>
        <v>317962.57351350784</v>
      </c>
      <c r="V12" s="102">
        <v>25189.96240234375</v>
      </c>
      <c r="W12" s="102">
        <f t="shared" si="1"/>
        <v>343152.5359158516</v>
      </c>
    </row>
    <row r="13" spans="1:23" ht="13.5">
      <c r="A13" s="99"/>
      <c r="B13" s="104">
        <v>2012</v>
      </c>
      <c r="C13" s="102">
        <v>87248.25634765625</v>
      </c>
      <c r="D13" s="102">
        <v>6332.7255859375</v>
      </c>
      <c r="E13" s="102">
        <v>9511.038940429688</v>
      </c>
      <c r="F13" s="102">
        <v>35006.1107749939</v>
      </c>
      <c r="G13" s="102">
        <v>9932.647476196289</v>
      </c>
      <c r="H13" s="102">
        <v>646.965548992157</v>
      </c>
      <c r="I13" s="102">
        <v>6930.2606201171875</v>
      </c>
      <c r="J13" s="102">
        <v>38379.980224609375</v>
      </c>
      <c r="K13" s="102">
        <v>31973.98442840576</v>
      </c>
      <c r="L13" s="102">
        <v>9264.335327148438</v>
      </c>
      <c r="M13" s="102">
        <v>14449.72134399414</v>
      </c>
      <c r="N13" s="102">
        <v>18445.22344970703</v>
      </c>
      <c r="O13" s="102">
        <v>26355.339416503906</v>
      </c>
      <c r="P13" s="102">
        <v>20509.306030273438</v>
      </c>
      <c r="Q13" s="102">
        <v>26638.609375</v>
      </c>
      <c r="R13" s="102">
        <v>5310.938323974609</v>
      </c>
      <c r="S13" s="102">
        <v>3118.224922180176</v>
      </c>
      <c r="T13" s="102">
        <v>-9189.60546875</v>
      </c>
      <c r="U13" s="102">
        <f t="shared" si="0"/>
        <v>340864.06266736984</v>
      </c>
      <c r="V13" s="102">
        <v>26989.23046875</v>
      </c>
      <c r="W13" s="102">
        <f t="shared" si="1"/>
        <v>367853.29313611984</v>
      </c>
    </row>
    <row r="14" spans="1:23" ht="13.5">
      <c r="A14" s="99"/>
      <c r="B14" s="104">
        <v>2013</v>
      </c>
      <c r="C14" s="102">
        <v>88770.8876953125</v>
      </c>
      <c r="D14" s="102">
        <v>6576.34130859375</v>
      </c>
      <c r="E14" s="102">
        <v>11001.96337890625</v>
      </c>
      <c r="F14" s="102">
        <v>36457.532135009766</v>
      </c>
      <c r="G14" s="102">
        <v>10480.009231567383</v>
      </c>
      <c r="H14" s="102">
        <v>686.002420425415</v>
      </c>
      <c r="I14" s="102">
        <v>7430.544189453125</v>
      </c>
      <c r="J14" s="102">
        <v>44271.590576171875</v>
      </c>
      <c r="K14" s="102">
        <v>34343.73874664307</v>
      </c>
      <c r="L14" s="102">
        <v>9810.3232421875</v>
      </c>
      <c r="M14" s="102">
        <v>16018.891876220703</v>
      </c>
      <c r="N14" s="102">
        <v>21113.653453826904</v>
      </c>
      <c r="O14" s="102">
        <v>27948.919311523438</v>
      </c>
      <c r="P14" s="102">
        <v>21272.453247070312</v>
      </c>
      <c r="Q14" s="102">
        <v>27432.052734375</v>
      </c>
      <c r="R14" s="102">
        <v>5135.172149658203</v>
      </c>
      <c r="S14" s="102">
        <v>3266.484233856201</v>
      </c>
      <c r="T14" s="102">
        <v>-10858.1318359375</v>
      </c>
      <c r="U14" s="102">
        <f t="shared" si="0"/>
        <v>361158.4280948639</v>
      </c>
      <c r="V14" s="102">
        <v>32965.7822265625</v>
      </c>
      <c r="W14" s="102">
        <f t="shared" si="1"/>
        <v>394124.2103214264</v>
      </c>
    </row>
    <row r="15" spans="1:23" ht="13.5">
      <c r="A15" s="99"/>
      <c r="B15" s="104">
        <v>2014</v>
      </c>
      <c r="C15" s="102">
        <v>92144.90576171875</v>
      </c>
      <c r="D15" s="102">
        <v>6759.95166015625</v>
      </c>
      <c r="E15" s="102">
        <v>13710.703430175781</v>
      </c>
      <c r="F15" s="102">
        <v>37397.99050140381</v>
      </c>
      <c r="G15" s="102">
        <v>11037.563667297363</v>
      </c>
      <c r="H15" s="102">
        <v>702.1981801986694</v>
      </c>
      <c r="I15" s="102">
        <v>8328.83154296875</v>
      </c>
      <c r="J15" s="102">
        <v>48388.948486328125</v>
      </c>
      <c r="K15" s="102">
        <v>35720.12741470337</v>
      </c>
      <c r="L15" s="102">
        <v>10287.916259765625</v>
      </c>
      <c r="M15" s="102">
        <v>17229.039932250977</v>
      </c>
      <c r="N15" s="102">
        <v>24273.31893157959</v>
      </c>
      <c r="O15" s="102">
        <v>30089.271240234375</v>
      </c>
      <c r="P15" s="102">
        <v>23516.937072753906</v>
      </c>
      <c r="Q15" s="102">
        <v>29513.8828125</v>
      </c>
      <c r="R15" s="102">
        <v>5991.463409423828</v>
      </c>
      <c r="S15" s="102">
        <v>3430.674877166748</v>
      </c>
      <c r="T15" s="102">
        <v>-10718.6103515625</v>
      </c>
      <c r="U15" s="102">
        <f t="shared" si="0"/>
        <v>387805.1148290634</v>
      </c>
      <c r="V15" s="102">
        <v>35657.9755859375</v>
      </c>
      <c r="W15" s="102">
        <f t="shared" si="1"/>
        <v>423463.0904150009</v>
      </c>
    </row>
    <row r="16" spans="1:23" ht="13.5">
      <c r="A16" s="99"/>
      <c r="B16" s="104">
        <v>2015</v>
      </c>
      <c r="C16" s="102">
        <v>94914.498046875</v>
      </c>
      <c r="D16" s="102">
        <v>7063.18603515625</v>
      </c>
      <c r="E16" s="102">
        <v>16791.94171142578</v>
      </c>
      <c r="F16" s="102">
        <v>40761.71730041504</v>
      </c>
      <c r="G16" s="102">
        <v>12385.460357666016</v>
      </c>
      <c r="H16" s="102">
        <v>717.3161282539368</v>
      </c>
      <c r="I16" s="102">
        <v>9327.42822265625</v>
      </c>
      <c r="J16" s="102">
        <v>51855.91552734375</v>
      </c>
      <c r="K16" s="102">
        <v>36349.35149765015</v>
      </c>
      <c r="L16" s="102">
        <v>11127.713134765625</v>
      </c>
      <c r="M16" s="102">
        <v>19053.211166381836</v>
      </c>
      <c r="N16" s="102">
        <v>25705.804668426514</v>
      </c>
      <c r="O16" s="102">
        <v>32348.855590820312</v>
      </c>
      <c r="P16" s="102">
        <v>27026.876342773438</v>
      </c>
      <c r="Q16" s="102">
        <v>31704.826171875</v>
      </c>
      <c r="R16" s="102">
        <v>6601.898895263672</v>
      </c>
      <c r="S16" s="102">
        <v>3615.7901306152344</v>
      </c>
      <c r="T16" s="102">
        <v>-13137.8076171875</v>
      </c>
      <c r="U16" s="102">
        <f t="shared" si="0"/>
        <v>414213.9833111763</v>
      </c>
      <c r="V16" s="102">
        <v>37171.9208984375</v>
      </c>
      <c r="W16" s="102">
        <f>+V16+U16</f>
        <v>451385.9042096138</v>
      </c>
    </row>
    <row r="17" spans="1:23" ht="13.5">
      <c r="A17" s="99"/>
      <c r="B17" s="104">
        <v>2016</v>
      </c>
      <c r="C17" s="102">
        <v>97311.72509765625</v>
      </c>
      <c r="D17" s="102">
        <v>7318.65185546875</v>
      </c>
      <c r="E17" s="102">
        <v>19410.712860107422</v>
      </c>
      <c r="F17" s="102">
        <v>42338.54232788086</v>
      </c>
      <c r="G17" s="102">
        <v>12415.860610961914</v>
      </c>
      <c r="H17" s="102">
        <v>725.7934341430664</v>
      </c>
      <c r="I17" s="102">
        <v>9431.273681640625</v>
      </c>
      <c r="J17" s="102">
        <v>56468.68310546875</v>
      </c>
      <c r="K17" s="102">
        <v>36620.667808532715</v>
      </c>
      <c r="L17" s="102">
        <v>11339.064208984375</v>
      </c>
      <c r="M17" s="102">
        <v>19462.79071044922</v>
      </c>
      <c r="N17" s="102">
        <v>26893.978233337402</v>
      </c>
      <c r="O17" s="102">
        <v>32365.164123535156</v>
      </c>
      <c r="P17" s="102">
        <v>27340.87921142578</v>
      </c>
      <c r="Q17" s="102">
        <v>34049.90625</v>
      </c>
      <c r="R17" s="102">
        <v>6864.640380859375</v>
      </c>
      <c r="S17" s="102">
        <v>3791.8625831604004</v>
      </c>
      <c r="T17" s="102">
        <v>-13532.158203125</v>
      </c>
      <c r="U17" s="102">
        <f t="shared" si="0"/>
        <v>430618.03828048706</v>
      </c>
      <c r="V17" s="102">
        <v>38140.14208984375</v>
      </c>
      <c r="W17" s="102">
        <f>+V17+U17</f>
        <v>468758.1803703308</v>
      </c>
    </row>
    <row r="18" spans="1:23" ht="13.5">
      <c r="A18" s="99"/>
      <c r="B18" s="104">
        <v>2017</v>
      </c>
      <c r="C18" s="102">
        <v>101643</v>
      </c>
      <c r="D18" s="102">
        <v>7506</v>
      </c>
      <c r="E18" s="102">
        <v>27331</v>
      </c>
      <c r="F18" s="102">
        <v>42486</v>
      </c>
      <c r="G18" s="102">
        <v>11392</v>
      </c>
      <c r="H18" s="102">
        <v>727</v>
      </c>
      <c r="I18" s="102">
        <v>8258</v>
      </c>
      <c r="J18" s="102">
        <v>54425</v>
      </c>
      <c r="K18" s="102">
        <v>38286</v>
      </c>
      <c r="L18" s="102">
        <v>11430</v>
      </c>
      <c r="M18" s="102">
        <v>20198</v>
      </c>
      <c r="N18" s="102">
        <v>27200</v>
      </c>
      <c r="O18" s="102">
        <v>32857</v>
      </c>
      <c r="P18" s="102">
        <v>28132</v>
      </c>
      <c r="Q18" s="102">
        <v>34952</v>
      </c>
      <c r="R18" s="102">
        <v>7052</v>
      </c>
      <c r="S18" s="102">
        <v>3864</v>
      </c>
      <c r="T18" s="102">
        <v>-14011</v>
      </c>
      <c r="U18" s="102">
        <f t="shared" si="0"/>
        <v>443728</v>
      </c>
      <c r="V18" s="102">
        <v>42148</v>
      </c>
      <c r="W18" s="102">
        <f>+V18+U18</f>
        <v>485876</v>
      </c>
    </row>
  </sheetData>
  <sheetProtection/>
  <mergeCells count="3">
    <mergeCell ref="C6:E6"/>
    <mergeCell ref="F6:I6"/>
    <mergeCell ref="J6:T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V43"/>
  <sheetViews>
    <sheetView showGridLines="0" zoomScalePageLayoutView="0" workbookViewId="0" topLeftCell="A1">
      <selection activeCell="F8" sqref="F8"/>
    </sheetView>
  </sheetViews>
  <sheetFormatPr defaultColWidth="9.140625" defaultRowHeight="15"/>
  <cols>
    <col min="1" max="1" width="8.8515625" style="1" customWidth="1"/>
    <col min="2" max="2" width="13.7109375" style="1" customWidth="1"/>
    <col min="3" max="3" width="8.8515625" style="1" customWidth="1"/>
    <col min="4" max="22" width="19.57421875" style="1" customWidth="1"/>
    <col min="23" max="16384" width="8.8515625" style="1" customWidth="1"/>
  </cols>
  <sheetData>
    <row r="1" ht="13.5">
      <c r="A1" s="1" t="s">
        <v>9</v>
      </c>
    </row>
    <row r="2" ht="13.5">
      <c r="A2" s="1" t="s">
        <v>10</v>
      </c>
    </row>
    <row r="3" spans="1:2" ht="13.5">
      <c r="A3" s="1" t="s">
        <v>11</v>
      </c>
      <c r="B3" s="6">
        <f>+'NA Production | CNP | Annual'!B3</f>
        <v>43313</v>
      </c>
    </row>
    <row r="4" spans="1:2" ht="13.5">
      <c r="A4" s="1" t="s">
        <v>12</v>
      </c>
      <c r="B4" s="1" t="s">
        <v>13</v>
      </c>
    </row>
    <row r="6" spans="1:22" ht="13.5">
      <c r="A6" s="7"/>
      <c r="B6" s="105" t="s">
        <v>35</v>
      </c>
      <c r="C6" s="107"/>
      <c r="D6" s="106" t="s">
        <v>36</v>
      </c>
      <c r="E6" s="106"/>
      <c r="F6" s="106"/>
      <c r="G6" s="106" t="s">
        <v>37</v>
      </c>
      <c r="H6" s="106"/>
      <c r="I6" s="106"/>
      <c r="J6" s="106" t="s">
        <v>38</v>
      </c>
      <c r="K6" s="106"/>
      <c r="L6" s="106"/>
      <c r="M6" s="106"/>
      <c r="N6" s="106"/>
      <c r="O6" s="106"/>
      <c r="P6" s="106"/>
      <c r="Q6" s="106"/>
      <c r="R6" s="106"/>
      <c r="S6" s="106"/>
      <c r="T6" s="107"/>
      <c r="U6" s="107"/>
      <c r="V6" s="107"/>
    </row>
    <row r="7" spans="1:22" s="10" customFormat="1" ht="40.5" customHeight="1">
      <c r="A7" s="110"/>
      <c r="B7" s="109" t="s">
        <v>39</v>
      </c>
      <c r="C7" s="109" t="s">
        <v>15</v>
      </c>
      <c r="D7" s="109" t="s">
        <v>40</v>
      </c>
      <c r="E7" s="109" t="s">
        <v>41</v>
      </c>
      <c r="F7" s="109" t="s">
        <v>42</v>
      </c>
      <c r="G7" s="109" t="s">
        <v>43</v>
      </c>
      <c r="H7" s="109" t="s">
        <v>60</v>
      </c>
      <c r="I7" s="109" t="s">
        <v>46</v>
      </c>
      <c r="J7" s="109" t="s">
        <v>47</v>
      </c>
      <c r="K7" s="109" t="s">
        <v>49</v>
      </c>
      <c r="L7" s="109" t="s">
        <v>61</v>
      </c>
      <c r="M7" s="109" t="s">
        <v>51</v>
      </c>
      <c r="N7" s="109" t="s">
        <v>52</v>
      </c>
      <c r="O7" s="109" t="s">
        <v>53</v>
      </c>
      <c r="P7" s="109" t="s">
        <v>54</v>
      </c>
      <c r="Q7" s="109" t="s">
        <v>55</v>
      </c>
      <c r="R7" s="109" t="s">
        <v>56</v>
      </c>
      <c r="S7" s="109" t="s">
        <v>57</v>
      </c>
      <c r="T7" s="109" t="s">
        <v>58</v>
      </c>
      <c r="U7" s="109" t="s">
        <v>59</v>
      </c>
      <c r="V7" s="109" t="s">
        <v>16</v>
      </c>
    </row>
    <row r="8" spans="2:22" ht="13.5">
      <c r="B8" s="104">
        <v>2010</v>
      </c>
      <c r="C8" s="104" t="s">
        <v>18</v>
      </c>
      <c r="D8" s="111">
        <v>21331.684038053736</v>
      </c>
      <c r="E8" s="111">
        <v>1133.3161482052258</v>
      </c>
      <c r="F8" s="111">
        <v>1144.003088997544</v>
      </c>
      <c r="G8" s="111">
        <v>8531.583068219514</v>
      </c>
      <c r="H8" s="111">
        <v>2619.503885516013</v>
      </c>
      <c r="I8" s="111">
        <v>1554.9576719672402</v>
      </c>
      <c r="J8" s="111">
        <v>7944.934356348013</v>
      </c>
      <c r="K8" s="111">
        <v>1818.5821560057755</v>
      </c>
      <c r="L8" s="111">
        <v>10261.771801109184</v>
      </c>
      <c r="M8" s="111">
        <v>2142.828792321111</v>
      </c>
      <c r="N8" s="111">
        <v>5690.301136562159</v>
      </c>
      <c r="O8" s="111">
        <v>4022.6731359326345</v>
      </c>
      <c r="P8" s="111">
        <v>5500.328419535758</v>
      </c>
      <c r="Q8" s="111">
        <v>1258.1413733055865</v>
      </c>
      <c r="R8" s="111">
        <v>693.7296918702094</v>
      </c>
      <c r="S8" s="111">
        <v>-1324.1043747251554</v>
      </c>
      <c r="T8" s="111">
        <v>74324.23438922454</v>
      </c>
      <c r="U8" s="111">
        <v>4709.879212890644</v>
      </c>
      <c r="V8" s="111">
        <v>79034.11360211519</v>
      </c>
    </row>
    <row r="9" spans="2:22" ht="13.5">
      <c r="B9" s="104"/>
      <c r="C9" s="104" t="s">
        <v>19</v>
      </c>
      <c r="D9" s="111">
        <v>24421.78341400602</v>
      </c>
      <c r="E9" s="111">
        <v>1246.3808452798612</v>
      </c>
      <c r="F9" s="111">
        <v>1032.9974529083654</v>
      </c>
      <c r="G9" s="111">
        <v>8130.363360995158</v>
      </c>
      <c r="H9" s="111">
        <v>2562.1788143941576</v>
      </c>
      <c r="I9" s="111">
        <v>1576.126965131383</v>
      </c>
      <c r="J9" s="111">
        <v>7971.6612648783475</v>
      </c>
      <c r="K9" s="111">
        <v>2074.1037897617884</v>
      </c>
      <c r="L9" s="111">
        <v>10441.647478860858</v>
      </c>
      <c r="M9" s="111">
        <v>2562.2661030745708</v>
      </c>
      <c r="N9" s="111">
        <v>5802.318230573431</v>
      </c>
      <c r="O9" s="111">
        <v>3770.8839770133022</v>
      </c>
      <c r="P9" s="111">
        <v>5327.407259131261</v>
      </c>
      <c r="Q9" s="111">
        <v>1276.502206296984</v>
      </c>
      <c r="R9" s="111">
        <v>703.876510647498</v>
      </c>
      <c r="S9" s="111">
        <v>-1427.3409084791947</v>
      </c>
      <c r="T9" s="111">
        <v>77473.1567644738</v>
      </c>
      <c r="U9" s="111">
        <v>4913.789742890777</v>
      </c>
      <c r="V9" s="111">
        <v>82386.94650736457</v>
      </c>
    </row>
    <row r="10" spans="2:22" ht="13.5">
      <c r="B10" s="104"/>
      <c r="C10" s="104" t="s">
        <v>20</v>
      </c>
      <c r="D10" s="111">
        <v>20881.42395503801</v>
      </c>
      <c r="E10" s="111">
        <v>1308.8915506846593</v>
      </c>
      <c r="F10" s="111">
        <v>1173.7834998813676</v>
      </c>
      <c r="G10" s="111">
        <v>8695.99282052089</v>
      </c>
      <c r="H10" s="111">
        <v>2607.743396913252</v>
      </c>
      <c r="I10" s="111">
        <v>1619.8097253545075</v>
      </c>
      <c r="J10" s="111">
        <v>7742.252803401481</v>
      </c>
      <c r="K10" s="111">
        <v>2084.0459452316404</v>
      </c>
      <c r="L10" s="111">
        <v>10490.611746296307</v>
      </c>
      <c r="M10" s="111">
        <v>3094.617187597169</v>
      </c>
      <c r="N10" s="111">
        <v>5895.386179146751</v>
      </c>
      <c r="O10" s="111">
        <v>4136.485842728021</v>
      </c>
      <c r="P10" s="111">
        <v>5216.9881502665</v>
      </c>
      <c r="Q10" s="111">
        <v>1286.6769704613796</v>
      </c>
      <c r="R10" s="111">
        <v>713.2288497191494</v>
      </c>
      <c r="S10" s="111">
        <v>-1686.3955987321458</v>
      </c>
      <c r="T10" s="111">
        <v>75261.54302450897</v>
      </c>
      <c r="U10" s="111">
        <v>5577.851568677723</v>
      </c>
      <c r="V10" s="111">
        <v>80839.39459318669</v>
      </c>
    </row>
    <row r="11" spans="2:22" ht="13.5">
      <c r="B11" s="104"/>
      <c r="C11" s="104" t="s">
        <v>21</v>
      </c>
      <c r="D11" s="111">
        <v>16460.210643683484</v>
      </c>
      <c r="E11" s="111">
        <v>1318.2058894240038</v>
      </c>
      <c r="F11" s="111">
        <v>1126.7792688358918</v>
      </c>
      <c r="G11" s="111">
        <v>8912.36147238663</v>
      </c>
      <c r="H11" s="111">
        <v>2443.7411561940016</v>
      </c>
      <c r="I11" s="111">
        <v>1495.613572117182</v>
      </c>
      <c r="J11" s="111">
        <v>7998.782678887783</v>
      </c>
      <c r="K11" s="111">
        <v>2193.604046500796</v>
      </c>
      <c r="L11" s="111">
        <v>10491.661585427988</v>
      </c>
      <c r="M11" s="111">
        <v>3856.8059223782448</v>
      </c>
      <c r="N11" s="111">
        <v>5969.504982282112</v>
      </c>
      <c r="O11" s="111">
        <v>3751.1480538475266</v>
      </c>
      <c r="P11" s="111">
        <v>5169.071092941482</v>
      </c>
      <c r="Q11" s="111">
        <v>1287.9864567719867</v>
      </c>
      <c r="R11" s="111">
        <v>721.7867090851646</v>
      </c>
      <c r="S11" s="111">
        <v>-1937.0648797822546</v>
      </c>
      <c r="T11" s="111">
        <v>71260.19865098203</v>
      </c>
      <c r="U11" s="111">
        <v>6830.544416947105</v>
      </c>
      <c r="V11" s="111">
        <v>78090.74306792913</v>
      </c>
    </row>
    <row r="12" spans="2:22" ht="13.5">
      <c r="B12" s="104">
        <v>2011</v>
      </c>
      <c r="C12" s="104" t="s">
        <v>18</v>
      </c>
      <c r="D12" s="111">
        <v>22813.591056071535</v>
      </c>
      <c r="E12" s="111">
        <v>1336.6846179354739</v>
      </c>
      <c r="F12" s="111">
        <v>1979.4975890359383</v>
      </c>
      <c r="G12" s="111">
        <v>8910.416027709463</v>
      </c>
      <c r="H12" s="111">
        <v>2702.7419110010596</v>
      </c>
      <c r="I12" s="111">
        <v>1851.2087575073153</v>
      </c>
      <c r="J12" s="111">
        <v>8514.735361242558</v>
      </c>
      <c r="K12" s="111">
        <v>2262.7633883859853</v>
      </c>
      <c r="L12" s="111">
        <v>10735.362800049372</v>
      </c>
      <c r="M12" s="111">
        <v>3815.228489475287</v>
      </c>
      <c r="N12" s="111">
        <v>6024.67463997952</v>
      </c>
      <c r="O12" s="111">
        <v>4522.906602784526</v>
      </c>
      <c r="P12" s="111">
        <v>5774.316340261983</v>
      </c>
      <c r="Q12" s="111">
        <v>1278.857346169348</v>
      </c>
      <c r="R12" s="111">
        <v>729.5500887455424</v>
      </c>
      <c r="S12" s="111">
        <v>-2367.005746669289</v>
      </c>
      <c r="T12" s="111">
        <v>80885.52926968562</v>
      </c>
      <c r="U12" s="111">
        <v>4652.442827466142</v>
      </c>
      <c r="V12" s="111">
        <v>85537.97209715177</v>
      </c>
    </row>
    <row r="13" spans="2:22" ht="13.5">
      <c r="B13" s="104"/>
      <c r="C13" s="104" t="s">
        <v>19</v>
      </c>
      <c r="D13" s="111">
        <v>25064.325809942275</v>
      </c>
      <c r="E13" s="111">
        <v>1370.9799055282767</v>
      </c>
      <c r="F13" s="111">
        <v>909.0716867943195</v>
      </c>
      <c r="G13" s="111">
        <v>8446.623738074648</v>
      </c>
      <c r="H13" s="111">
        <v>2523.011808756856</v>
      </c>
      <c r="I13" s="111">
        <v>1584.20804595691</v>
      </c>
      <c r="J13" s="111">
        <v>8207.275057294439</v>
      </c>
      <c r="K13" s="111">
        <v>2309.4752961255763</v>
      </c>
      <c r="L13" s="111">
        <v>10705.116520579886</v>
      </c>
      <c r="M13" s="111">
        <v>4030.740800645544</v>
      </c>
      <c r="N13" s="111">
        <v>6097.76523129519</v>
      </c>
      <c r="O13" s="111">
        <v>4294.018051271879</v>
      </c>
      <c r="P13" s="111">
        <v>5810.983097593619</v>
      </c>
      <c r="Q13" s="111">
        <v>1277.192936992743</v>
      </c>
      <c r="R13" s="111">
        <v>737.7922231198993</v>
      </c>
      <c r="S13" s="111">
        <v>-2084.9304388697637</v>
      </c>
      <c r="T13" s="111">
        <v>81283.6497711023</v>
      </c>
      <c r="U13" s="111">
        <v>5468.072808608011</v>
      </c>
      <c r="V13" s="111">
        <v>86751.7225797103</v>
      </c>
    </row>
    <row r="14" spans="2:22" ht="13.5">
      <c r="B14" s="104"/>
      <c r="C14" s="104" t="s">
        <v>20</v>
      </c>
      <c r="D14" s="111">
        <v>21633.96194737036</v>
      </c>
      <c r="E14" s="111">
        <v>1401.3538577930478</v>
      </c>
      <c r="F14" s="111">
        <v>1477.465338367735</v>
      </c>
      <c r="G14" s="111">
        <v>8571.099085600265</v>
      </c>
      <c r="H14" s="111">
        <v>2698.895692032307</v>
      </c>
      <c r="I14" s="111">
        <v>1583.6362707605854</v>
      </c>
      <c r="J14" s="111">
        <v>8050.423977186189</v>
      </c>
      <c r="K14" s="111">
        <v>2276.516871576682</v>
      </c>
      <c r="L14" s="111">
        <v>10936.180444766762</v>
      </c>
      <c r="M14" s="111">
        <v>4133.75802238264</v>
      </c>
      <c r="N14" s="111">
        <v>6188.776756229126</v>
      </c>
      <c r="O14" s="111">
        <v>4814.890429215016</v>
      </c>
      <c r="P14" s="111">
        <v>5868.0697067908195</v>
      </c>
      <c r="Q14" s="111">
        <v>1283.7904136317452</v>
      </c>
      <c r="R14" s="111">
        <v>746.5131122082357</v>
      </c>
      <c r="S14" s="111">
        <v>-2126.119624782095</v>
      </c>
      <c r="T14" s="111">
        <v>79539.21230112943</v>
      </c>
      <c r="U14" s="111">
        <v>7096.15471874745</v>
      </c>
      <c r="V14" s="111">
        <v>86635.36701987688</v>
      </c>
    </row>
    <row r="15" spans="2:22" ht="13.5">
      <c r="B15" s="104"/>
      <c r="C15" s="104" t="s">
        <v>21</v>
      </c>
      <c r="D15" s="111">
        <v>16712.069428803337</v>
      </c>
      <c r="E15" s="111">
        <v>1428.5260523369518</v>
      </c>
      <c r="F15" s="111">
        <v>1299.302757628179</v>
      </c>
      <c r="G15" s="111">
        <v>9060.450835963036</v>
      </c>
      <c r="H15" s="111">
        <v>2774.692290194181</v>
      </c>
      <c r="I15" s="111">
        <v>1823.240260736127</v>
      </c>
      <c r="J15" s="111">
        <v>8702.475028104944</v>
      </c>
      <c r="K15" s="111">
        <v>2130.8386821930058</v>
      </c>
      <c r="L15" s="111">
        <v>11016.12548240671</v>
      </c>
      <c r="M15" s="111">
        <v>4633.747357906686</v>
      </c>
      <c r="N15" s="111">
        <v>6297.709214781325</v>
      </c>
      <c r="O15" s="111">
        <v>4455.6674911914715</v>
      </c>
      <c r="P15" s="111">
        <v>5945.576167853579</v>
      </c>
      <c r="Q15" s="111">
        <v>1299.2943129717894</v>
      </c>
      <c r="R15" s="111">
        <v>755.7127560105511</v>
      </c>
      <c r="S15" s="111">
        <v>-2081.245947491353</v>
      </c>
      <c r="T15" s="111">
        <v>76254.18217159052</v>
      </c>
      <c r="U15" s="111">
        <v>7973.292047522148</v>
      </c>
      <c r="V15" s="111">
        <v>84227.47421911267</v>
      </c>
    </row>
    <row r="16" spans="2:22" ht="13.5">
      <c r="B16" s="104">
        <v>2012</v>
      </c>
      <c r="C16" s="104" t="s">
        <v>18</v>
      </c>
      <c r="D16" s="111">
        <v>24375.443280694326</v>
      </c>
      <c r="E16" s="111">
        <v>1197.2775382944703</v>
      </c>
      <c r="F16" s="111">
        <v>1860.22220208053</v>
      </c>
      <c r="G16" s="111">
        <v>7673.586202612226</v>
      </c>
      <c r="H16" s="111">
        <v>2804.764345819163</v>
      </c>
      <c r="I16" s="111">
        <v>1517.3851506204007</v>
      </c>
      <c r="J16" s="111">
        <v>9090.232443106865</v>
      </c>
      <c r="K16" s="111">
        <v>2008.7816271226966</v>
      </c>
      <c r="L16" s="111">
        <v>11067.624109022936</v>
      </c>
      <c r="M16" s="111">
        <v>4174.570005984279</v>
      </c>
      <c r="N16" s="111">
        <v>6424.3074426311605</v>
      </c>
      <c r="O16" s="111">
        <v>5053.918615727316</v>
      </c>
      <c r="P16" s="111">
        <v>6650.452701623428</v>
      </c>
      <c r="Q16" s="111">
        <v>1325.2128441081131</v>
      </c>
      <c r="R16" s="111">
        <v>765.376824779657</v>
      </c>
      <c r="S16" s="111">
        <v>-2315.642413799563</v>
      </c>
      <c r="T16" s="111">
        <v>83673.51292042802</v>
      </c>
      <c r="U16" s="111">
        <v>6668.781652104235</v>
      </c>
      <c r="V16" s="111">
        <v>90342.29457253226</v>
      </c>
    </row>
    <row r="17" spans="2:22" ht="13.5">
      <c r="B17" s="104"/>
      <c r="C17" s="104" t="s">
        <v>19</v>
      </c>
      <c r="D17" s="111">
        <v>24813.46535451154</v>
      </c>
      <c r="E17" s="111">
        <v>1721.7538683040743</v>
      </c>
      <c r="F17" s="111">
        <v>2835.7872666737076</v>
      </c>
      <c r="G17" s="111">
        <v>8174.6873937772125</v>
      </c>
      <c r="H17" s="111">
        <v>2770.5282071457123</v>
      </c>
      <c r="I17" s="111">
        <v>1614.7440384268748</v>
      </c>
      <c r="J17" s="111">
        <v>9581.870445082079</v>
      </c>
      <c r="K17" s="111">
        <v>2441.7136049783094</v>
      </c>
      <c r="L17" s="111">
        <v>11406.486169767333</v>
      </c>
      <c r="M17" s="111">
        <v>4186.315969878675</v>
      </c>
      <c r="N17" s="111">
        <v>6540.800586860996</v>
      </c>
      <c r="O17" s="111">
        <v>4850.943513696086</v>
      </c>
      <c r="P17" s="111">
        <v>6697.236987698346</v>
      </c>
      <c r="Q17" s="111">
        <v>1337.6746260600282</v>
      </c>
      <c r="R17" s="111">
        <v>774.9166231639226</v>
      </c>
      <c r="S17" s="111">
        <v>-2037.3703149887215</v>
      </c>
      <c r="T17" s="111">
        <v>87711.55434103617</v>
      </c>
      <c r="U17" s="111">
        <v>5900.112983612438</v>
      </c>
      <c r="V17" s="111">
        <v>93611.66732464862</v>
      </c>
    </row>
    <row r="18" spans="2:22" ht="13.5">
      <c r="B18" s="104"/>
      <c r="C18" s="104" t="s">
        <v>20</v>
      </c>
      <c r="D18" s="111">
        <v>21225.313410865114</v>
      </c>
      <c r="E18" s="111">
        <v>1682.041788196168</v>
      </c>
      <c r="F18" s="111">
        <v>2555.296859741538</v>
      </c>
      <c r="G18" s="111">
        <v>8992.317373476091</v>
      </c>
      <c r="H18" s="111">
        <v>2765.640505270364</v>
      </c>
      <c r="I18" s="111">
        <v>1805.5445492731446</v>
      </c>
      <c r="J18" s="111">
        <v>9576.992873565176</v>
      </c>
      <c r="K18" s="111">
        <v>2435.4162390599204</v>
      </c>
      <c r="L18" s="111">
        <v>11728.331726002813</v>
      </c>
      <c r="M18" s="111">
        <v>4585.072850254457</v>
      </c>
      <c r="N18" s="111">
        <v>6647.081426240894</v>
      </c>
      <c r="O18" s="111">
        <v>5535.911531820204</v>
      </c>
      <c r="P18" s="111">
        <v>6683.044486787459</v>
      </c>
      <c r="Q18" s="111">
        <v>1334.158495147991</v>
      </c>
      <c r="R18" s="111">
        <v>784.326129737177</v>
      </c>
      <c r="S18" s="111">
        <v>-2243.990984417402</v>
      </c>
      <c r="T18" s="111">
        <v>86092.49926102113</v>
      </c>
      <c r="U18" s="111">
        <v>6743.2129333130715</v>
      </c>
      <c r="V18" s="111">
        <v>92835.7121943342</v>
      </c>
    </row>
    <row r="19" spans="2:22" ht="13.5">
      <c r="B19" s="104"/>
      <c r="C19" s="104" t="s">
        <v>21</v>
      </c>
      <c r="D19" s="111">
        <v>16834.03430158528</v>
      </c>
      <c r="E19" s="111">
        <v>1731.652391142787</v>
      </c>
      <c r="F19" s="111">
        <v>2259.73261193391</v>
      </c>
      <c r="G19" s="111">
        <v>10165.519805128366</v>
      </c>
      <c r="H19" s="111">
        <v>2238.6799669532093</v>
      </c>
      <c r="I19" s="111">
        <v>1992.5868817967664</v>
      </c>
      <c r="J19" s="111">
        <v>10130.884462855256</v>
      </c>
      <c r="K19" s="111">
        <v>2378.423855987511</v>
      </c>
      <c r="L19" s="111">
        <v>12221.263767606819</v>
      </c>
      <c r="M19" s="111">
        <v>5499.26462358962</v>
      </c>
      <c r="N19" s="111">
        <v>6743.149960770856</v>
      </c>
      <c r="O19" s="111">
        <v>5068.532369029835</v>
      </c>
      <c r="P19" s="111">
        <v>6607.875198890766</v>
      </c>
      <c r="Q19" s="111">
        <v>1313.8923586584767</v>
      </c>
      <c r="R19" s="111">
        <v>793.6053444994197</v>
      </c>
      <c r="S19" s="111">
        <v>-2592.6017555443136</v>
      </c>
      <c r="T19" s="111">
        <v>83386.49614488456</v>
      </c>
      <c r="U19" s="111">
        <v>7677.122899720257</v>
      </c>
      <c r="V19" s="111">
        <v>91063.61904460481</v>
      </c>
    </row>
    <row r="20" spans="2:22" ht="13.5">
      <c r="B20" s="104">
        <v>2013</v>
      </c>
      <c r="C20" s="104" t="s">
        <v>18</v>
      </c>
      <c r="D20" s="111">
        <v>24781.99085013728</v>
      </c>
      <c r="E20" s="111">
        <v>1669.0477812857068</v>
      </c>
      <c r="F20" s="111">
        <v>2490.5480091812033</v>
      </c>
      <c r="G20" s="111">
        <v>8372.870262248041</v>
      </c>
      <c r="H20" s="111">
        <v>2283.4234444154185</v>
      </c>
      <c r="I20" s="111">
        <v>1680.2587640916831</v>
      </c>
      <c r="J20" s="111">
        <v>11162.893337862304</v>
      </c>
      <c r="K20" s="111">
        <v>2153.5153581714526</v>
      </c>
      <c r="L20" s="111">
        <v>12080.150281628337</v>
      </c>
      <c r="M20" s="111">
        <v>5333.529583841905</v>
      </c>
      <c r="N20" s="111">
        <v>6829.006190450879</v>
      </c>
      <c r="O20" s="111">
        <v>5263.788298110805</v>
      </c>
      <c r="P20" s="111">
        <v>7191.551599578984</v>
      </c>
      <c r="Q20" s="111">
        <v>1274.2176721809312</v>
      </c>
      <c r="R20" s="111">
        <v>802.754267450651</v>
      </c>
      <c r="S20" s="111">
        <v>-2791.874648093167</v>
      </c>
      <c r="T20" s="111">
        <v>90577.67105254244</v>
      </c>
      <c r="U20" s="111">
        <v>7425.418514612952</v>
      </c>
      <c r="V20" s="111">
        <v>98003.08956715539</v>
      </c>
    </row>
    <row r="21" spans="2:22" ht="13.5">
      <c r="B21" s="104"/>
      <c r="C21" s="104" t="s">
        <v>19</v>
      </c>
      <c r="D21" s="111">
        <v>25712.013668129282</v>
      </c>
      <c r="E21" s="111">
        <v>1560.3324165684003</v>
      </c>
      <c r="F21" s="111">
        <v>2846.6250162156152</v>
      </c>
      <c r="G21" s="111">
        <v>8807.228269026491</v>
      </c>
      <c r="H21" s="111">
        <v>2869.4179174020387</v>
      </c>
      <c r="I21" s="111">
        <v>1840.3902519977482</v>
      </c>
      <c r="J21" s="111">
        <v>10787.552783469258</v>
      </c>
      <c r="K21" s="111">
        <v>2502.4957034105687</v>
      </c>
      <c r="L21" s="111">
        <v>12471.395488043834</v>
      </c>
      <c r="M21" s="111">
        <v>5064.890863131976</v>
      </c>
      <c r="N21" s="111">
        <v>6926.638137294881</v>
      </c>
      <c r="O21" s="111">
        <v>5017.414208597818</v>
      </c>
      <c r="P21" s="111">
        <v>6997.620627303584</v>
      </c>
      <c r="Q21" s="111">
        <v>1258.572749429099</v>
      </c>
      <c r="R21" s="111">
        <v>811.9605530365034</v>
      </c>
      <c r="S21" s="111">
        <v>-2697.8948796295517</v>
      </c>
      <c r="T21" s="111">
        <v>92776.65377342756</v>
      </c>
      <c r="U21" s="111">
        <v>8007.029639517587</v>
      </c>
      <c r="V21" s="111">
        <v>100783.68341294515</v>
      </c>
    </row>
    <row r="22" spans="2:22" ht="13.5">
      <c r="B22" s="104"/>
      <c r="C22" s="104" t="s">
        <v>20</v>
      </c>
      <c r="D22" s="111">
        <v>21114.060719153797</v>
      </c>
      <c r="E22" s="111">
        <v>1593.6919616129203</v>
      </c>
      <c r="F22" s="111">
        <v>3167.2917360607316</v>
      </c>
      <c r="G22" s="111">
        <v>9298.003934326653</v>
      </c>
      <c r="H22" s="111">
        <v>2890.0433802049456</v>
      </c>
      <c r="I22" s="111">
        <v>2036.405935213765</v>
      </c>
      <c r="J22" s="111">
        <v>10670.791645713622</v>
      </c>
      <c r="K22" s="111">
        <v>2662.457381713997</v>
      </c>
      <c r="L22" s="111">
        <v>12845.042396345938</v>
      </c>
      <c r="M22" s="111">
        <v>5334.654602412498</v>
      </c>
      <c r="N22" s="111">
        <v>7036.04580130286</v>
      </c>
      <c r="O22" s="111">
        <v>5613.387976214626</v>
      </c>
      <c r="P22" s="111">
        <v>6761.047697456051</v>
      </c>
      <c r="Q22" s="111">
        <v>1275.5501116155217</v>
      </c>
      <c r="R22" s="111">
        <v>821.2242012569765</v>
      </c>
      <c r="S22" s="111">
        <v>-2670.970404488626</v>
      </c>
      <c r="T22" s="111">
        <v>90448.72907611626</v>
      </c>
      <c r="U22" s="111">
        <v>8740.479530516184</v>
      </c>
      <c r="V22" s="111">
        <v>99189.20860663244</v>
      </c>
    </row>
    <row r="23" spans="2:22" ht="13.5">
      <c r="B23" s="104"/>
      <c r="C23" s="104" t="s">
        <v>21</v>
      </c>
      <c r="D23" s="111">
        <v>17162.82245789214</v>
      </c>
      <c r="E23" s="111">
        <v>1753.269149126722</v>
      </c>
      <c r="F23" s="111">
        <v>2497.4986174486994</v>
      </c>
      <c r="G23" s="111">
        <v>9979.429669408582</v>
      </c>
      <c r="H23" s="111">
        <v>3123.126909970395</v>
      </c>
      <c r="I23" s="111">
        <v>1873.4892381499283</v>
      </c>
      <c r="J23" s="111">
        <v>11650.352809126693</v>
      </c>
      <c r="K23" s="111">
        <v>2491.854798891482</v>
      </c>
      <c r="L23" s="111">
        <v>12966.042456845658</v>
      </c>
      <c r="M23" s="111">
        <v>5380.5784044405245</v>
      </c>
      <c r="N23" s="111">
        <v>7157.229182474817</v>
      </c>
      <c r="O23" s="111">
        <v>5377.862764147059</v>
      </c>
      <c r="P23" s="111">
        <v>6481.832810036383</v>
      </c>
      <c r="Q23" s="111">
        <v>1326.8316164326507</v>
      </c>
      <c r="R23" s="111">
        <v>830.5452121120707</v>
      </c>
      <c r="S23" s="111">
        <v>-2697.391903726155</v>
      </c>
      <c r="T23" s="111">
        <v>87355.37419277767</v>
      </c>
      <c r="U23" s="111">
        <v>8792.854541915776</v>
      </c>
      <c r="V23" s="111">
        <v>96148.22873469345</v>
      </c>
    </row>
    <row r="24" spans="2:22" ht="13.5">
      <c r="B24" s="104">
        <v>2014</v>
      </c>
      <c r="C24" s="104" t="s">
        <v>18</v>
      </c>
      <c r="D24" s="111">
        <v>26915.156057151686</v>
      </c>
      <c r="E24" s="111">
        <v>1620.0525476270032</v>
      </c>
      <c r="F24" s="111">
        <v>2806.4933659727703</v>
      </c>
      <c r="G24" s="111">
        <v>8745.598725046213</v>
      </c>
      <c r="H24" s="111">
        <v>2948.0623202531233</v>
      </c>
      <c r="I24" s="111">
        <v>1831.9964538047138</v>
      </c>
      <c r="J24" s="111">
        <v>12079.654099982426</v>
      </c>
      <c r="K24" s="111">
        <v>2341.5404829283975</v>
      </c>
      <c r="L24" s="111">
        <v>12784.904048661378</v>
      </c>
      <c r="M24" s="111">
        <v>6128.975237269585</v>
      </c>
      <c r="N24" s="111">
        <v>7290.188280810751</v>
      </c>
      <c r="O24" s="111">
        <v>5847.556893351352</v>
      </c>
      <c r="P24" s="111">
        <v>7771.76931752766</v>
      </c>
      <c r="Q24" s="111">
        <v>1407.8105864799124</v>
      </c>
      <c r="R24" s="111">
        <v>839.9235856017857</v>
      </c>
      <c r="S24" s="111">
        <v>-2752.778212188223</v>
      </c>
      <c r="T24" s="111">
        <v>98606.90379028054</v>
      </c>
      <c r="U24" s="111">
        <v>7968.91107093743</v>
      </c>
      <c r="V24" s="111">
        <v>106575.81486121798</v>
      </c>
    </row>
    <row r="25" spans="2:22" ht="13.5">
      <c r="B25" s="104"/>
      <c r="C25" s="104" t="s">
        <v>19</v>
      </c>
      <c r="D25" s="111">
        <v>28527.074253661096</v>
      </c>
      <c r="E25" s="111">
        <v>1764.9008418300175</v>
      </c>
      <c r="F25" s="111">
        <v>3466.3046906038553</v>
      </c>
      <c r="G25" s="111">
        <v>9093.333318363306</v>
      </c>
      <c r="H25" s="111">
        <v>2756.6275021018437</v>
      </c>
      <c r="I25" s="111">
        <v>1986.9501890687088</v>
      </c>
      <c r="J25" s="111">
        <v>11888.165034784615</v>
      </c>
      <c r="K25" s="111">
        <v>2666.5238776495307</v>
      </c>
      <c r="L25" s="111">
        <v>13040.939014550264</v>
      </c>
      <c r="M25" s="111">
        <v>6019.555013819729</v>
      </c>
      <c r="N25" s="111">
        <v>7436.223731844259</v>
      </c>
      <c r="O25" s="111">
        <v>5463.849268041296</v>
      </c>
      <c r="P25" s="111">
        <v>7452.020851475738</v>
      </c>
      <c r="Q25" s="111">
        <v>1476.3975565898804</v>
      </c>
      <c r="R25" s="111">
        <v>850.7729884736322</v>
      </c>
      <c r="S25" s="111">
        <v>-2571.1707320958844</v>
      </c>
      <c r="T25" s="111">
        <v>101318.4674007619</v>
      </c>
      <c r="U25" s="111">
        <v>8696.34749952541</v>
      </c>
      <c r="V25" s="111">
        <v>110014.81490028731</v>
      </c>
    </row>
    <row r="26" spans="2:22" ht="13.5">
      <c r="B26" s="104"/>
      <c r="C26" s="104" t="s">
        <v>20</v>
      </c>
      <c r="D26" s="111">
        <v>21175.65871277447</v>
      </c>
      <c r="E26" s="111">
        <v>1868.4325660672887</v>
      </c>
      <c r="F26" s="111">
        <v>3832.443284214745</v>
      </c>
      <c r="G26" s="111">
        <v>10078.439186009897</v>
      </c>
      <c r="H26" s="111">
        <v>2870.8395007952877</v>
      </c>
      <c r="I26" s="111">
        <v>2297.753027390265</v>
      </c>
      <c r="J26" s="111">
        <v>11789.00283749405</v>
      </c>
      <c r="K26" s="111">
        <v>2597.2747431768667</v>
      </c>
      <c r="L26" s="111">
        <v>13452.562350574935</v>
      </c>
      <c r="M26" s="111">
        <v>5955.640700765302</v>
      </c>
      <c r="N26" s="111">
        <v>7595.33553557535</v>
      </c>
      <c r="O26" s="111">
        <v>6178.280201691861</v>
      </c>
      <c r="P26" s="111">
        <v>7218.596470099039</v>
      </c>
      <c r="Q26" s="111">
        <v>1532.4108492277614</v>
      </c>
      <c r="R26" s="111">
        <v>863.0934207276105</v>
      </c>
      <c r="S26" s="111">
        <v>-2620.257181509973</v>
      </c>
      <c r="T26" s="111">
        <v>96685.50620507475</v>
      </c>
      <c r="U26" s="111">
        <v>8944.564223846</v>
      </c>
      <c r="V26" s="111">
        <v>105630.07042892075</v>
      </c>
    </row>
    <row r="27" spans="2:22" ht="13.5">
      <c r="B27" s="104"/>
      <c r="C27" s="104" t="s">
        <v>21</v>
      </c>
      <c r="D27" s="111">
        <v>15527.016738131488</v>
      </c>
      <c r="E27" s="111">
        <v>1506.565704631941</v>
      </c>
      <c r="F27" s="111">
        <v>3605.46208938441</v>
      </c>
      <c r="G27" s="111">
        <v>9480.619271984395</v>
      </c>
      <c r="H27" s="111">
        <v>3164.2325243457776</v>
      </c>
      <c r="I27" s="111">
        <v>2212.1318727050625</v>
      </c>
      <c r="J27" s="111">
        <v>12632.126514067028</v>
      </c>
      <c r="K27" s="111">
        <v>2682.5771560108296</v>
      </c>
      <c r="L27" s="111">
        <v>13670.761933167774</v>
      </c>
      <c r="M27" s="111">
        <v>6169.147979724973</v>
      </c>
      <c r="N27" s="111">
        <v>7767.523692004018</v>
      </c>
      <c r="O27" s="111">
        <v>6027.250709669396</v>
      </c>
      <c r="P27" s="111">
        <v>7071.496173397562</v>
      </c>
      <c r="Q27" s="111">
        <v>1574.8444171262734</v>
      </c>
      <c r="R27" s="111">
        <v>876.88488236372</v>
      </c>
      <c r="S27" s="111">
        <v>-2774.40422576842</v>
      </c>
      <c r="T27" s="111">
        <v>91194.23743294623</v>
      </c>
      <c r="U27" s="111">
        <v>10048.152791628661</v>
      </c>
      <c r="V27" s="111">
        <v>101242.39022457489</v>
      </c>
    </row>
    <row r="28" spans="2:22" ht="13.5">
      <c r="B28" s="104">
        <v>2015</v>
      </c>
      <c r="C28" s="104" t="s">
        <v>18</v>
      </c>
      <c r="D28" s="111">
        <v>24703.551288098533</v>
      </c>
      <c r="E28" s="111">
        <v>1421.9319535909349</v>
      </c>
      <c r="F28" s="111">
        <v>3320.1143094410095</v>
      </c>
      <c r="G28" s="111">
        <v>9358.473362434539</v>
      </c>
      <c r="H28" s="111">
        <v>3182.324633905495</v>
      </c>
      <c r="I28" s="111">
        <v>1956.630104866617</v>
      </c>
      <c r="J28" s="111">
        <v>12185.688744682546</v>
      </c>
      <c r="K28" s="111">
        <v>2640.3619401712613</v>
      </c>
      <c r="L28" s="111">
        <v>13554.47636774274</v>
      </c>
      <c r="M28" s="111">
        <v>6977.18282155662</v>
      </c>
      <c r="N28" s="111">
        <v>7952.1486095978435</v>
      </c>
      <c r="O28" s="111">
        <v>3043.617418249397</v>
      </c>
      <c r="P28" s="111">
        <v>7933.221460344136</v>
      </c>
      <c r="Q28" s="111">
        <v>1610.5960540943258</v>
      </c>
      <c r="R28" s="111">
        <v>885.235986751087</v>
      </c>
      <c r="S28" s="111">
        <v>-3067.837201413757</v>
      </c>
      <c r="T28" s="111">
        <v>97657.71785411333</v>
      </c>
      <c r="U28" s="111">
        <v>8550.368675274514</v>
      </c>
      <c r="V28" s="111">
        <v>106208.08652938785</v>
      </c>
    </row>
    <row r="29" spans="2:22" ht="13.5">
      <c r="B29" s="104"/>
      <c r="C29" s="104" t="s">
        <v>19</v>
      </c>
      <c r="D29" s="111">
        <v>30871.21616078624</v>
      </c>
      <c r="E29" s="111">
        <v>1948.9250383761669</v>
      </c>
      <c r="F29" s="111">
        <v>4048.0885934776106</v>
      </c>
      <c r="G29" s="111">
        <v>9545.240220870299</v>
      </c>
      <c r="H29" s="111">
        <v>3174.5393798561054</v>
      </c>
      <c r="I29" s="111">
        <v>2291.6153368947066</v>
      </c>
      <c r="J29" s="111">
        <v>13028.402338713788</v>
      </c>
      <c r="K29" s="111">
        <v>2634.559887652379</v>
      </c>
      <c r="L29" s="111">
        <v>14042.381685292661</v>
      </c>
      <c r="M29" s="111">
        <v>7118.627724708922</v>
      </c>
      <c r="N29" s="111">
        <v>8080.132195472733</v>
      </c>
      <c r="O29" s="111">
        <v>7109.932249198183</v>
      </c>
      <c r="P29" s="111">
        <v>7890.296934827038</v>
      </c>
      <c r="Q29" s="111">
        <v>1643.3543776359845</v>
      </c>
      <c r="R29" s="111">
        <v>897.2227240749781</v>
      </c>
      <c r="S29" s="111">
        <v>-3125.9937983014606</v>
      </c>
      <c r="T29" s="111">
        <v>111198.54104953635</v>
      </c>
      <c r="U29" s="111">
        <v>8775.281162084222</v>
      </c>
      <c r="V29" s="111">
        <v>119973.82221162057</v>
      </c>
    </row>
    <row r="30" spans="2:22" ht="13.5">
      <c r="B30" s="104"/>
      <c r="C30" s="104" t="s">
        <v>20</v>
      </c>
      <c r="D30" s="111">
        <v>22326.744665312097</v>
      </c>
      <c r="E30" s="111">
        <v>1908.5699355825504</v>
      </c>
      <c r="F30" s="111">
        <v>5286.53707652441</v>
      </c>
      <c r="G30" s="111">
        <v>11065.310011092088</v>
      </c>
      <c r="H30" s="111">
        <v>3313.364088908509</v>
      </c>
      <c r="I30" s="111">
        <v>2584.576017474553</v>
      </c>
      <c r="J30" s="111">
        <v>13073.494057285441</v>
      </c>
      <c r="K30" s="111">
        <v>2703.577407000214</v>
      </c>
      <c r="L30" s="111">
        <v>14059.649700244558</v>
      </c>
      <c r="M30" s="111">
        <v>6015.482590370404</v>
      </c>
      <c r="N30" s="111">
        <v>8151.205690642521</v>
      </c>
      <c r="O30" s="111">
        <v>8280.115180334387</v>
      </c>
      <c r="P30" s="111">
        <v>7904.744280210201</v>
      </c>
      <c r="Q30" s="111">
        <v>1666.9004077493514</v>
      </c>
      <c r="R30" s="111">
        <v>909.9409013157541</v>
      </c>
      <c r="S30" s="111">
        <v>-3680.0089578298916</v>
      </c>
      <c r="T30" s="111">
        <v>105570.20305221714</v>
      </c>
      <c r="U30" s="111">
        <v>9664.966906544749</v>
      </c>
      <c r="V30" s="111">
        <v>115235.1699587619</v>
      </c>
    </row>
    <row r="31" spans="2:22" ht="13.5">
      <c r="B31" s="104"/>
      <c r="C31" s="104" t="s">
        <v>21</v>
      </c>
      <c r="D31" s="111">
        <v>17012.98593267813</v>
      </c>
      <c r="E31" s="111">
        <v>1783.7591076065987</v>
      </c>
      <c r="F31" s="111">
        <v>4137.201731982751</v>
      </c>
      <c r="G31" s="111">
        <v>10792.976405603074</v>
      </c>
      <c r="H31" s="111">
        <v>3432.5483832498435</v>
      </c>
      <c r="I31" s="111">
        <v>2494.6067634203737</v>
      </c>
      <c r="J31" s="111">
        <v>13568.33038666197</v>
      </c>
      <c r="K31" s="111">
        <v>3149.21389994177</v>
      </c>
      <c r="L31" s="111">
        <v>13746.054910752024</v>
      </c>
      <c r="M31" s="111">
        <v>5594.511531790569</v>
      </c>
      <c r="N31" s="111">
        <v>8165.369095107213</v>
      </c>
      <c r="O31" s="111">
        <v>8593.21149499147</v>
      </c>
      <c r="P31" s="111">
        <v>7976.563496493622</v>
      </c>
      <c r="Q31" s="111">
        <v>1681.0480557840106</v>
      </c>
      <c r="R31" s="111">
        <v>923.3905184734153</v>
      </c>
      <c r="S31" s="111">
        <v>-3263.9676596423906</v>
      </c>
      <c r="T31" s="111">
        <v>99787.80405489443</v>
      </c>
      <c r="U31" s="111">
        <v>10181.304154534017</v>
      </c>
      <c r="V31" s="111">
        <v>109969.10820942844</v>
      </c>
    </row>
    <row r="32" spans="2:22" ht="13.5">
      <c r="B32" s="104">
        <v>2016</v>
      </c>
      <c r="C32" s="104" t="s">
        <v>18</v>
      </c>
      <c r="D32" s="111">
        <v>27088.30462379802</v>
      </c>
      <c r="E32" s="111">
        <v>1502.7472018483031</v>
      </c>
      <c r="F32" s="111">
        <v>4164.398614173106</v>
      </c>
      <c r="G32" s="111">
        <v>10445.763991502483</v>
      </c>
      <c r="H32" s="111">
        <v>3546.3358046659364</v>
      </c>
      <c r="I32" s="111">
        <v>2182.197669286384</v>
      </c>
      <c r="J32" s="111">
        <v>12957.063997431947</v>
      </c>
      <c r="K32" s="111">
        <v>2738.9719404862008</v>
      </c>
      <c r="L32" s="111">
        <v>13780.578266597844</v>
      </c>
      <c r="M32" s="111">
        <v>6506.394570090058</v>
      </c>
      <c r="N32" s="111">
        <v>8106.4164729577715</v>
      </c>
      <c r="O32" s="111">
        <v>3480.704267395092</v>
      </c>
      <c r="P32" s="111">
        <v>8491.648435577863</v>
      </c>
      <c r="Q32" s="111">
        <v>1696.5505377748493</v>
      </c>
      <c r="R32" s="111">
        <v>934.5971904519362</v>
      </c>
      <c r="S32" s="111">
        <v>-3046.059242395217</v>
      </c>
      <c r="T32" s="111">
        <v>104576.61434164258</v>
      </c>
      <c r="U32" s="111">
        <v>9396.441634533046</v>
      </c>
      <c r="V32" s="111">
        <v>113973.05597617562</v>
      </c>
    </row>
    <row r="33" spans="2:22" ht="13.5">
      <c r="B33" s="104"/>
      <c r="C33" s="104" t="s">
        <v>19</v>
      </c>
      <c r="D33" s="111">
        <v>33167.6107011791</v>
      </c>
      <c r="E33" s="111">
        <v>2054.3009010508326</v>
      </c>
      <c r="F33" s="111">
        <v>4439.867027977698</v>
      </c>
      <c r="G33" s="111">
        <v>12027.649653273944</v>
      </c>
      <c r="H33" s="111">
        <v>3499.168008810964</v>
      </c>
      <c r="I33" s="111">
        <v>2166.777610249015</v>
      </c>
      <c r="J33" s="111">
        <v>13412.996028446898</v>
      </c>
      <c r="K33" s="111">
        <v>2694.082470311553</v>
      </c>
      <c r="L33" s="111">
        <v>13952.261990950763</v>
      </c>
      <c r="M33" s="111">
        <v>6480.600148561371</v>
      </c>
      <c r="N33" s="111">
        <v>8079.509167572477</v>
      </c>
      <c r="O33" s="111">
        <v>7604.83363966822</v>
      </c>
      <c r="P33" s="111">
        <v>8548.839130686249</v>
      </c>
      <c r="Q33" s="111">
        <v>1709.2045781801648</v>
      </c>
      <c r="R33" s="111">
        <v>944.9271809069833</v>
      </c>
      <c r="S33" s="111">
        <v>-3388.0167002199846</v>
      </c>
      <c r="T33" s="111">
        <v>117394.61153760627</v>
      </c>
      <c r="U33" s="111">
        <v>8898.789628236764</v>
      </c>
      <c r="V33" s="111">
        <v>126293.40116584302</v>
      </c>
    </row>
    <row r="34" spans="2:22" ht="13.5">
      <c r="B34" s="104"/>
      <c r="C34" s="104" t="s">
        <v>20</v>
      </c>
      <c r="D34" s="111">
        <v>21911.89892911068</v>
      </c>
      <c r="E34" s="111">
        <v>1955.5335039019221</v>
      </c>
      <c r="F34" s="111">
        <v>6289.053253456366</v>
      </c>
      <c r="G34" s="111">
        <v>10091.434234373775</v>
      </c>
      <c r="H34" s="111">
        <v>3018.215849612681</v>
      </c>
      <c r="I34" s="111">
        <v>2624.8688825585164</v>
      </c>
      <c r="J34" s="111">
        <v>13586.872866434765</v>
      </c>
      <c r="K34" s="111">
        <v>2824.27901782645</v>
      </c>
      <c r="L34" s="111">
        <v>14202.057737374578</v>
      </c>
      <c r="M34" s="111">
        <v>6851.9523528562395</v>
      </c>
      <c r="N34" s="111">
        <v>8077.837378191142</v>
      </c>
      <c r="O34" s="111">
        <v>8379.622270586546</v>
      </c>
      <c r="P34" s="111">
        <v>8541.071910054194</v>
      </c>
      <c r="Q34" s="111">
        <v>1722.5351193201539</v>
      </c>
      <c r="R34" s="111">
        <v>953.1306410176235</v>
      </c>
      <c r="S34" s="111">
        <v>-3595.721490171576</v>
      </c>
      <c r="T34" s="111">
        <v>107434.64245650405</v>
      </c>
      <c r="U34" s="111">
        <v>11155.406302380303</v>
      </c>
      <c r="V34" s="111">
        <v>118590.04875888435</v>
      </c>
    </row>
    <row r="35" spans="2:22" ht="13.5">
      <c r="B35" s="104"/>
      <c r="C35" s="104" t="s">
        <v>21</v>
      </c>
      <c r="D35" s="111">
        <v>15143.91084356845</v>
      </c>
      <c r="E35" s="111">
        <v>1806.0702486676919</v>
      </c>
      <c r="F35" s="111">
        <v>4517.393964500252</v>
      </c>
      <c r="G35" s="111">
        <v>9773.694448730652</v>
      </c>
      <c r="H35" s="111">
        <v>3077.9343820154</v>
      </c>
      <c r="I35" s="111">
        <v>2457.4295195467084</v>
      </c>
      <c r="J35" s="111">
        <v>13664.617400655137</v>
      </c>
      <c r="K35" s="111">
        <v>3081.7307803601716</v>
      </c>
      <c r="L35" s="111">
        <v>14148.560524058747</v>
      </c>
      <c r="M35" s="111">
        <v>7055.031161829732</v>
      </c>
      <c r="N35" s="111">
        <v>8101.4011048137645</v>
      </c>
      <c r="O35" s="111">
        <v>7875.719033775926</v>
      </c>
      <c r="P35" s="111">
        <v>8468.346773681698</v>
      </c>
      <c r="Q35" s="111">
        <v>1736.350145584207</v>
      </c>
      <c r="R35" s="111">
        <v>959.2075707838574</v>
      </c>
      <c r="S35" s="111">
        <v>-3502.360770338223</v>
      </c>
      <c r="T35" s="111">
        <v>98365.03713223415</v>
      </c>
      <c r="U35" s="111">
        <v>11150.048958287387</v>
      </c>
      <c r="V35" s="111">
        <v>109515.08609052154</v>
      </c>
    </row>
    <row r="36" spans="2:22" ht="13.5">
      <c r="B36" s="104">
        <v>2017</v>
      </c>
      <c r="C36" s="104" t="s">
        <v>18</v>
      </c>
      <c r="D36" s="111">
        <v>26688.897441532026</v>
      </c>
      <c r="E36" s="111">
        <v>1151.8285385654062</v>
      </c>
      <c r="F36" s="111">
        <v>6623.938723321198</v>
      </c>
      <c r="G36" s="111">
        <v>10995.2607040663</v>
      </c>
      <c r="H36" s="111">
        <v>3010.051470496699</v>
      </c>
      <c r="I36" s="111">
        <v>1645.1027694764962</v>
      </c>
      <c r="J36" s="111">
        <v>13536.56873825215</v>
      </c>
      <c r="K36" s="111">
        <v>2851.2671742311354</v>
      </c>
      <c r="L36" s="111">
        <v>14250.501239618423</v>
      </c>
      <c r="M36" s="111">
        <v>7880.8721892945905</v>
      </c>
      <c r="N36" s="111">
        <v>8150.200347440342</v>
      </c>
      <c r="O36" s="111">
        <v>3723.515654093221</v>
      </c>
      <c r="P36" s="111">
        <v>8866.099586833268</v>
      </c>
      <c r="Q36" s="111">
        <v>1738.4418194944474</v>
      </c>
      <c r="R36" s="111">
        <v>963.1579702056845</v>
      </c>
      <c r="S36" s="111">
        <v>-3753.4121602506602</v>
      </c>
      <c r="T36" s="111">
        <v>108322.29220667073</v>
      </c>
      <c r="U36" s="111">
        <v>10655.643990268434</v>
      </c>
      <c r="V36" s="111">
        <v>118977.93619693916</v>
      </c>
    </row>
    <row r="37" spans="2:22" ht="13.5">
      <c r="B37" s="104"/>
      <c r="C37" s="104" t="s">
        <v>19</v>
      </c>
      <c r="D37" s="111">
        <v>34935.12610194257</v>
      </c>
      <c r="E37" s="111">
        <v>2434.2815324526227</v>
      </c>
      <c r="F37" s="111">
        <v>7232.99035565131</v>
      </c>
      <c r="G37" s="111">
        <v>11089.837481227263</v>
      </c>
      <c r="H37" s="111">
        <v>3167.6744646558145</v>
      </c>
      <c r="I37" s="111">
        <v>1868.7042199890573</v>
      </c>
      <c r="J37" s="111">
        <v>13717.823888535286</v>
      </c>
      <c r="K37" s="111">
        <v>2728.7945105489584</v>
      </c>
      <c r="L37" s="111">
        <v>14440.63682736005</v>
      </c>
      <c r="M37" s="111">
        <v>6214.2317381934</v>
      </c>
      <c r="N37" s="111">
        <v>8195.385797848821</v>
      </c>
      <c r="O37" s="111">
        <v>7747.476885634521</v>
      </c>
      <c r="P37" s="111">
        <v>8756.200331601181</v>
      </c>
      <c r="Q37" s="111">
        <v>1777.192571857072</v>
      </c>
      <c r="R37" s="111">
        <v>965.8963152594513</v>
      </c>
      <c r="S37" s="111">
        <v>-3400.2347840547886</v>
      </c>
      <c r="T37" s="111">
        <v>121872.0182387026</v>
      </c>
      <c r="U37" s="111">
        <v>9273.921975916335</v>
      </c>
      <c r="V37" s="111">
        <v>131145.94021461892</v>
      </c>
    </row>
    <row r="38" spans="2:22" ht="13.5">
      <c r="B38" s="104"/>
      <c r="C38" s="104" t="s">
        <v>20</v>
      </c>
      <c r="D38" s="111">
        <v>23759.447203136013</v>
      </c>
      <c r="E38" s="111">
        <v>2091.5509925440765</v>
      </c>
      <c r="F38" s="111">
        <v>7215.154274753242</v>
      </c>
      <c r="G38" s="111">
        <v>9998.089802239305</v>
      </c>
      <c r="H38" s="111">
        <v>2986.2298141458296</v>
      </c>
      <c r="I38" s="111">
        <v>2185.02767940933</v>
      </c>
      <c r="J38" s="111">
        <v>13497.108787173975</v>
      </c>
      <c r="K38" s="111">
        <v>2895.424105500992</v>
      </c>
      <c r="L38" s="111">
        <v>15002.92445512907</v>
      </c>
      <c r="M38" s="111">
        <v>6555.866344022195</v>
      </c>
      <c r="N38" s="111">
        <v>8236.957456039201</v>
      </c>
      <c r="O38" s="111">
        <v>8743.737593256445</v>
      </c>
      <c r="P38" s="111">
        <v>8682.934161446456</v>
      </c>
      <c r="Q38" s="111">
        <v>1777.8713907577078</v>
      </c>
      <c r="R38" s="111">
        <v>967.4226059451573</v>
      </c>
      <c r="S38" s="111">
        <v>-3544.71437587331</v>
      </c>
      <c r="T38" s="111">
        <v>111051.03228962568</v>
      </c>
      <c r="U38" s="111">
        <v>9704.98986381098</v>
      </c>
      <c r="V38" s="111">
        <v>120756.02215343667</v>
      </c>
    </row>
    <row r="39" spans="2:22" ht="13.5">
      <c r="B39" s="104"/>
      <c r="C39" s="104" t="s">
        <v>21</v>
      </c>
      <c r="D39" s="111">
        <v>16259.56831588939</v>
      </c>
      <c r="E39" s="111">
        <v>1828.6099325316447</v>
      </c>
      <c r="F39" s="111">
        <v>6259.171071323079</v>
      </c>
      <c r="G39" s="111">
        <v>10403.142105850919</v>
      </c>
      <c r="H39" s="111">
        <v>2954.6378428685584</v>
      </c>
      <c r="I39" s="111">
        <v>2558.766649484491</v>
      </c>
      <c r="J39" s="111">
        <v>13673.240285257341</v>
      </c>
      <c r="K39" s="111">
        <v>2954.7185554220405</v>
      </c>
      <c r="L39" s="111">
        <v>14789.994918650207</v>
      </c>
      <c r="M39" s="111">
        <v>6548.661804753238</v>
      </c>
      <c r="N39" s="111">
        <v>8274.91532201148</v>
      </c>
      <c r="O39" s="111">
        <v>7916.9908753165155</v>
      </c>
      <c r="P39" s="111">
        <v>8646.301076369093</v>
      </c>
      <c r="Q39" s="111">
        <v>1758.1479959669443</v>
      </c>
      <c r="R39" s="111">
        <v>967.7368422628027</v>
      </c>
      <c r="S39" s="111">
        <v>-3312.806648571241</v>
      </c>
      <c r="T39" s="111">
        <v>102481.79694538651</v>
      </c>
      <c r="U39" s="111">
        <v>12513.190263754255</v>
      </c>
      <c r="V39" s="111">
        <v>114994.98720914076</v>
      </c>
    </row>
    <row r="40" spans="2:22" ht="13.5">
      <c r="B40" s="104">
        <v>2018</v>
      </c>
      <c r="C40" s="104" t="s">
        <v>18</v>
      </c>
      <c r="D40" s="111">
        <v>27582.925018268725</v>
      </c>
      <c r="E40" s="111">
        <v>1169.7849244353886</v>
      </c>
      <c r="F40" s="111">
        <v>7220.314280731986</v>
      </c>
      <c r="G40" s="111">
        <v>11348.766015433444</v>
      </c>
      <c r="H40" s="111">
        <v>2955.1416639388785</v>
      </c>
      <c r="I40" s="111">
        <v>1729.001409788833</v>
      </c>
      <c r="J40" s="111">
        <v>14173.797296813247</v>
      </c>
      <c r="K40" s="111">
        <v>2995.149388474692</v>
      </c>
      <c r="L40" s="111">
        <v>14690.687541164287</v>
      </c>
      <c r="M40" s="111">
        <v>7965.4874694630325</v>
      </c>
      <c r="N40" s="111">
        <v>8309.259395765657</v>
      </c>
      <c r="O40" s="111">
        <v>4053.6096094631243</v>
      </c>
      <c r="P40" s="111">
        <v>9448.431046293346</v>
      </c>
      <c r="Q40" s="111">
        <v>1843.980844945855</v>
      </c>
      <c r="R40" s="111">
        <v>966.8390242123876</v>
      </c>
      <c r="S40" s="111">
        <v>-5152.037014439312</v>
      </c>
      <c r="T40" s="111">
        <v>111301.13791475355</v>
      </c>
      <c r="U40" s="111">
        <v>11465.085727797446</v>
      </c>
      <c r="V40" s="111">
        <v>122766.22364255099</v>
      </c>
    </row>
    <row r="41" spans="2:22" ht="13.5">
      <c r="B41" s="104"/>
      <c r="C41" s="104" t="s">
        <v>19</v>
      </c>
      <c r="D41" s="111">
        <v>36001.10521826954</v>
      </c>
      <c r="E41" s="111">
        <v>2467.3523383213824</v>
      </c>
      <c r="F41" s="111">
        <v>7836.235643219365</v>
      </c>
      <c r="G41" s="111">
        <v>11370.9325043613</v>
      </c>
      <c r="H41" s="111">
        <v>3053.3792973270083</v>
      </c>
      <c r="I41" s="111">
        <v>1758.32319682177</v>
      </c>
      <c r="J41" s="111">
        <v>14068.568468672938</v>
      </c>
      <c r="K41" s="111">
        <v>2660.937286269794</v>
      </c>
      <c r="L41" s="111">
        <v>14834.52201437112</v>
      </c>
      <c r="M41" s="111">
        <v>6622.192981531326</v>
      </c>
      <c r="N41" s="111">
        <v>8335.01745108129</v>
      </c>
      <c r="O41" s="111">
        <v>8291.122405275648</v>
      </c>
      <c r="P41" s="111">
        <v>9448.431046293346</v>
      </c>
      <c r="Q41" s="111">
        <v>1817.877516572514</v>
      </c>
      <c r="R41" s="111">
        <v>966.1656606745757</v>
      </c>
      <c r="S41" s="111">
        <v>-3940.6273708065382</v>
      </c>
      <c r="T41" s="111">
        <v>125591.53565825638</v>
      </c>
      <c r="U41" s="111">
        <v>9953.399356976992</v>
      </c>
      <c r="V41" s="111">
        <v>135544.93501523338</v>
      </c>
    </row>
    <row r="42" spans="2:22" ht="13.5">
      <c r="B42" s="104"/>
      <c r="C42" s="104" t="s">
        <v>20</v>
      </c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</row>
    <row r="43" spans="2:22" ht="13.5">
      <c r="B43" s="104"/>
      <c r="C43" s="104" t="s">
        <v>21</v>
      </c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</row>
  </sheetData>
  <sheetProtection/>
  <mergeCells count="3">
    <mergeCell ref="D6:F6"/>
    <mergeCell ref="G6:I6"/>
    <mergeCell ref="J6:S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W53"/>
  <sheetViews>
    <sheetView showGridLines="0" zoomScalePageLayoutView="0" workbookViewId="0" topLeftCell="A14">
      <selection activeCell="C21" sqref="C21:W31"/>
    </sheetView>
  </sheetViews>
  <sheetFormatPr defaultColWidth="9.140625" defaultRowHeight="15"/>
  <cols>
    <col min="1" max="1" width="14.00390625" style="1" customWidth="1"/>
    <col min="2" max="2" width="11.8515625" style="1" customWidth="1"/>
    <col min="3" max="23" width="15.7109375" style="1" customWidth="1"/>
    <col min="24" max="16384" width="8.8515625" style="1" customWidth="1"/>
  </cols>
  <sheetData>
    <row r="1" ht="13.5">
      <c r="A1" s="1" t="s">
        <v>62</v>
      </c>
    </row>
    <row r="2" ht="13.5">
      <c r="A2" s="1" t="s">
        <v>10</v>
      </c>
    </row>
    <row r="3" spans="1:2" ht="13.5">
      <c r="A3" s="1" t="s">
        <v>11</v>
      </c>
      <c r="B3" s="6">
        <f>+'NA Production | CNP | Quarterly'!B3</f>
        <v>43313</v>
      </c>
    </row>
    <row r="4" spans="1:2" ht="13.5">
      <c r="A4" s="1" t="s">
        <v>12</v>
      </c>
      <c r="B4" s="1" t="s">
        <v>13</v>
      </c>
    </row>
    <row r="6" spans="1:23" ht="13.5">
      <c r="A6" s="105"/>
      <c r="B6" s="105" t="s">
        <v>35</v>
      </c>
      <c r="C6" s="106" t="s">
        <v>36</v>
      </c>
      <c r="D6" s="106"/>
      <c r="E6" s="106"/>
      <c r="F6" s="106" t="s">
        <v>37</v>
      </c>
      <c r="G6" s="106"/>
      <c r="H6" s="106"/>
      <c r="I6" s="106"/>
      <c r="J6" s="106" t="s">
        <v>38</v>
      </c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7"/>
      <c r="V6" s="107"/>
      <c r="W6" s="107"/>
    </row>
    <row r="7" spans="1:23" ht="27">
      <c r="A7" s="108"/>
      <c r="B7" s="109" t="s">
        <v>39</v>
      </c>
      <c r="C7" s="109" t="s">
        <v>40</v>
      </c>
      <c r="D7" s="109" t="s">
        <v>41</v>
      </c>
      <c r="E7" s="109" t="s">
        <v>42</v>
      </c>
      <c r="F7" s="109" t="s">
        <v>43</v>
      </c>
      <c r="G7" s="109" t="s">
        <v>44</v>
      </c>
      <c r="H7" s="109" t="s">
        <v>45</v>
      </c>
      <c r="I7" s="109" t="s">
        <v>46</v>
      </c>
      <c r="J7" s="109" t="s">
        <v>47</v>
      </c>
      <c r="K7" s="109" t="s">
        <v>48</v>
      </c>
      <c r="L7" s="109" t="s">
        <v>49</v>
      </c>
      <c r="M7" s="109" t="s">
        <v>50</v>
      </c>
      <c r="N7" s="109" t="s">
        <v>51</v>
      </c>
      <c r="O7" s="109" t="s">
        <v>52</v>
      </c>
      <c r="P7" s="109" t="s">
        <v>53</v>
      </c>
      <c r="Q7" s="109" t="s">
        <v>54</v>
      </c>
      <c r="R7" s="109" t="s">
        <v>55</v>
      </c>
      <c r="S7" s="109" t="s">
        <v>56</v>
      </c>
      <c r="T7" s="109" t="s">
        <v>57</v>
      </c>
      <c r="U7" s="101" t="s">
        <v>58</v>
      </c>
      <c r="V7" s="101" t="s">
        <v>59</v>
      </c>
      <c r="W7" s="101" t="s">
        <v>16</v>
      </c>
    </row>
    <row r="8" spans="1:23" ht="13.5">
      <c r="A8" s="99"/>
      <c r="B8" s="104">
        <v>2007</v>
      </c>
      <c r="C8" s="112">
        <f>+'NA Production | CNP | Annual'!C8</f>
        <v>71715.6142578125</v>
      </c>
      <c r="D8" s="112">
        <f>+'NA Production | CNP | Annual'!D8</f>
        <v>2756.7275390625</v>
      </c>
      <c r="E8" s="112">
        <f>+'NA Production | CNP | Annual'!E8</f>
        <v>3735.248559951782</v>
      </c>
      <c r="F8" s="112">
        <f>+'NA Production | CNP | Annual'!F8</f>
        <v>34173.42259979248</v>
      </c>
      <c r="G8" s="112">
        <f>+'NA Production | CNP | Annual'!G8</f>
        <v>6482.574279785156</v>
      </c>
      <c r="H8" s="112">
        <f>+'NA Production | CNP | Annual'!H8</f>
        <v>383.335013628006</v>
      </c>
      <c r="I8" s="112">
        <f>+'NA Production | CNP | Annual'!I8</f>
        <v>3792.5975341796875</v>
      </c>
      <c r="J8" s="112">
        <f>+'NA Production | CNP | Annual'!J8</f>
        <v>24915.440673828125</v>
      </c>
      <c r="K8" s="112">
        <f>+'NA Production | CNP | Annual'!K8</f>
        <v>22533.953365325928</v>
      </c>
      <c r="L8" s="112">
        <f>+'NA Production | CNP | Annual'!L8</f>
        <v>6464.8555908203125</v>
      </c>
      <c r="M8" s="112">
        <f>+'NA Production | CNP | Annual'!M8</f>
        <v>9714.353706359863</v>
      </c>
      <c r="N8" s="112">
        <f>+'NA Production | CNP | Annual'!N8</f>
        <v>6419.676025390625</v>
      </c>
      <c r="O8" s="112">
        <f>+'NA Production | CNP | Annual'!O8</f>
        <v>18410.734436035156</v>
      </c>
      <c r="P8" s="112">
        <f>+'NA Production | CNP | Annual'!P8</f>
        <v>11413.479736328125</v>
      </c>
      <c r="Q8" s="112">
        <f>+'NA Production | CNP | Annual'!Q8</f>
        <v>16973.970703125</v>
      </c>
      <c r="R8" s="112">
        <f>+'NA Production | CNP | Annual'!R8</f>
        <v>4280.5098876953125</v>
      </c>
      <c r="S8" s="112">
        <f>+'NA Production | CNP | Annual'!S8</f>
        <v>2396.3413429260254</v>
      </c>
      <c r="T8" s="112">
        <f>+'NA Production | CNP | Annual'!T8</f>
        <v>-2147.218017578125</v>
      </c>
      <c r="U8" s="112">
        <f>+'NA Production | CNP | Annual'!U8</f>
        <v>244415.61723446846</v>
      </c>
      <c r="V8" s="112">
        <f>+'NA Production | CNP | Annual'!V8</f>
        <v>19756.74560546875</v>
      </c>
      <c r="W8" s="112">
        <f>+'NA Production | CNP | Annual'!W8</f>
        <v>264172.3628399372</v>
      </c>
    </row>
    <row r="9" spans="1:23" ht="13.5">
      <c r="A9" s="99"/>
      <c r="B9" s="104">
        <v>2008</v>
      </c>
      <c r="C9" s="112">
        <f>+'NA Production | CNP | Annual'!C9</f>
        <v>75743.3271484375</v>
      </c>
      <c r="D9" s="112">
        <f>+'NA Production | CNP | Annual'!D9</f>
        <v>3934.69580078125</v>
      </c>
      <c r="E9" s="112">
        <f>+'NA Production | CNP | Annual'!E9</f>
        <v>4002.0168323516846</v>
      </c>
      <c r="F9" s="112">
        <f>+'NA Production | CNP | Annual'!F9</f>
        <v>33230.5495223999</v>
      </c>
      <c r="G9" s="112">
        <f>+'NA Production | CNP | Annual'!G9</f>
        <v>8167.613300323486</v>
      </c>
      <c r="H9" s="112">
        <f>+'NA Production | CNP | Annual'!H9</f>
        <v>507.9852080345154</v>
      </c>
      <c r="I9" s="112">
        <f>+'NA Production | CNP | Annual'!I9</f>
        <v>4441.138671875</v>
      </c>
      <c r="J9" s="112">
        <f>+'NA Production | CNP | Annual'!J9</f>
        <v>27596.162841796875</v>
      </c>
      <c r="K9" s="112">
        <f>+'NA Production | CNP | Annual'!K9</f>
        <v>23809.41575241089</v>
      </c>
      <c r="L9" s="112">
        <f>+'NA Production | CNP | Annual'!L9</f>
        <v>7058.7318115234375</v>
      </c>
      <c r="M9" s="112">
        <f>+'NA Production | CNP | Annual'!M9</f>
        <v>10764.68667602539</v>
      </c>
      <c r="N9" s="112">
        <f>+'NA Production | CNP | Annual'!N9</f>
        <v>9477.517639160156</v>
      </c>
      <c r="O9" s="112">
        <f>+'NA Production | CNP | Annual'!O9</f>
        <v>20418.546630859375</v>
      </c>
      <c r="P9" s="112">
        <f>+'NA Production | CNP | Annual'!P9</f>
        <v>12330.475280761719</v>
      </c>
      <c r="Q9" s="112">
        <f>+'NA Production | CNP | Annual'!Q9</f>
        <v>17354.82421875</v>
      </c>
      <c r="R9" s="112">
        <f>+'NA Production | CNP | Annual'!R9</f>
        <v>4481.618133544922</v>
      </c>
      <c r="S9" s="112">
        <f>+'NA Production | CNP | Annual'!S9</f>
        <v>2532.4823608398438</v>
      </c>
      <c r="T9" s="112">
        <f>+'NA Production | CNP | Annual'!T9</f>
        <v>-4387.18603515625</v>
      </c>
      <c r="U9" s="112">
        <f>+'NA Production | CNP | Annual'!U9</f>
        <v>261464.6017947197</v>
      </c>
      <c r="V9" s="112">
        <f>+'NA Production | CNP | Annual'!V9</f>
        <v>20872.79541015625</v>
      </c>
      <c r="W9" s="112">
        <f>+'NA Production | CNP | Annual'!W9</f>
        <v>282337.39720487595</v>
      </c>
    </row>
    <row r="10" spans="1:23" ht="13.5">
      <c r="A10" s="99"/>
      <c r="B10" s="104">
        <v>2009</v>
      </c>
      <c r="C10" s="112">
        <f>+'NA Production | CNP | Annual'!C10</f>
        <v>80021.59716796875</v>
      </c>
      <c r="D10" s="112">
        <f>+'NA Production | CNP | Annual'!D10</f>
        <v>3757.062255859375</v>
      </c>
      <c r="E10" s="112">
        <f>+'NA Production | CNP | Annual'!E10</f>
        <v>4345.625303268433</v>
      </c>
      <c r="F10" s="112">
        <f>+'NA Production | CNP | Annual'!F10</f>
        <v>33230.817516326904</v>
      </c>
      <c r="G10" s="112">
        <f>+'NA Production | CNP | Annual'!G10</f>
        <v>9360.445671081543</v>
      </c>
      <c r="H10" s="112">
        <f>+'NA Production | CNP | Annual'!H10</f>
        <v>528.8254098892212</v>
      </c>
      <c r="I10" s="112">
        <f>+'NA Production | CNP | Annual'!I10</f>
        <v>5553.1475830078125</v>
      </c>
      <c r="J10" s="112">
        <f>+'NA Production | CNP | Annual'!J10</f>
        <v>27994.022216796875</v>
      </c>
      <c r="K10" s="112">
        <f>+'NA Production | CNP | Annual'!K10</f>
        <v>27832.41872406006</v>
      </c>
      <c r="L10" s="112">
        <f>+'NA Production | CNP | Annual'!L10</f>
        <v>7301.1444091796875</v>
      </c>
      <c r="M10" s="112">
        <f>+'NA Production | CNP | Annual'!M10</f>
        <v>11329.836685180664</v>
      </c>
      <c r="N10" s="112">
        <f>+'NA Production | CNP | Annual'!N10</f>
        <v>9151.781433105469</v>
      </c>
      <c r="O10" s="112">
        <f>+'NA Production | CNP | Annual'!O10</f>
        <v>21667.474090576172</v>
      </c>
      <c r="P10" s="112">
        <f>+'NA Production | CNP | Annual'!P10</f>
        <v>13579.086639404297</v>
      </c>
      <c r="Q10" s="112">
        <f>+'NA Production | CNP | Annual'!Q10</f>
        <v>20041.146484375</v>
      </c>
      <c r="R10" s="112">
        <f>+'NA Production | CNP | Annual'!R10</f>
        <v>4790.188323974609</v>
      </c>
      <c r="S10" s="112">
        <f>+'NA Production | CNP | Annual'!S10</f>
        <v>2673.1243171691895</v>
      </c>
      <c r="T10" s="112">
        <f>+'NA Production | CNP | Annual'!T10</f>
        <v>-4560.87353515625</v>
      </c>
      <c r="U10" s="112">
        <f>+'NA Production | CNP | Annual'!U10</f>
        <v>278596.8706960678</v>
      </c>
      <c r="V10" s="112">
        <f>+'NA Production | CNP | Annual'!V10</f>
        <v>21673.078125</v>
      </c>
      <c r="W10" s="112">
        <f>+'NA Production | CNP | Annual'!W10</f>
        <v>300269.9488210678</v>
      </c>
    </row>
    <row r="11" spans="1:23" ht="13.5">
      <c r="A11" s="99"/>
      <c r="B11" s="104">
        <v>2010</v>
      </c>
      <c r="C11" s="112">
        <f>+'NA Production | CNP | Annual'!C11</f>
        <v>83095.10205078125</v>
      </c>
      <c r="D11" s="112">
        <f>+'NA Production | CNP | Annual'!D11</f>
        <v>5006.79443359375</v>
      </c>
      <c r="E11" s="112">
        <f>+'NA Production | CNP | Annual'!E11</f>
        <v>4477.563310623169</v>
      </c>
      <c r="F11" s="112">
        <f>+'NA Production | CNP | Annual'!F11</f>
        <v>34270.30072212219</v>
      </c>
      <c r="G11" s="112">
        <f>+'NA Production | CNP | Annual'!G11</f>
        <v>9642.412330627441</v>
      </c>
      <c r="H11" s="112">
        <f>+'NA Production | CNP | Annual'!H11</f>
        <v>590.7549223899841</v>
      </c>
      <c r="I11" s="112">
        <f>+'NA Production | CNP | Annual'!I11</f>
        <v>6246.5079345703125</v>
      </c>
      <c r="J11" s="112">
        <f>+'NA Production | CNP | Annual'!J11</f>
        <v>31657.631103515625</v>
      </c>
      <c r="K11" s="112">
        <f>+'NA Production | CNP | Annual'!K11</f>
        <v>29053.893310546875</v>
      </c>
      <c r="L11" s="112">
        <f>+'NA Production | CNP | Annual'!L11</f>
        <v>8170.3359375</v>
      </c>
      <c r="M11" s="112">
        <f>+'NA Production | CNP | Annual'!M11</f>
        <v>12631.799301147461</v>
      </c>
      <c r="N11" s="112">
        <f>+'NA Production | CNP | Annual'!N11</f>
        <v>11656.518005371094</v>
      </c>
      <c r="O11" s="112">
        <f>+'NA Production | CNP | Annual'!O11</f>
        <v>23357.510528564453</v>
      </c>
      <c r="P11" s="112">
        <f>+'NA Production | CNP | Annual'!P11</f>
        <v>15681.191009521484</v>
      </c>
      <c r="Q11" s="112">
        <f>+'NA Production | CNP | Annual'!Q11</f>
        <v>21213.794921875</v>
      </c>
      <c r="R11" s="112">
        <f>+'NA Production | CNP | Annual'!R11</f>
        <v>5109.3070068359375</v>
      </c>
      <c r="S11" s="112">
        <f>+'NA Production | CNP | Annual'!S11</f>
        <v>2832.6217613220215</v>
      </c>
      <c r="T11" s="112">
        <f>+'NA Production | CNP | Annual'!T11</f>
        <v>-6374.90576171875</v>
      </c>
      <c r="U11" s="112">
        <f>+'NA Production | CNP | Annual'!U11</f>
        <v>298319.1328291893</v>
      </c>
      <c r="V11" s="112">
        <f>+'NA Production | CNP | Annual'!V11</f>
        <v>22032.06494140625</v>
      </c>
      <c r="W11" s="112">
        <f>+'NA Production | CNP | Annual'!W11</f>
        <v>320351.19777059555</v>
      </c>
    </row>
    <row r="12" spans="1:23" ht="13.5">
      <c r="A12" s="99"/>
      <c r="B12" s="104">
        <v>2011</v>
      </c>
      <c r="C12" s="112">
        <f>+'NA Production | CNP | Annual'!C12</f>
        <v>86223.9482421875</v>
      </c>
      <c r="D12" s="112">
        <f>+'NA Production | CNP | Annual'!D12</f>
        <v>5537.54443359375</v>
      </c>
      <c r="E12" s="112">
        <f>+'NA Production | CNP | Annual'!E12</f>
        <v>5665.337371826172</v>
      </c>
      <c r="F12" s="112">
        <f>+'NA Production | CNP | Annual'!F12</f>
        <v>34988.58968734741</v>
      </c>
      <c r="G12" s="112">
        <f>+'NA Production | CNP | Annual'!G12</f>
        <v>10096.748657226562</v>
      </c>
      <c r="H12" s="112">
        <f>+'NA Production | CNP | Annual'!H12</f>
        <v>602.593044757843</v>
      </c>
      <c r="I12" s="112">
        <f>+'NA Production | CNP | Annual'!I12</f>
        <v>6842.2933349609375</v>
      </c>
      <c r="J12" s="112">
        <f>+'NA Production | CNP | Annual'!J12</f>
        <v>33474.909423828125</v>
      </c>
      <c r="K12" s="112">
        <f>+'NA Production | CNP | Annual'!K12</f>
        <v>29754.833709716797</v>
      </c>
      <c r="L12" s="112">
        <f>+'NA Production | CNP | Annual'!L12</f>
        <v>8979.59423828125</v>
      </c>
      <c r="M12" s="112">
        <f>+'NA Production | CNP | Annual'!M12</f>
        <v>13637.951538085938</v>
      </c>
      <c r="N12" s="112">
        <f>+'NA Production | CNP | Annual'!N12</f>
        <v>16613.474670410156</v>
      </c>
      <c r="O12" s="112">
        <f>+'NA Production | CNP | Annual'!O12</f>
        <v>24608.925842285156</v>
      </c>
      <c r="P12" s="112">
        <f>+'NA Production | CNP | Annual'!P12</f>
        <v>18087.48257446289</v>
      </c>
      <c r="Q12" s="112">
        <f>+'NA Production | CNP | Annual'!Q12</f>
        <v>23398.9453125</v>
      </c>
      <c r="R12" s="112">
        <f>+'NA Production | CNP | Annual'!R12</f>
        <v>5139.135009765625</v>
      </c>
      <c r="S12" s="112">
        <f>+'NA Production | CNP | Annual'!S12</f>
        <v>2969.5681800842285</v>
      </c>
      <c r="T12" s="112">
        <f>+'NA Production | CNP | Annual'!T12</f>
        <v>-8659.3017578125</v>
      </c>
      <c r="U12" s="112">
        <f>+'NA Production | CNP | Annual'!U12</f>
        <v>317962.57351350784</v>
      </c>
      <c r="V12" s="112">
        <f>+'NA Production | CNP | Annual'!V12</f>
        <v>25189.96240234375</v>
      </c>
      <c r="W12" s="112">
        <f>+'NA Production | CNP | Annual'!W12</f>
        <v>343152.5359158516</v>
      </c>
    </row>
    <row r="13" spans="1:23" ht="13.5">
      <c r="A13" s="99"/>
      <c r="B13" s="104">
        <v>2012</v>
      </c>
      <c r="C13" s="112">
        <f>+'NA Production | CNP | Annual'!C13</f>
        <v>87248.25634765625</v>
      </c>
      <c r="D13" s="112">
        <f>+'NA Production | CNP | Annual'!D13</f>
        <v>6332.7255859375</v>
      </c>
      <c r="E13" s="112">
        <f>+'NA Production | CNP | Annual'!E13</f>
        <v>9511.038940429688</v>
      </c>
      <c r="F13" s="112">
        <f>+'NA Production | CNP | Annual'!F13</f>
        <v>35006.1107749939</v>
      </c>
      <c r="G13" s="112">
        <f>+'NA Production | CNP | Annual'!G13</f>
        <v>9932.647476196289</v>
      </c>
      <c r="H13" s="112">
        <f>+'NA Production | CNP | Annual'!H13</f>
        <v>646.965548992157</v>
      </c>
      <c r="I13" s="112">
        <f>+'NA Production | CNP | Annual'!I13</f>
        <v>6930.2606201171875</v>
      </c>
      <c r="J13" s="112">
        <f>+'NA Production | CNP | Annual'!J13</f>
        <v>38379.980224609375</v>
      </c>
      <c r="K13" s="112">
        <f>+'NA Production | CNP | Annual'!K13</f>
        <v>31973.98442840576</v>
      </c>
      <c r="L13" s="112">
        <f>+'NA Production | CNP | Annual'!L13</f>
        <v>9264.335327148438</v>
      </c>
      <c r="M13" s="112">
        <f>+'NA Production | CNP | Annual'!M13</f>
        <v>14449.72134399414</v>
      </c>
      <c r="N13" s="112">
        <f>+'NA Production | CNP | Annual'!N13</f>
        <v>18445.22344970703</v>
      </c>
      <c r="O13" s="112">
        <f>+'NA Production | CNP | Annual'!O13</f>
        <v>26355.339416503906</v>
      </c>
      <c r="P13" s="112">
        <f>+'NA Production | CNP | Annual'!P13</f>
        <v>20509.306030273438</v>
      </c>
      <c r="Q13" s="112">
        <f>+'NA Production | CNP | Annual'!Q13</f>
        <v>26638.609375</v>
      </c>
      <c r="R13" s="112">
        <f>+'NA Production | CNP | Annual'!R13</f>
        <v>5310.938323974609</v>
      </c>
      <c r="S13" s="112">
        <f>+'NA Production | CNP | Annual'!S13</f>
        <v>3118.224922180176</v>
      </c>
      <c r="T13" s="112">
        <f>+'NA Production | CNP | Annual'!T13</f>
        <v>-9189.60546875</v>
      </c>
      <c r="U13" s="112">
        <f>+'NA Production | CNP | Annual'!U13</f>
        <v>340864.06266736984</v>
      </c>
      <c r="V13" s="112">
        <f>+'NA Production | CNP | Annual'!V13</f>
        <v>26989.23046875</v>
      </c>
      <c r="W13" s="112">
        <f>+'NA Production | CNP | Annual'!W13</f>
        <v>367853.29313611984</v>
      </c>
    </row>
    <row r="14" spans="1:23" ht="13.5">
      <c r="A14" s="99"/>
      <c r="B14" s="104">
        <v>2013</v>
      </c>
      <c r="C14" s="112">
        <f>+'NA Production | CNP | Annual'!C14</f>
        <v>88770.8876953125</v>
      </c>
      <c r="D14" s="112">
        <f>+'NA Production | CNP | Annual'!D14</f>
        <v>6576.34130859375</v>
      </c>
      <c r="E14" s="112">
        <f>+'NA Production | CNP | Annual'!E14</f>
        <v>11001.96337890625</v>
      </c>
      <c r="F14" s="112">
        <f>+'NA Production | CNP | Annual'!F14</f>
        <v>36457.532135009766</v>
      </c>
      <c r="G14" s="112">
        <f>+'NA Production | CNP | Annual'!G14</f>
        <v>10480.009231567383</v>
      </c>
      <c r="H14" s="112">
        <f>+'NA Production | CNP | Annual'!H14</f>
        <v>686.002420425415</v>
      </c>
      <c r="I14" s="112">
        <f>+'NA Production | CNP | Annual'!I14</f>
        <v>7430.544189453125</v>
      </c>
      <c r="J14" s="112">
        <f>+'NA Production | CNP | Annual'!J14</f>
        <v>44271.590576171875</v>
      </c>
      <c r="K14" s="112">
        <f>+'NA Production | CNP | Annual'!K14</f>
        <v>34343.73874664307</v>
      </c>
      <c r="L14" s="112">
        <f>+'NA Production | CNP | Annual'!L14</f>
        <v>9810.3232421875</v>
      </c>
      <c r="M14" s="112">
        <f>+'NA Production | CNP | Annual'!M14</f>
        <v>16018.891876220703</v>
      </c>
      <c r="N14" s="112">
        <f>+'NA Production | CNP | Annual'!N14</f>
        <v>21113.653453826904</v>
      </c>
      <c r="O14" s="112">
        <f>+'NA Production | CNP | Annual'!O14</f>
        <v>27948.919311523438</v>
      </c>
      <c r="P14" s="112">
        <f>+'NA Production | CNP | Annual'!P14</f>
        <v>21272.453247070312</v>
      </c>
      <c r="Q14" s="112">
        <f>+'NA Production | CNP | Annual'!Q14</f>
        <v>27432.052734375</v>
      </c>
      <c r="R14" s="112">
        <f>+'NA Production | CNP | Annual'!R14</f>
        <v>5135.172149658203</v>
      </c>
      <c r="S14" s="112">
        <f>+'NA Production | CNP | Annual'!S14</f>
        <v>3266.484233856201</v>
      </c>
      <c r="T14" s="112">
        <f>+'NA Production | CNP | Annual'!T14</f>
        <v>-10858.1318359375</v>
      </c>
      <c r="U14" s="112">
        <f>+'NA Production | CNP | Annual'!U14</f>
        <v>361158.4280948639</v>
      </c>
      <c r="V14" s="112">
        <f>+'NA Production | CNP | Annual'!V14</f>
        <v>32965.7822265625</v>
      </c>
      <c r="W14" s="112">
        <f>+'NA Production | CNP | Annual'!W14</f>
        <v>394124.2103214264</v>
      </c>
    </row>
    <row r="15" spans="1:23" ht="13.5">
      <c r="A15" s="99"/>
      <c r="B15" s="104">
        <v>2014</v>
      </c>
      <c r="C15" s="112">
        <f>+'NA Production | CNP | Annual'!C15</f>
        <v>92144.90576171875</v>
      </c>
      <c r="D15" s="112">
        <f>+'NA Production | CNP | Annual'!D15</f>
        <v>6759.95166015625</v>
      </c>
      <c r="E15" s="112">
        <f>+'NA Production | CNP | Annual'!E15</f>
        <v>13710.703430175781</v>
      </c>
      <c r="F15" s="112">
        <f>+'NA Production | CNP | Annual'!F15</f>
        <v>37397.99050140381</v>
      </c>
      <c r="G15" s="112">
        <f>+'NA Production | CNP | Annual'!G15</f>
        <v>11037.563667297363</v>
      </c>
      <c r="H15" s="112">
        <f>+'NA Production | CNP | Annual'!H15</f>
        <v>702.1981801986694</v>
      </c>
      <c r="I15" s="112">
        <f>+'NA Production | CNP | Annual'!I15</f>
        <v>8328.83154296875</v>
      </c>
      <c r="J15" s="112">
        <f>+'NA Production | CNP | Annual'!J15</f>
        <v>48388.948486328125</v>
      </c>
      <c r="K15" s="112">
        <f>+'NA Production | CNP | Annual'!K15</f>
        <v>35720.12741470337</v>
      </c>
      <c r="L15" s="112">
        <f>+'NA Production | CNP | Annual'!L15</f>
        <v>10287.916259765625</v>
      </c>
      <c r="M15" s="112">
        <f>+'NA Production | CNP | Annual'!M15</f>
        <v>17229.039932250977</v>
      </c>
      <c r="N15" s="112">
        <f>+'NA Production | CNP | Annual'!N15</f>
        <v>24273.31893157959</v>
      </c>
      <c r="O15" s="112">
        <f>+'NA Production | CNP | Annual'!O15</f>
        <v>30089.271240234375</v>
      </c>
      <c r="P15" s="112">
        <f>+'NA Production | CNP | Annual'!P15</f>
        <v>23516.937072753906</v>
      </c>
      <c r="Q15" s="112">
        <f>+'NA Production | CNP | Annual'!Q15</f>
        <v>29513.8828125</v>
      </c>
      <c r="R15" s="112">
        <f>+'NA Production | CNP | Annual'!R15</f>
        <v>5991.463409423828</v>
      </c>
      <c r="S15" s="112">
        <f>+'NA Production | CNP | Annual'!S15</f>
        <v>3430.674877166748</v>
      </c>
      <c r="T15" s="112">
        <f>+'NA Production | CNP | Annual'!T15</f>
        <v>-10718.6103515625</v>
      </c>
      <c r="U15" s="112">
        <f>+'NA Production | CNP | Annual'!U15</f>
        <v>387805.1148290634</v>
      </c>
      <c r="V15" s="112">
        <f>+'NA Production | CNP | Annual'!V15</f>
        <v>35657.9755859375</v>
      </c>
      <c r="W15" s="112">
        <f>+'NA Production | CNP | Annual'!W15</f>
        <v>423463.0904150009</v>
      </c>
    </row>
    <row r="16" spans="1:23" ht="13.5">
      <c r="A16" s="99"/>
      <c r="B16" s="104">
        <v>2015</v>
      </c>
      <c r="C16" s="112">
        <f>+'NA Production | CNP | Annual'!C16</f>
        <v>94914.498046875</v>
      </c>
      <c r="D16" s="112">
        <f>+'NA Production | CNP | Annual'!D16</f>
        <v>7063.18603515625</v>
      </c>
      <c r="E16" s="112">
        <f>+'NA Production | CNP | Annual'!E16</f>
        <v>16791.94171142578</v>
      </c>
      <c r="F16" s="112">
        <f>+'NA Production | CNP | Annual'!F16</f>
        <v>40761.71730041504</v>
      </c>
      <c r="G16" s="112">
        <f>+'NA Production | CNP | Annual'!G16</f>
        <v>12385.460357666016</v>
      </c>
      <c r="H16" s="112">
        <f>+'NA Production | CNP | Annual'!H16</f>
        <v>717.3161282539368</v>
      </c>
      <c r="I16" s="112">
        <f>+'NA Production | CNP | Annual'!I16</f>
        <v>9327.42822265625</v>
      </c>
      <c r="J16" s="112">
        <f>+'NA Production | CNP | Annual'!J16</f>
        <v>51855.91552734375</v>
      </c>
      <c r="K16" s="112">
        <f>+'NA Production | CNP | Annual'!K16</f>
        <v>36349.35149765015</v>
      </c>
      <c r="L16" s="112">
        <f>+'NA Production | CNP | Annual'!L16</f>
        <v>11127.713134765625</v>
      </c>
      <c r="M16" s="112">
        <f>+'NA Production | CNP | Annual'!M16</f>
        <v>19053.211166381836</v>
      </c>
      <c r="N16" s="112">
        <f>+'NA Production | CNP | Annual'!N16</f>
        <v>25705.804668426514</v>
      </c>
      <c r="O16" s="112">
        <f>+'NA Production | CNP | Annual'!O16</f>
        <v>32348.855590820312</v>
      </c>
      <c r="P16" s="112">
        <f>+'NA Production | CNP | Annual'!P16</f>
        <v>27026.876342773438</v>
      </c>
      <c r="Q16" s="112">
        <f>+'NA Production | CNP | Annual'!Q16</f>
        <v>31704.826171875</v>
      </c>
      <c r="R16" s="112">
        <f>+'NA Production | CNP | Annual'!R16</f>
        <v>6601.898895263672</v>
      </c>
      <c r="S16" s="112">
        <f>+'NA Production | CNP | Annual'!S16</f>
        <v>3615.7901306152344</v>
      </c>
      <c r="T16" s="112">
        <f>+'NA Production | CNP | Annual'!T16</f>
        <v>-13137.8076171875</v>
      </c>
      <c r="U16" s="112">
        <f>+'NA Production | CNP | Annual'!U16</f>
        <v>414213.9833111763</v>
      </c>
      <c r="V16" s="112">
        <f>+'NA Production | CNP | Annual'!V16</f>
        <v>37171.9208984375</v>
      </c>
      <c r="W16" s="112">
        <f>+'NA Production | CNP | Annual'!W16</f>
        <v>451385.9042096138</v>
      </c>
    </row>
    <row r="17" spans="1:23" ht="13.5">
      <c r="A17" s="99"/>
      <c r="B17" s="104">
        <v>2016</v>
      </c>
      <c r="C17" s="112">
        <f>+'NA Production | CNP | Annual'!C17</f>
        <v>97311.72509765625</v>
      </c>
      <c r="D17" s="112">
        <f>+'NA Production | CNP | Annual'!D17</f>
        <v>7318.65185546875</v>
      </c>
      <c r="E17" s="112">
        <f>+'NA Production | CNP | Annual'!E17</f>
        <v>19410.712860107422</v>
      </c>
      <c r="F17" s="112">
        <f>+'NA Production | CNP | Annual'!F17</f>
        <v>42338.54232788086</v>
      </c>
      <c r="G17" s="112">
        <f>+'NA Production | CNP | Annual'!G17</f>
        <v>12415.860610961914</v>
      </c>
      <c r="H17" s="112">
        <f>+'NA Production | CNP | Annual'!H17</f>
        <v>725.7934341430664</v>
      </c>
      <c r="I17" s="112">
        <f>+'NA Production | CNP | Annual'!I17</f>
        <v>9431.273681640625</v>
      </c>
      <c r="J17" s="112">
        <f>+'NA Production | CNP | Annual'!J17</f>
        <v>56468.68310546875</v>
      </c>
      <c r="K17" s="112">
        <f>+'NA Production | CNP | Annual'!K17</f>
        <v>36620.667808532715</v>
      </c>
      <c r="L17" s="112">
        <f>+'NA Production | CNP | Annual'!L17</f>
        <v>11339.064208984375</v>
      </c>
      <c r="M17" s="112">
        <f>+'NA Production | CNP | Annual'!M17</f>
        <v>19462.79071044922</v>
      </c>
      <c r="N17" s="112">
        <f>+'NA Production | CNP | Annual'!N17</f>
        <v>26893.978233337402</v>
      </c>
      <c r="O17" s="112">
        <f>+'NA Production | CNP | Annual'!O17</f>
        <v>32365.164123535156</v>
      </c>
      <c r="P17" s="112">
        <f>+'NA Production | CNP | Annual'!P17</f>
        <v>27340.87921142578</v>
      </c>
      <c r="Q17" s="112">
        <f>+'NA Production | CNP | Annual'!Q17</f>
        <v>34049.90625</v>
      </c>
      <c r="R17" s="112">
        <f>+'NA Production | CNP | Annual'!R17</f>
        <v>6864.640380859375</v>
      </c>
      <c r="S17" s="112">
        <f>+'NA Production | CNP | Annual'!S17</f>
        <v>3791.8625831604004</v>
      </c>
      <c r="T17" s="112">
        <f>+'NA Production | CNP | Annual'!T17</f>
        <v>-13532.158203125</v>
      </c>
      <c r="U17" s="112">
        <f>+'NA Production | CNP | Annual'!U17</f>
        <v>430618.03828048706</v>
      </c>
      <c r="V17" s="112">
        <f>+'NA Production | CNP | Annual'!V17</f>
        <v>38140.14208984375</v>
      </c>
      <c r="W17" s="112">
        <f>+'NA Production | CNP | Annual'!W17</f>
        <v>468758.1803703308</v>
      </c>
    </row>
    <row r="18" spans="1:23" ht="13.5">
      <c r="A18" s="99"/>
      <c r="B18" s="104">
        <v>2017</v>
      </c>
      <c r="C18" s="112">
        <f>+'NA Production | CNP | Annual'!C18</f>
        <v>101643</v>
      </c>
      <c r="D18" s="112">
        <f>+'NA Production | CNP | Annual'!D18</f>
        <v>7506</v>
      </c>
      <c r="E18" s="112">
        <f>+'NA Production | CNP | Annual'!E18</f>
        <v>27331</v>
      </c>
      <c r="F18" s="112">
        <f>+'NA Production | CNP | Annual'!F18</f>
        <v>42486</v>
      </c>
      <c r="G18" s="112">
        <f>+'NA Production | CNP | Annual'!G18</f>
        <v>11392</v>
      </c>
      <c r="H18" s="112">
        <f>+'NA Production | CNP | Annual'!H18</f>
        <v>727</v>
      </c>
      <c r="I18" s="112">
        <f>+'NA Production | CNP | Annual'!I18</f>
        <v>8258</v>
      </c>
      <c r="J18" s="112">
        <f>+'NA Production | CNP | Annual'!J18</f>
        <v>54425</v>
      </c>
      <c r="K18" s="112">
        <f>+'NA Production | CNP | Annual'!K18</f>
        <v>38286</v>
      </c>
      <c r="L18" s="112">
        <f>+'NA Production | CNP | Annual'!L18</f>
        <v>11430</v>
      </c>
      <c r="M18" s="112">
        <f>+'NA Production | CNP | Annual'!M18</f>
        <v>20198</v>
      </c>
      <c r="N18" s="112">
        <f>+'NA Production | CNP | Annual'!N18</f>
        <v>27200</v>
      </c>
      <c r="O18" s="112">
        <f>+'NA Production | CNP | Annual'!O18</f>
        <v>32857</v>
      </c>
      <c r="P18" s="112">
        <f>+'NA Production | CNP | Annual'!P18</f>
        <v>28132</v>
      </c>
      <c r="Q18" s="112">
        <f>+'NA Production | CNP | Annual'!Q18</f>
        <v>34952</v>
      </c>
      <c r="R18" s="112">
        <f>+'NA Production | CNP | Annual'!R18</f>
        <v>7052</v>
      </c>
      <c r="S18" s="112">
        <f>+'NA Production | CNP | Annual'!S18</f>
        <v>3864</v>
      </c>
      <c r="T18" s="112">
        <f>+'NA Production | CNP | Annual'!T18</f>
        <v>-14011</v>
      </c>
      <c r="U18" s="112">
        <f>+'NA Production | CNP | Annual'!U18</f>
        <v>443728</v>
      </c>
      <c r="V18" s="112">
        <f>+'NA Production | CNP | Annual'!V18</f>
        <v>42148</v>
      </c>
      <c r="W18" s="112">
        <f>+'NA Production | CNP | Annual'!W18</f>
        <v>485876</v>
      </c>
    </row>
    <row r="19" ht="13.5">
      <c r="B19" s="12"/>
    </row>
    <row r="20" spans="1:23" ht="13.5">
      <c r="A20" s="17" t="s">
        <v>63</v>
      </c>
      <c r="B20" s="18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2:23" ht="13.5">
      <c r="B21" s="12">
        <v>2007</v>
      </c>
      <c r="C21" s="4">
        <f>+C8/$W8</f>
        <v>0.27147281224593955</v>
      </c>
      <c r="D21" s="4">
        <f>+D8/$W8</f>
        <v>0.010435336646978507</v>
      </c>
      <c r="E21" s="4">
        <f aca="true" t="shared" si="0" ref="E21:W21">+E8/$W8</f>
        <v>0.014139437296909745</v>
      </c>
      <c r="F21" s="4">
        <f t="shared" si="0"/>
        <v>0.12936032457149296</v>
      </c>
      <c r="G21" s="4">
        <f t="shared" si="0"/>
        <v>0.024539184228415924</v>
      </c>
      <c r="H21" s="4">
        <f t="shared" si="0"/>
        <v>0.0014510791723518397</v>
      </c>
      <c r="I21" s="4">
        <f t="shared" si="0"/>
        <v>0.014356526524607092</v>
      </c>
      <c r="J21" s="4">
        <f t="shared" si="0"/>
        <v>0.09431509188160028</v>
      </c>
      <c r="K21" s="4">
        <f t="shared" si="0"/>
        <v>0.08530019235577385</v>
      </c>
      <c r="L21" s="4">
        <f t="shared" si="0"/>
        <v>0.024472111773241725</v>
      </c>
      <c r="M21" s="4">
        <f t="shared" si="0"/>
        <v>0.03677278577489129</v>
      </c>
      <c r="N21" s="4">
        <f t="shared" si="0"/>
        <v>0.02430108871487183</v>
      </c>
      <c r="O21" s="4">
        <f t="shared" si="0"/>
        <v>0.06969212917700356</v>
      </c>
      <c r="P21" s="4">
        <f t="shared" si="0"/>
        <v>0.043204669911831715</v>
      </c>
      <c r="Q21" s="4">
        <f t="shared" si="0"/>
        <v>0.06425339320377574</v>
      </c>
      <c r="R21" s="4">
        <f t="shared" si="0"/>
        <v>0.016203473526444877</v>
      </c>
      <c r="S21" s="4">
        <f t="shared" si="0"/>
        <v>0.009071128096688811</v>
      </c>
      <c r="T21" s="4">
        <f t="shared" si="0"/>
        <v>-0.008128094833595938</v>
      </c>
      <c r="U21" s="4">
        <f t="shared" si="0"/>
        <v>0.9252126702692234</v>
      </c>
      <c r="V21" s="4">
        <f t="shared" si="0"/>
        <v>0.07478732973077663</v>
      </c>
      <c r="W21" s="4">
        <f t="shared" si="0"/>
        <v>1</v>
      </c>
    </row>
    <row r="22" spans="2:23" ht="13.5">
      <c r="B22" s="12">
        <v>2008</v>
      </c>
      <c r="C22" s="4">
        <f aca="true" t="shared" si="1" ref="C22:W22">+C9/$W9</f>
        <v>0.2682723857990195</v>
      </c>
      <c r="D22" s="4">
        <f t="shared" si="1"/>
        <v>0.013936148167881808</v>
      </c>
      <c r="E22" s="4">
        <f t="shared" si="1"/>
        <v>0.014174589947953838</v>
      </c>
      <c r="F22" s="4">
        <f t="shared" si="1"/>
        <v>0.11769800901821877</v>
      </c>
      <c r="G22" s="4">
        <f t="shared" si="1"/>
        <v>0.0289285563343092</v>
      </c>
      <c r="H22" s="4">
        <f t="shared" si="1"/>
        <v>0.0017992133279669637</v>
      </c>
      <c r="I22" s="4">
        <f t="shared" si="1"/>
        <v>0.015729898751784276</v>
      </c>
      <c r="J22" s="4">
        <f t="shared" si="1"/>
        <v>0.09774179090335643</v>
      </c>
      <c r="K22" s="4">
        <f t="shared" si="1"/>
        <v>0.08432965660278355</v>
      </c>
      <c r="L22" s="4">
        <f t="shared" si="1"/>
        <v>0.025001051512851213</v>
      </c>
      <c r="M22" s="4">
        <f t="shared" si="1"/>
        <v>0.038127030930352024</v>
      </c>
      <c r="N22" s="4">
        <f t="shared" si="1"/>
        <v>0.03356805627942681</v>
      </c>
      <c r="O22" s="4">
        <f t="shared" si="1"/>
        <v>0.07231966729523548</v>
      </c>
      <c r="P22" s="4">
        <f t="shared" si="1"/>
        <v>0.04367283754413236</v>
      </c>
      <c r="Q22" s="4">
        <f t="shared" si="1"/>
        <v>0.0614683863723395</v>
      </c>
      <c r="R22" s="4">
        <f t="shared" si="1"/>
        <v>0.01587327140475433</v>
      </c>
      <c r="S22" s="4">
        <f t="shared" si="1"/>
        <v>0.00896970215745868</v>
      </c>
      <c r="T22" s="4">
        <f t="shared" si="1"/>
        <v>-0.015538805976782177</v>
      </c>
      <c r="U22" s="4">
        <f t="shared" si="1"/>
        <v>0.9260714463730426</v>
      </c>
      <c r="V22" s="4">
        <f t="shared" si="1"/>
        <v>0.07392855362695742</v>
      </c>
      <c r="W22" s="4">
        <f t="shared" si="1"/>
        <v>1</v>
      </c>
    </row>
    <row r="23" spans="2:23" ht="13.5">
      <c r="B23" s="12">
        <v>2009</v>
      </c>
      <c r="C23" s="4">
        <f aca="true" t="shared" si="2" ref="C23:W23">+C10/$W10</f>
        <v>0.26649885372196863</v>
      </c>
      <c r="D23" s="4">
        <f t="shared" si="2"/>
        <v>0.012512281933675038</v>
      </c>
      <c r="E23" s="4">
        <f t="shared" si="2"/>
        <v>0.014472394991008608</v>
      </c>
      <c r="F23" s="4">
        <f t="shared" si="2"/>
        <v>0.1106698077739684</v>
      </c>
      <c r="G23" s="4">
        <f t="shared" si="2"/>
        <v>0.0311734347970315</v>
      </c>
      <c r="H23" s="4">
        <f t="shared" si="2"/>
        <v>0.0017611666167910481</v>
      </c>
      <c r="I23" s="4">
        <f t="shared" si="2"/>
        <v>0.01849385063277497</v>
      </c>
      <c r="J23" s="4">
        <f t="shared" si="2"/>
        <v>0.09322951672889063</v>
      </c>
      <c r="K23" s="4">
        <f t="shared" si="2"/>
        <v>0.0926913227025776</v>
      </c>
      <c r="L23" s="4">
        <f t="shared" si="2"/>
        <v>0.024315268437103812</v>
      </c>
      <c r="M23" s="4">
        <f t="shared" si="2"/>
        <v>0.0377321697681181</v>
      </c>
      <c r="N23" s="4">
        <f t="shared" si="2"/>
        <v>0.030478512648493692</v>
      </c>
      <c r="O23" s="4">
        <f t="shared" si="2"/>
        <v>0.07215998196172443</v>
      </c>
      <c r="P23" s="4">
        <f t="shared" si="2"/>
        <v>0.04522292920992948</v>
      </c>
      <c r="Q23" s="4">
        <f t="shared" si="2"/>
        <v>0.06674376361357962</v>
      </c>
      <c r="R23" s="4">
        <f t="shared" si="2"/>
        <v>0.015952939489223092</v>
      </c>
      <c r="S23" s="4">
        <f t="shared" si="2"/>
        <v>0.008902403745911038</v>
      </c>
      <c r="T23" s="4">
        <f t="shared" si="2"/>
        <v>-0.015189244055435246</v>
      </c>
      <c r="U23" s="4">
        <f t="shared" si="2"/>
        <v>0.9278213547173344</v>
      </c>
      <c r="V23" s="4">
        <f t="shared" si="2"/>
        <v>0.07217864528266557</v>
      </c>
      <c r="W23" s="4">
        <f t="shared" si="2"/>
        <v>1</v>
      </c>
    </row>
    <row r="24" spans="2:23" ht="13.5">
      <c r="B24" s="12">
        <v>2010</v>
      </c>
      <c r="C24" s="4">
        <f aca="true" t="shared" si="3" ref="C24:W24">+C11/$W11</f>
        <v>0.25938751791490383</v>
      </c>
      <c r="D24" s="4">
        <f t="shared" si="3"/>
        <v>0.015629079798787363</v>
      </c>
      <c r="E24" s="4">
        <f t="shared" si="3"/>
        <v>0.013977045635488978</v>
      </c>
      <c r="F24" s="4">
        <f t="shared" si="3"/>
        <v>0.10697728293391073</v>
      </c>
      <c r="G24" s="4">
        <f t="shared" si="3"/>
        <v>0.03009950453668165</v>
      </c>
      <c r="H24" s="4">
        <f t="shared" si="3"/>
        <v>0.0018440852617414762</v>
      </c>
      <c r="I24" s="4">
        <f t="shared" si="3"/>
        <v>0.019498937347640122</v>
      </c>
      <c r="J24" s="4">
        <f t="shared" si="3"/>
        <v>0.09882164113581916</v>
      </c>
      <c r="K24" s="4">
        <f t="shared" si="3"/>
        <v>0.09069388069325234</v>
      </c>
      <c r="L24" s="4">
        <f t="shared" si="3"/>
        <v>0.025504309003242128</v>
      </c>
      <c r="M24" s="4">
        <f t="shared" si="3"/>
        <v>0.03943109746133407</v>
      </c>
      <c r="N24" s="4">
        <f t="shared" si="3"/>
        <v>0.03638668463390095</v>
      </c>
      <c r="O24" s="4">
        <f t="shared" si="3"/>
        <v>0.072912199770487</v>
      </c>
      <c r="P24" s="4">
        <f t="shared" si="3"/>
        <v>0.04894999962119958</v>
      </c>
      <c r="Q24" s="4">
        <f t="shared" si="3"/>
        <v>0.06622043266735735</v>
      </c>
      <c r="R24" s="4">
        <f t="shared" si="3"/>
        <v>0.015949080391747833</v>
      </c>
      <c r="S24" s="4">
        <f t="shared" si="3"/>
        <v>0.008842238708751357</v>
      </c>
      <c r="T24" s="4">
        <f t="shared" si="3"/>
        <v>-0.019899740678615597</v>
      </c>
      <c r="U24" s="4">
        <f t="shared" si="3"/>
        <v>0.9312252768376303</v>
      </c>
      <c r="V24" s="4">
        <f t="shared" si="3"/>
        <v>0.06877472316236968</v>
      </c>
      <c r="W24" s="4">
        <f t="shared" si="3"/>
        <v>1</v>
      </c>
    </row>
    <row r="25" spans="2:23" ht="13.5">
      <c r="B25" s="12">
        <v>2011</v>
      </c>
      <c r="C25" s="4">
        <f aca="true" t="shared" si="4" ref="C25:W25">+C12/$W12</f>
        <v>0.2512700307228138</v>
      </c>
      <c r="D25" s="4">
        <f t="shared" si="4"/>
        <v>0.016137267990208516</v>
      </c>
      <c r="E25" s="4">
        <f t="shared" si="4"/>
        <v>0.016509676539926358</v>
      </c>
      <c r="F25" s="4">
        <f t="shared" si="4"/>
        <v>0.10196220638138419</v>
      </c>
      <c r="G25" s="4">
        <f t="shared" si="4"/>
        <v>0.029423500048685356</v>
      </c>
      <c r="H25" s="4">
        <f t="shared" si="4"/>
        <v>0.0017560500992643453</v>
      </c>
      <c r="I25" s="4">
        <f t="shared" si="4"/>
        <v>0.01993950974804632</v>
      </c>
      <c r="J25" s="4">
        <f t="shared" si="4"/>
        <v>0.09755110605400537</v>
      </c>
      <c r="K25" s="4">
        <f t="shared" si="4"/>
        <v>0.08671022532385808</v>
      </c>
      <c r="L25" s="4">
        <f t="shared" si="4"/>
        <v>0.026167937865635475</v>
      </c>
      <c r="M25" s="4">
        <f t="shared" si="4"/>
        <v>0.039743117449757843</v>
      </c>
      <c r="N25" s="4">
        <f t="shared" si="4"/>
        <v>0.04841425585292524</v>
      </c>
      <c r="O25" s="4">
        <f t="shared" si="4"/>
        <v>0.0717142473582646</v>
      </c>
      <c r="P25" s="4">
        <f t="shared" si="4"/>
        <v>0.05270974473841083</v>
      </c>
      <c r="Q25" s="4">
        <f t="shared" si="4"/>
        <v>0.06818817541315773</v>
      </c>
      <c r="R25" s="4">
        <f t="shared" si="4"/>
        <v>0.014976240802212378</v>
      </c>
      <c r="S25" s="4">
        <f t="shared" si="4"/>
        <v>0.008653784743739824</v>
      </c>
      <c r="T25" s="4">
        <f t="shared" si="4"/>
        <v>-0.025234555631947736</v>
      </c>
      <c r="U25" s="4">
        <f t="shared" si="4"/>
        <v>0.9265925215003485</v>
      </c>
      <c r="V25" s="4">
        <f t="shared" si="4"/>
        <v>0.07340747849965146</v>
      </c>
      <c r="W25" s="4">
        <f t="shared" si="4"/>
        <v>1</v>
      </c>
    </row>
    <row r="26" spans="2:23" ht="13.5">
      <c r="B26" s="12">
        <v>2012</v>
      </c>
      <c r="C26" s="4">
        <f aca="true" t="shared" si="5" ref="C26:W26">+C13/$W13</f>
        <v>0.2371822081673496</v>
      </c>
      <c r="D26" s="4">
        <f t="shared" si="5"/>
        <v>0.017215356513321053</v>
      </c>
      <c r="E26" s="4">
        <f t="shared" si="5"/>
        <v>0.025855522073334376</v>
      </c>
      <c r="F26" s="4">
        <f t="shared" si="5"/>
        <v>0.0951632387916133</v>
      </c>
      <c r="G26" s="4">
        <f t="shared" si="5"/>
        <v>0.02700165435931228</v>
      </c>
      <c r="H26" s="4">
        <f t="shared" si="5"/>
        <v>0.001758759704110505</v>
      </c>
      <c r="I26" s="4">
        <f t="shared" si="5"/>
        <v>0.01883974059613142</v>
      </c>
      <c r="J26" s="4">
        <f t="shared" si="5"/>
        <v>0.10433501871738664</v>
      </c>
      <c r="K26" s="4">
        <f t="shared" si="5"/>
        <v>0.08692047896543952</v>
      </c>
      <c r="L26" s="4">
        <f t="shared" si="5"/>
        <v>0.025184864455516178</v>
      </c>
      <c r="M26" s="4">
        <f t="shared" si="5"/>
        <v>0.03928120697467071</v>
      </c>
      <c r="N26" s="4">
        <f t="shared" si="5"/>
        <v>0.05014287976723805</v>
      </c>
      <c r="O26" s="4">
        <f t="shared" si="5"/>
        <v>0.07164633267739</v>
      </c>
      <c r="P26" s="4">
        <f t="shared" si="5"/>
        <v>0.05575403676672865</v>
      </c>
      <c r="Q26" s="4">
        <f t="shared" si="5"/>
        <v>0.07241639499239903</v>
      </c>
      <c r="R26" s="4">
        <f t="shared" si="5"/>
        <v>0.014437653333741824</v>
      </c>
      <c r="S26" s="4">
        <f t="shared" si="5"/>
        <v>0.008476816655889806</v>
      </c>
      <c r="T26" s="4">
        <f t="shared" si="5"/>
        <v>-0.024981713199858438</v>
      </c>
      <c r="U26" s="4">
        <f t="shared" si="5"/>
        <v>0.9266304503117145</v>
      </c>
      <c r="V26" s="4">
        <f t="shared" si="5"/>
        <v>0.0733695496882855</v>
      </c>
      <c r="W26" s="4">
        <f t="shared" si="5"/>
        <v>1</v>
      </c>
    </row>
    <row r="27" spans="2:23" ht="13.5">
      <c r="B27" s="12">
        <v>2013</v>
      </c>
      <c r="C27" s="4">
        <f aca="true" t="shared" si="6" ref="C27:W27">+C14/$W14</f>
        <v>0.2252358149298054</v>
      </c>
      <c r="D27" s="4">
        <f t="shared" si="6"/>
        <v>0.01668596126898787</v>
      </c>
      <c r="E27" s="4">
        <f t="shared" si="6"/>
        <v>0.02791496459944352</v>
      </c>
      <c r="F27" s="4">
        <f t="shared" si="6"/>
        <v>0.09250264556261838</v>
      </c>
      <c r="G27" s="4">
        <f t="shared" si="6"/>
        <v>0.026590625384369192</v>
      </c>
      <c r="H27" s="4">
        <f t="shared" si="6"/>
        <v>0.0017405741704270047</v>
      </c>
      <c r="I27" s="4">
        <f t="shared" si="6"/>
        <v>0.01885330562005611</v>
      </c>
      <c r="J27" s="4">
        <f t="shared" si="6"/>
        <v>0.11232903084047123</v>
      </c>
      <c r="K27" s="4">
        <f t="shared" si="6"/>
        <v>0.08713937851885366</v>
      </c>
      <c r="L27" s="4">
        <f t="shared" si="6"/>
        <v>0.024891450424186657</v>
      </c>
      <c r="M27" s="4">
        <f t="shared" si="6"/>
        <v>0.04064427268539672</v>
      </c>
      <c r="N27" s="4">
        <f t="shared" si="6"/>
        <v>0.05357106440278751</v>
      </c>
      <c r="O27" s="4">
        <f t="shared" si="6"/>
        <v>0.07091398746788433</v>
      </c>
      <c r="P27" s="4">
        <f t="shared" si="6"/>
        <v>0.05397398254149789</v>
      </c>
      <c r="Q27" s="4">
        <f t="shared" si="6"/>
        <v>0.06960255679802796</v>
      </c>
      <c r="R27" s="4">
        <f t="shared" si="6"/>
        <v>0.013029324297206291</v>
      </c>
      <c r="S27" s="4">
        <f t="shared" si="6"/>
        <v>0.00828795630492284</v>
      </c>
      <c r="T27" s="4">
        <f t="shared" si="6"/>
        <v>-0.027550024970762883</v>
      </c>
      <c r="U27" s="4">
        <f t="shared" si="6"/>
        <v>0.9163568708461797</v>
      </c>
      <c r="V27" s="4">
        <f t="shared" si="6"/>
        <v>0.08364312915382029</v>
      </c>
      <c r="W27" s="4">
        <f t="shared" si="6"/>
        <v>1</v>
      </c>
    </row>
    <row r="28" spans="2:23" ht="13.5">
      <c r="B28" s="12">
        <v>2014</v>
      </c>
      <c r="C28" s="4">
        <f aca="true" t="shared" si="7" ref="C28:W28">+C15/$W15</f>
        <v>0.21759843501688708</v>
      </c>
      <c r="D28" s="4">
        <f t="shared" si="7"/>
        <v>0.015963496732457567</v>
      </c>
      <c r="E28" s="4">
        <f t="shared" si="7"/>
        <v>0.03237756428013375</v>
      </c>
      <c r="F28" s="4">
        <f t="shared" si="7"/>
        <v>0.08831464027892762</v>
      </c>
      <c r="G28" s="4">
        <f t="shared" si="7"/>
        <v>0.026064995786245188</v>
      </c>
      <c r="H28" s="4">
        <f t="shared" si="7"/>
        <v>0.0016582275907694895</v>
      </c>
      <c r="I28" s="4">
        <f t="shared" si="7"/>
        <v>0.019668376610595166</v>
      </c>
      <c r="J28" s="4">
        <f t="shared" si="7"/>
        <v>0.11426957763640308</v>
      </c>
      <c r="K28" s="4">
        <f t="shared" si="7"/>
        <v>0.08435239864635438</v>
      </c>
      <c r="L28" s="4">
        <f t="shared" si="7"/>
        <v>0.02429471775139433</v>
      </c>
      <c r="M28" s="4">
        <f t="shared" si="7"/>
        <v>0.040686048730637255</v>
      </c>
      <c r="N28" s="4">
        <f t="shared" si="7"/>
        <v>0.05732097904398546</v>
      </c>
      <c r="O28" s="4">
        <f t="shared" si="7"/>
        <v>0.07105523933797013</v>
      </c>
      <c r="P28" s="4">
        <f t="shared" si="7"/>
        <v>0.05553479773102991</v>
      </c>
      <c r="Q28" s="4">
        <f t="shared" si="7"/>
        <v>0.06969647055561773</v>
      </c>
      <c r="R28" s="4">
        <f t="shared" si="7"/>
        <v>0.014148726406242616</v>
      </c>
      <c r="S28" s="4">
        <f t="shared" si="7"/>
        <v>0.008101473197592331</v>
      </c>
      <c r="T28" s="4">
        <f t="shared" si="7"/>
        <v>-0.02531179362304772</v>
      </c>
      <c r="U28" s="4">
        <f t="shared" si="7"/>
        <v>0.9157943717101954</v>
      </c>
      <c r="V28" s="4">
        <f t="shared" si="7"/>
        <v>0.08420562828980464</v>
      </c>
      <c r="W28" s="4">
        <f t="shared" si="7"/>
        <v>1</v>
      </c>
    </row>
    <row r="29" spans="2:23" ht="13.5">
      <c r="B29" s="12">
        <v>2015</v>
      </c>
      <c r="C29" s="4">
        <f>+C16/$W16</f>
        <v>0.2102735091231355</v>
      </c>
      <c r="D29" s="4">
        <f>+D16/$W16</f>
        <v>0.015647777144312997</v>
      </c>
      <c r="E29" s="4">
        <f>+E16/$W16</f>
        <v>0.03720085530989016</v>
      </c>
      <c r="F29" s="4">
        <f>+F16/$W16</f>
        <v>0.09030347850979012</v>
      </c>
      <c r="G29" s="4">
        <f>+G16/$W16</f>
        <v>0.027438739761608676</v>
      </c>
      <c r="H29" s="4">
        <f>+H16/$W16</f>
        <v>0.0015891416226432068</v>
      </c>
      <c r="I29" s="4">
        <f>+I16/$W16</f>
        <v>0.020663977620189032</v>
      </c>
      <c r="J29" s="4">
        <f>+J16/$W16</f>
        <v>0.1148815570972349</v>
      </c>
      <c r="K29" s="4">
        <f>+K16/$W16</f>
        <v>0.08052832655751319</v>
      </c>
      <c r="L29" s="4">
        <f>+L16/$W16</f>
        <v>0.02465232748960224</v>
      </c>
      <c r="M29" s="4">
        <f>+M16/$W16</f>
        <v>0.04221046999627604</v>
      </c>
      <c r="N29" s="4">
        <f>+N16/$W16</f>
        <v>0.056948620744898794</v>
      </c>
      <c r="O29" s="4">
        <f>+O16/$W16</f>
        <v>0.0716656308695856</v>
      </c>
      <c r="P29" s="4">
        <f>+P16/$W16</f>
        <v>0.059875321960037864</v>
      </c>
      <c r="Q29" s="4">
        <f>+Q16/$W16</f>
        <v>0.07023884856881124</v>
      </c>
      <c r="R29" s="4">
        <f>+R16/$W16</f>
        <v>0.014625841954067518</v>
      </c>
      <c r="S29" s="4">
        <f>+S16/$W16</f>
        <v>0.008010418794416186</v>
      </c>
      <c r="T29" s="4">
        <f>+T16/$W16</f>
        <v>-0.02910548932668174</v>
      </c>
      <c r="U29" s="4">
        <f>+U16/$W16</f>
        <v>0.9176493537973316</v>
      </c>
      <c r="V29" s="4">
        <f>+V16/$W16</f>
        <v>0.08235064620266845</v>
      </c>
      <c r="W29" s="4">
        <f>+W16/$W16</f>
        <v>1</v>
      </c>
    </row>
    <row r="30" spans="2:23" ht="13.5">
      <c r="B30" s="12">
        <v>2016</v>
      </c>
      <c r="C30" s="4">
        <f>+C17/$W17</f>
        <v>0.207594724044661</v>
      </c>
      <c r="D30" s="4">
        <f>+D17/$W17</f>
        <v>0.01561285149133148</v>
      </c>
      <c r="E30" s="4">
        <f>+E17/$W17</f>
        <v>0.04140879812438146</v>
      </c>
      <c r="F30" s="4">
        <f>+F17/$W17</f>
        <v>0.09032064740594466</v>
      </c>
      <c r="G30" s="4">
        <f>+G17/$W17</f>
        <v>0.026486707071763677</v>
      </c>
      <c r="H30" s="4">
        <f>+H17/$W17</f>
        <v>0.0015483323055176792</v>
      </c>
      <c r="I30" s="4">
        <f>+I17/$W17</f>
        <v>0.020119699402770273</v>
      </c>
      <c r="J30" s="4">
        <f>+J17/$W17</f>
        <v>0.12046442167869383</v>
      </c>
      <c r="K30" s="4">
        <f>+K17/$W17</f>
        <v>0.0781227279694649</v>
      </c>
      <c r="L30" s="4">
        <f>+L17/$W17</f>
        <v>0.024189581502399013</v>
      </c>
      <c r="M30" s="4">
        <f>+M17/$W17</f>
        <v>0.041519895599631186</v>
      </c>
      <c r="N30" s="4">
        <f>+N17/$W17</f>
        <v>0.05737281899185307</v>
      </c>
      <c r="O30" s="4">
        <f>+O17/$W17</f>
        <v>0.06904447853681371</v>
      </c>
      <c r="P30" s="4">
        <f>+P17/$W17</f>
        <v>0.05832619110737608</v>
      </c>
      <c r="Q30" s="4">
        <f>+Q17/$W17</f>
        <v>0.0726385323517975</v>
      </c>
      <c r="R30" s="4">
        <f>+R17/$W17</f>
        <v>0.014644310581281239</v>
      </c>
      <c r="S30" s="4">
        <f>+S17/$W17</f>
        <v>0.008089165676350934</v>
      </c>
      <c r="T30" s="4">
        <f>+T17/$W17</f>
        <v>-0.028868100376262775</v>
      </c>
      <c r="U30" s="4">
        <f>+U17/$W17</f>
        <v>0.9186357834657689</v>
      </c>
      <c r="V30" s="4">
        <f>+V17/$W17</f>
        <v>0.08136421653423109</v>
      </c>
      <c r="W30" s="4">
        <f>+W17/$W17</f>
        <v>1</v>
      </c>
    </row>
    <row r="31" spans="2:23" ht="13.5">
      <c r="B31" s="12">
        <v>2017</v>
      </c>
      <c r="C31" s="4">
        <f>+C18/$W18</f>
        <v>0.20919535025397426</v>
      </c>
      <c r="D31" s="4">
        <f>+D18/$W18</f>
        <v>0.015448386007952647</v>
      </c>
      <c r="E31" s="4">
        <f>+E18/$W18</f>
        <v>0.05625097761568795</v>
      </c>
      <c r="F31" s="4">
        <f>+F18/$W18</f>
        <v>0.08744206340712445</v>
      </c>
      <c r="G31" s="4">
        <f>+G18/$W18</f>
        <v>0.023446311404555893</v>
      </c>
      <c r="H31" s="4">
        <f>+H18/$W18</f>
        <v>0.0014962665371411636</v>
      </c>
      <c r="I31" s="4">
        <f>+I18/$W18</f>
        <v>0.01699610600235451</v>
      </c>
      <c r="J31" s="4">
        <f>+J18/$W18</f>
        <v>0.11201417645654446</v>
      </c>
      <c r="K31" s="4">
        <f>+K18/$W18</f>
        <v>0.07879788258732681</v>
      </c>
      <c r="L31" s="4">
        <f>+L18/$W18</f>
        <v>0.02352452065959216</v>
      </c>
      <c r="M31" s="4">
        <f>+M18/$W18</f>
        <v>0.04157027719006495</v>
      </c>
      <c r="N31" s="4">
        <f>+N18/$W18</f>
        <v>0.055981361499641884</v>
      </c>
      <c r="O31" s="4">
        <f>+O18/$W18</f>
        <v>0.06762424980859313</v>
      </c>
      <c r="P31" s="4">
        <f>+P18/$W18</f>
        <v>0.05789954638632079</v>
      </c>
      <c r="Q31" s="4">
        <f>+Q18/$W18</f>
        <v>0.07193604952703982</v>
      </c>
      <c r="R31" s="4">
        <f>+R18/$W18</f>
        <v>0.014513991224098329</v>
      </c>
      <c r="S31" s="4">
        <f>+S18/$W18</f>
        <v>0.007952646354213833</v>
      </c>
      <c r="T31" s="4">
        <f>+T18/$W18</f>
        <v>-0.028836575587186854</v>
      </c>
      <c r="U31" s="4">
        <f>+U18/$W18</f>
        <v>0.9132535873350403</v>
      </c>
      <c r="V31" s="4">
        <f>+V18/$W18</f>
        <v>0.08674641266495979</v>
      </c>
      <c r="W31" s="4">
        <f>+W18/$W18</f>
        <v>1</v>
      </c>
    </row>
    <row r="32" spans="1:23" ht="13.5">
      <c r="A32" s="17" t="s">
        <v>64</v>
      </c>
      <c r="B32" s="18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</row>
    <row r="33" spans="2:23" ht="13.5">
      <c r="B33" s="12">
        <v>2008</v>
      </c>
      <c r="C33" s="4">
        <f aca="true" t="shared" si="8" ref="C33:W33">+C9/C8-1</f>
        <v>0.05616228672525425</v>
      </c>
      <c r="D33" s="4">
        <f t="shared" si="8"/>
        <v>0.42730674142695646</v>
      </c>
      <c r="E33" s="4">
        <f t="shared" si="8"/>
        <v>0.07141914871746735</v>
      </c>
      <c r="F33" s="4">
        <f t="shared" si="8"/>
        <v>-0.0275908295295626</v>
      </c>
      <c r="G33" s="4">
        <f t="shared" si="8"/>
        <v>0.259933623251005</v>
      </c>
      <c r="H33" s="4">
        <f t="shared" si="8"/>
        <v>0.3251729948349351</v>
      </c>
      <c r="I33" s="4">
        <f t="shared" si="8"/>
        <v>0.17100183498262678</v>
      </c>
      <c r="J33" s="4">
        <f t="shared" si="8"/>
        <v>0.1075928057248714</v>
      </c>
      <c r="K33" s="4">
        <f t="shared" si="8"/>
        <v>0.05660180290634553</v>
      </c>
      <c r="L33" s="4">
        <f t="shared" si="8"/>
        <v>0.09186225621905497</v>
      </c>
      <c r="M33" s="4">
        <f t="shared" si="8"/>
        <v>0.10812175481914843</v>
      </c>
      <c r="N33" s="4">
        <f t="shared" si="8"/>
        <v>0.47632335365139666</v>
      </c>
      <c r="O33" s="4">
        <f t="shared" si="8"/>
        <v>0.10905660509090542</v>
      </c>
      <c r="P33" s="4">
        <f t="shared" si="8"/>
        <v>0.08034320519401938</v>
      </c>
      <c r="Q33" s="4">
        <f t="shared" si="8"/>
        <v>0.022437502826305966</v>
      </c>
      <c r="R33" s="4">
        <f t="shared" si="8"/>
        <v>0.046982310782113235</v>
      </c>
      <c r="S33" s="4">
        <f t="shared" si="8"/>
        <v>0.05681203068824292</v>
      </c>
      <c r="T33" s="4">
        <f t="shared" si="8"/>
        <v>1.0431954274045325</v>
      </c>
      <c r="U33" s="4">
        <f t="shared" si="8"/>
        <v>0.06975407199080941</v>
      </c>
      <c r="V33" s="4">
        <f t="shared" si="8"/>
        <v>0.05648955688221102</v>
      </c>
      <c r="W33" s="4">
        <f t="shared" si="8"/>
        <v>0.06876205432566374</v>
      </c>
    </row>
    <row r="34" spans="2:23" ht="13.5">
      <c r="B34" s="12">
        <v>2009</v>
      </c>
      <c r="C34" s="4">
        <f aca="true" t="shared" si="9" ref="C34:W34">+C10/C9-1</f>
        <v>0.056483787821294706</v>
      </c>
      <c r="D34" s="4">
        <f t="shared" si="9"/>
        <v>-0.04514543281506167</v>
      </c>
      <c r="E34" s="4">
        <f t="shared" si="9"/>
        <v>0.08585882701418712</v>
      </c>
      <c r="F34" s="4">
        <f t="shared" si="9"/>
        <v>8.064685383057935E-06</v>
      </c>
      <c r="G34" s="4">
        <f t="shared" si="9"/>
        <v>0.14604417801107372</v>
      </c>
      <c r="H34" s="4">
        <f t="shared" si="9"/>
        <v>0.04102521397294279</v>
      </c>
      <c r="I34" s="4">
        <f t="shared" si="9"/>
        <v>0.25038824348696465</v>
      </c>
      <c r="J34" s="4">
        <f t="shared" si="9"/>
        <v>0.014417199133113012</v>
      </c>
      <c r="K34" s="4">
        <f t="shared" si="9"/>
        <v>0.16896689164839374</v>
      </c>
      <c r="L34" s="4">
        <f t="shared" si="9"/>
        <v>0.03434223088919586</v>
      </c>
      <c r="M34" s="4">
        <f t="shared" si="9"/>
        <v>0.05250036774539368</v>
      </c>
      <c r="N34" s="4">
        <f t="shared" si="9"/>
        <v>-0.034369358987925036</v>
      </c>
      <c r="O34" s="4">
        <f t="shared" si="9"/>
        <v>0.061166325022822265</v>
      </c>
      <c r="P34" s="4">
        <f t="shared" si="9"/>
        <v>0.1012622247084578</v>
      </c>
      <c r="Q34" s="4">
        <f t="shared" si="9"/>
        <v>0.15478821518242292</v>
      </c>
      <c r="R34" s="4">
        <f t="shared" si="9"/>
        <v>0.06885240581298957</v>
      </c>
      <c r="S34" s="4">
        <f t="shared" si="9"/>
        <v>0.05553521655436322</v>
      </c>
      <c r="T34" s="4">
        <f t="shared" si="9"/>
        <v>0.03958972758578594</v>
      </c>
      <c r="U34" s="4">
        <f t="shared" si="9"/>
        <v>0.06552423840072596</v>
      </c>
      <c r="V34" s="4">
        <f t="shared" si="9"/>
        <v>0.03834094567200852</v>
      </c>
      <c r="W34" s="4">
        <f t="shared" si="9"/>
        <v>0.06351461688647375</v>
      </c>
    </row>
    <row r="35" spans="2:23" ht="13.5">
      <c r="B35" s="12">
        <v>2010</v>
      </c>
      <c r="C35" s="4">
        <f aca="true" t="shared" si="10" ref="C35:W35">+C11/C10-1</f>
        <v>0.03840844211545891</v>
      </c>
      <c r="D35" s="4">
        <f t="shared" si="10"/>
        <v>0.33263547224572587</v>
      </c>
      <c r="E35" s="4">
        <f t="shared" si="10"/>
        <v>0.03036110988572882</v>
      </c>
      <c r="F35" s="4">
        <f t="shared" si="10"/>
        <v>0.03128069916680709</v>
      </c>
      <c r="G35" s="4">
        <f t="shared" si="10"/>
        <v>0.030123208814406777</v>
      </c>
      <c r="H35" s="4">
        <f t="shared" si="10"/>
        <v>0.11710767172427672</v>
      </c>
      <c r="I35" s="4">
        <f t="shared" si="10"/>
        <v>0.12485898154123021</v>
      </c>
      <c r="J35" s="4">
        <f t="shared" si="10"/>
        <v>0.13087111449531275</v>
      </c>
      <c r="K35" s="4">
        <f t="shared" si="10"/>
        <v>0.04388675661274455</v>
      </c>
      <c r="L35" s="4">
        <f t="shared" si="10"/>
        <v>0.11904866957945437</v>
      </c>
      <c r="M35" s="4">
        <f t="shared" si="10"/>
        <v>0.1149145086680512</v>
      </c>
      <c r="N35" s="4">
        <f t="shared" si="10"/>
        <v>0.2736884169026417</v>
      </c>
      <c r="O35" s="4">
        <f t="shared" si="10"/>
        <v>0.07799877507287878</v>
      </c>
      <c r="P35" s="4">
        <f t="shared" si="10"/>
        <v>0.15480454804796828</v>
      </c>
      <c r="Q35" s="4">
        <f t="shared" si="10"/>
        <v>0.0585120436305504</v>
      </c>
      <c r="R35" s="4">
        <f t="shared" si="10"/>
        <v>0.06661923525306057</v>
      </c>
      <c r="S35" s="4">
        <f t="shared" si="10"/>
        <v>0.05966705069734202</v>
      </c>
      <c r="T35" s="4">
        <f t="shared" si="10"/>
        <v>0.3977378922216386</v>
      </c>
      <c r="U35" s="4">
        <f t="shared" si="10"/>
        <v>0.07079139863935247</v>
      </c>
      <c r="V35" s="4">
        <f t="shared" si="10"/>
        <v>0.016563720867695197</v>
      </c>
      <c r="W35" s="4">
        <f t="shared" si="10"/>
        <v>0.06687731832096944</v>
      </c>
    </row>
    <row r="36" spans="2:23" ht="13.5">
      <c r="B36" s="12">
        <v>2011</v>
      </c>
      <c r="C36" s="4">
        <f aca="true" t="shared" si="11" ref="C36:W36">+C12/C11-1</f>
        <v>0.03765379804809843</v>
      </c>
      <c r="D36" s="4">
        <f t="shared" si="11"/>
        <v>0.10600594992254186</v>
      </c>
      <c r="E36" s="4">
        <f t="shared" si="11"/>
        <v>0.2652724213602897</v>
      </c>
      <c r="F36" s="4">
        <f t="shared" si="11"/>
        <v>0.02095951742733182</v>
      </c>
      <c r="G36" s="4">
        <f t="shared" si="11"/>
        <v>0.047118533311005795</v>
      </c>
      <c r="H36" s="4">
        <f t="shared" si="11"/>
        <v>0.0200389737252904</v>
      </c>
      <c r="I36" s="4">
        <f t="shared" si="11"/>
        <v>0.09537895519084261</v>
      </c>
      <c r="J36" s="4">
        <f t="shared" si="11"/>
        <v>0.05740411575238458</v>
      </c>
      <c r="K36" s="4">
        <f t="shared" si="11"/>
        <v>0.024125523959140915</v>
      </c>
      <c r="L36" s="4">
        <f t="shared" si="11"/>
        <v>0.09904835088443997</v>
      </c>
      <c r="M36" s="4">
        <f t="shared" si="11"/>
        <v>0.07965232924869836</v>
      </c>
      <c r="N36" s="4">
        <f t="shared" si="11"/>
        <v>0.42525192023509883</v>
      </c>
      <c r="O36" s="4">
        <f t="shared" si="11"/>
        <v>0.05357657067906785</v>
      </c>
      <c r="P36" s="4">
        <f t="shared" si="11"/>
        <v>0.15345081655343185</v>
      </c>
      <c r="Q36" s="4">
        <f t="shared" si="11"/>
        <v>0.10300610516281283</v>
      </c>
      <c r="R36" s="4">
        <f t="shared" si="11"/>
        <v>0.005837974286880598</v>
      </c>
      <c r="S36" s="4">
        <f t="shared" si="11"/>
        <v>0.04834617195706792</v>
      </c>
      <c r="T36" s="4">
        <f t="shared" si="11"/>
        <v>0.35834192401894427</v>
      </c>
      <c r="U36" s="4">
        <f t="shared" si="11"/>
        <v>0.06584706953933761</v>
      </c>
      <c r="V36" s="4">
        <f t="shared" si="11"/>
        <v>0.14333188783420225</v>
      </c>
      <c r="W36" s="4">
        <f t="shared" si="11"/>
        <v>0.07117606646685348</v>
      </c>
    </row>
    <row r="37" spans="2:23" ht="13.5">
      <c r="B37" s="12">
        <v>2012</v>
      </c>
      <c r="C37" s="4">
        <f aca="true" t="shared" si="12" ref="C37:W37">+C13/C12-1</f>
        <v>0.011879624238403608</v>
      </c>
      <c r="D37" s="4">
        <f t="shared" si="12"/>
        <v>0.1435981529140875</v>
      </c>
      <c r="E37" s="4">
        <f t="shared" si="12"/>
        <v>0.6788124547936476</v>
      </c>
      <c r="F37" s="4">
        <f t="shared" si="12"/>
        <v>0.0005007657582958291</v>
      </c>
      <c r="G37" s="4">
        <f t="shared" si="12"/>
        <v>-0.0162528737320623</v>
      </c>
      <c r="H37" s="4">
        <f t="shared" si="12"/>
        <v>0.07363593825107184</v>
      </c>
      <c r="I37" s="4">
        <f t="shared" si="12"/>
        <v>0.0128564036719645</v>
      </c>
      <c r="J37" s="4">
        <f t="shared" si="12"/>
        <v>0.1465297706612978</v>
      </c>
      <c r="K37" s="4">
        <f t="shared" si="12"/>
        <v>0.07458118369400513</v>
      </c>
      <c r="L37" s="4">
        <f t="shared" si="12"/>
        <v>0.03170979459776668</v>
      </c>
      <c r="M37" s="4">
        <f t="shared" si="12"/>
        <v>0.05952285456076156</v>
      </c>
      <c r="N37" s="4">
        <f t="shared" si="12"/>
        <v>0.11025681355865657</v>
      </c>
      <c r="O37" s="4">
        <f t="shared" si="12"/>
        <v>0.07096667223150033</v>
      </c>
      <c r="P37" s="4">
        <f t="shared" si="12"/>
        <v>0.13389499870091592</v>
      </c>
      <c r="Q37" s="4">
        <f t="shared" si="12"/>
        <v>0.1384534225467562</v>
      </c>
      <c r="R37" s="4">
        <f t="shared" si="12"/>
        <v>0.03343039517010471</v>
      </c>
      <c r="S37" s="4">
        <f t="shared" si="12"/>
        <v>0.05006005354345189</v>
      </c>
      <c r="T37" s="4">
        <f t="shared" si="12"/>
        <v>0.061240932094675626</v>
      </c>
      <c r="U37" s="4">
        <f t="shared" si="12"/>
        <v>0.07202573844084537</v>
      </c>
      <c r="V37" s="4">
        <f t="shared" si="12"/>
        <v>0.07142797744862217</v>
      </c>
      <c r="W37" s="4">
        <f t="shared" si="12"/>
        <v>0.07198185831366088</v>
      </c>
    </row>
    <row r="38" spans="2:23" ht="13.5">
      <c r="B38" s="12">
        <v>2013</v>
      </c>
      <c r="C38" s="4">
        <f aca="true" t="shared" si="13" ref="C38:W38">+C14/C13-1</f>
        <v>0.017451710915448615</v>
      </c>
      <c r="D38" s="4">
        <f t="shared" si="13"/>
        <v>0.03846933194092994</v>
      </c>
      <c r="E38" s="4">
        <f t="shared" si="13"/>
        <v>0.15675726361911058</v>
      </c>
      <c r="F38" s="4">
        <f t="shared" si="13"/>
        <v>0.041461942726087386</v>
      </c>
      <c r="G38" s="4">
        <f t="shared" si="13"/>
        <v>0.05510733736225437</v>
      </c>
      <c r="H38" s="4">
        <f t="shared" si="13"/>
        <v>0.060338408272387456</v>
      </c>
      <c r="I38" s="4">
        <f t="shared" si="13"/>
        <v>0.07218827642408021</v>
      </c>
      <c r="J38" s="4">
        <f t="shared" si="13"/>
        <v>0.15350738372149486</v>
      </c>
      <c r="K38" s="4">
        <f t="shared" si="13"/>
        <v>0.07411507701029629</v>
      </c>
      <c r="L38" s="4">
        <f t="shared" si="13"/>
        <v>0.05893438609018031</v>
      </c>
      <c r="M38" s="4">
        <f t="shared" si="13"/>
        <v>0.1085952105836816</v>
      </c>
      <c r="N38" s="4">
        <f t="shared" si="13"/>
        <v>0.144667805808677</v>
      </c>
      <c r="O38" s="4">
        <f t="shared" si="13"/>
        <v>0.06046516304857841</v>
      </c>
      <c r="P38" s="4">
        <f t="shared" si="13"/>
        <v>0.03720980201233548</v>
      </c>
      <c r="Q38" s="4">
        <f t="shared" si="13"/>
        <v>0.02978546470671395</v>
      </c>
      <c r="R38" s="4">
        <f t="shared" si="13"/>
        <v>-0.033095126245952344</v>
      </c>
      <c r="S38" s="4">
        <f t="shared" si="13"/>
        <v>0.0475460607801077</v>
      </c>
      <c r="T38" s="4">
        <f t="shared" si="13"/>
        <v>0.18156670303871691</v>
      </c>
      <c r="U38" s="4">
        <f t="shared" si="13"/>
        <v>0.05953800253592045</v>
      </c>
      <c r="V38" s="4">
        <f t="shared" si="13"/>
        <v>0.22144209575491836</v>
      </c>
      <c r="W38" s="4">
        <f t="shared" si="13"/>
        <v>0.07141683294808865</v>
      </c>
    </row>
    <row r="39" spans="2:23" ht="13.5">
      <c r="B39" s="12">
        <v>2014</v>
      </c>
      <c r="C39" s="4">
        <f aca="true" t="shared" si="14" ref="C39:W39">+C15/C14-1</f>
        <v>0.03800815958928849</v>
      </c>
      <c r="D39" s="4">
        <f t="shared" si="14"/>
        <v>0.027919833072313827</v>
      </c>
      <c r="E39" s="4">
        <f t="shared" si="14"/>
        <v>0.2462051506609193</v>
      </c>
      <c r="F39" s="4">
        <f t="shared" si="14"/>
        <v>0.02579599636397023</v>
      </c>
      <c r="G39" s="4">
        <f t="shared" si="14"/>
        <v>0.05320171227049508</v>
      </c>
      <c r="H39" s="4">
        <f t="shared" si="14"/>
        <v>0.02360889596163651</v>
      </c>
      <c r="I39" s="4">
        <f t="shared" si="14"/>
        <v>0.12089119324404929</v>
      </c>
      <c r="J39" s="4">
        <f t="shared" si="14"/>
        <v>0.09300225848158972</v>
      </c>
      <c r="K39" s="4">
        <f t="shared" si="14"/>
        <v>0.04007684423102709</v>
      </c>
      <c r="L39" s="4">
        <f t="shared" si="14"/>
        <v>0.04868269941650083</v>
      </c>
      <c r="M39" s="4">
        <f t="shared" si="14"/>
        <v>0.07554505426350255</v>
      </c>
      <c r="N39" s="4">
        <f t="shared" si="14"/>
        <v>0.14965034282970047</v>
      </c>
      <c r="O39" s="4">
        <f t="shared" si="14"/>
        <v>0.07658084754026473</v>
      </c>
      <c r="P39" s="4">
        <f t="shared" si="14"/>
        <v>0.10551128257821918</v>
      </c>
      <c r="Q39" s="4">
        <f t="shared" si="14"/>
        <v>0.07589042272131041</v>
      </c>
      <c r="R39" s="4">
        <f t="shared" si="14"/>
        <v>0.16675025389803522</v>
      </c>
      <c r="S39" s="4">
        <f t="shared" si="14"/>
        <v>0.050265248981996136</v>
      </c>
      <c r="T39" s="4">
        <f t="shared" si="14"/>
        <v>-0.012849492572306165</v>
      </c>
      <c r="U39" s="4">
        <f t="shared" si="14"/>
        <v>0.07378115713583844</v>
      </c>
      <c r="V39" s="4">
        <f t="shared" si="14"/>
        <v>0.08166629691576799</v>
      </c>
      <c r="W39" s="4">
        <f t="shared" si="14"/>
        <v>0.07444069490084693</v>
      </c>
    </row>
    <row r="40" spans="2:23" ht="13.5">
      <c r="B40" s="12">
        <v>2015</v>
      </c>
      <c r="C40" s="4">
        <f aca="true" t="shared" si="15" ref="C40:W40">+C16/C15-1</f>
        <v>0.030056922433870037</v>
      </c>
      <c r="D40" s="4">
        <f t="shared" si="15"/>
        <v>0.04485747683482555</v>
      </c>
      <c r="E40" s="4">
        <f t="shared" si="15"/>
        <v>0.2247323266046677</v>
      </c>
      <c r="F40" s="4">
        <f t="shared" si="15"/>
        <v>0.08994405191062249</v>
      </c>
      <c r="G40" s="4">
        <f t="shared" si="15"/>
        <v>0.12211904103097204</v>
      </c>
      <c r="H40" s="4">
        <f t="shared" si="15"/>
        <v>0.021529460601834804</v>
      </c>
      <c r="I40" s="4">
        <f t="shared" si="15"/>
        <v>0.11989637136202158</v>
      </c>
      <c r="J40" s="4">
        <f t="shared" si="15"/>
        <v>0.0716479103073544</v>
      </c>
      <c r="K40" s="4">
        <f t="shared" si="15"/>
        <v>0.01761539301474535</v>
      </c>
      <c r="L40" s="4">
        <f t="shared" si="15"/>
        <v>0.08162944310543319</v>
      </c>
      <c r="M40" s="4">
        <f t="shared" si="15"/>
        <v>0.10587770655265594</v>
      </c>
      <c r="N40" s="4">
        <f t="shared" si="15"/>
        <v>0.05901482779856937</v>
      </c>
      <c r="O40" s="4">
        <f t="shared" si="15"/>
        <v>0.07509601454103998</v>
      </c>
      <c r="P40" s="4">
        <f t="shared" si="15"/>
        <v>0.1492515483271013</v>
      </c>
      <c r="Q40" s="4">
        <f t="shared" si="15"/>
        <v>0.07423433146000935</v>
      </c>
      <c r="R40" s="4">
        <f t="shared" si="15"/>
        <v>0.10188420493058592</v>
      </c>
      <c r="S40" s="4">
        <f t="shared" si="15"/>
        <v>0.05395884485601998</v>
      </c>
      <c r="T40" s="4">
        <f t="shared" si="15"/>
        <v>0.2257006446057015</v>
      </c>
      <c r="U40" s="4">
        <f t="shared" si="15"/>
        <v>0.06809829853263638</v>
      </c>
      <c r="V40" s="4">
        <f t="shared" si="15"/>
        <v>0.0424574106528095</v>
      </c>
      <c r="W40" s="4">
        <f t="shared" si="15"/>
        <v>0.065939191458807</v>
      </c>
    </row>
    <row r="41" spans="2:23" ht="13.5">
      <c r="B41" s="12">
        <v>2016</v>
      </c>
      <c r="C41" s="4">
        <f aca="true" t="shared" si="16" ref="C41:W42">+C17/C16-1</f>
        <v>0.025256700505304597</v>
      </c>
      <c r="D41" s="4">
        <f t="shared" si="16"/>
        <v>0.0361686382095765</v>
      </c>
      <c r="E41" s="4">
        <f t="shared" si="16"/>
        <v>0.15595403996071178</v>
      </c>
      <c r="F41" s="4">
        <f t="shared" si="16"/>
        <v>0.03868396946685482</v>
      </c>
      <c r="G41" s="4">
        <f t="shared" si="16"/>
        <v>0.0024545113720446654</v>
      </c>
      <c r="H41" s="4">
        <f t="shared" si="16"/>
        <v>0.011818089061742976</v>
      </c>
      <c r="I41" s="4">
        <f t="shared" si="16"/>
        <v>0.011133343136550344</v>
      </c>
      <c r="J41" s="4">
        <f t="shared" si="16"/>
        <v>0.08895354621003038</v>
      </c>
      <c r="K41" s="4">
        <f t="shared" si="16"/>
        <v>0.007464130712211192</v>
      </c>
      <c r="L41" s="4">
        <f t="shared" si="16"/>
        <v>0.01899321735374704</v>
      </c>
      <c r="M41" s="4">
        <f t="shared" si="16"/>
        <v>0.02149661495328714</v>
      </c>
      <c r="N41" s="4">
        <f t="shared" si="16"/>
        <v>0.04622199461315746</v>
      </c>
      <c r="O41" s="4">
        <f t="shared" si="16"/>
        <v>0.0005041455846577225</v>
      </c>
      <c r="P41" s="4">
        <f t="shared" si="16"/>
        <v>0.011618170915127068</v>
      </c>
      <c r="Q41" s="4">
        <f t="shared" si="16"/>
        <v>0.0739660285601973</v>
      </c>
      <c r="R41" s="4">
        <f t="shared" si="16"/>
        <v>0.039797865699548796</v>
      </c>
      <c r="S41" s="4">
        <f t="shared" si="16"/>
        <v>0.04869542926574866</v>
      </c>
      <c r="T41" s="4">
        <f t="shared" si="16"/>
        <v>0.030016468304924215</v>
      </c>
      <c r="U41" s="4">
        <f t="shared" si="16"/>
        <v>0.039602851739042544</v>
      </c>
      <c r="V41" s="4">
        <f t="shared" si="16"/>
        <v>0.02604711212131483</v>
      </c>
      <c r="W41" s="4">
        <f t="shared" si="16"/>
        <v>0.038486527821767647</v>
      </c>
    </row>
    <row r="42" spans="2:23" ht="13.5">
      <c r="B42" s="12">
        <v>2017</v>
      </c>
      <c r="C42" s="4">
        <f t="shared" si="16"/>
        <v>0.04450928084973471</v>
      </c>
      <c r="D42" s="4">
        <f t="shared" si="16"/>
        <v>0.025598723403034596</v>
      </c>
      <c r="E42" s="4">
        <f t="shared" si="16"/>
        <v>0.40803690194038267</v>
      </c>
      <c r="F42" s="4">
        <f t="shared" si="16"/>
        <v>0.003482823545912117</v>
      </c>
      <c r="G42" s="4">
        <f t="shared" si="16"/>
        <v>-0.08246392602522867</v>
      </c>
      <c r="H42" s="4">
        <f t="shared" si="16"/>
        <v>0.0016624094407222678</v>
      </c>
      <c r="I42" s="4">
        <f t="shared" si="16"/>
        <v>-0.12440246368044394</v>
      </c>
      <c r="J42" s="4">
        <f t="shared" si="16"/>
        <v>-0.03619144263824403</v>
      </c>
      <c r="K42" s="4">
        <f t="shared" si="16"/>
        <v>0.04547519996561222</v>
      </c>
      <c r="L42" s="4">
        <f t="shared" si="16"/>
        <v>0.008019690985043848</v>
      </c>
      <c r="M42" s="4">
        <f t="shared" si="16"/>
        <v>0.03777512179463871</v>
      </c>
      <c r="N42" s="4">
        <f t="shared" si="16"/>
        <v>0.011378821088033009</v>
      </c>
      <c r="O42" s="4">
        <f t="shared" si="16"/>
        <v>0.015196458593182083</v>
      </c>
      <c r="P42" s="4">
        <f t="shared" si="16"/>
        <v>0.028935455310581615</v>
      </c>
      <c r="Q42" s="4">
        <f t="shared" si="16"/>
        <v>0.026493281460943763</v>
      </c>
      <c r="R42" s="4">
        <f t="shared" si="16"/>
        <v>0.02729343545264773</v>
      </c>
      <c r="S42" s="4">
        <f t="shared" si="16"/>
        <v>0.019024269803436633</v>
      </c>
      <c r="T42" s="4">
        <f t="shared" si="16"/>
        <v>0.03538547138507586</v>
      </c>
      <c r="U42" s="4">
        <f t="shared" si="16"/>
        <v>0.03044452520350216</v>
      </c>
      <c r="V42" s="4">
        <f t="shared" si="16"/>
        <v>0.10508240637161892</v>
      </c>
      <c r="W42" s="4">
        <f t="shared" si="16"/>
        <v>0.036517377928521055</v>
      </c>
    </row>
    <row r="43" spans="1:23" ht="13.5">
      <c r="A43" s="17" t="s">
        <v>65</v>
      </c>
      <c r="B43" s="18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</row>
    <row r="44" spans="2:23" ht="13.5">
      <c r="B44" s="12">
        <v>2008</v>
      </c>
      <c r="C44" s="4">
        <f>+C22*C33</f>
        <v>0.01506679065171256</v>
      </c>
      <c r="D44" s="4">
        <f aca="true" t="shared" si="17" ref="D44:W44">+D22*D33</f>
        <v>0.005955010061660825</v>
      </c>
      <c r="E44" s="4">
        <f t="shared" si="17"/>
        <v>0.001012337147502033</v>
      </c>
      <c r="F44" s="4">
        <f t="shared" si="17"/>
        <v>-0.0032473857027905955</v>
      </c>
      <c r="G44" s="4">
        <f t="shared" si="17"/>
        <v>0.007519504463397802</v>
      </c>
      <c r="H44" s="4">
        <f t="shared" si="17"/>
        <v>0.0005850555862019479</v>
      </c>
      <c r="I44" s="4">
        <f t="shared" si="17"/>
        <v>0.002689841550646042</v>
      </c>
      <c r="J44" s="4">
        <f t="shared" si="17"/>
        <v>0.01051631351986583</v>
      </c>
      <c r="K44" s="4">
        <f t="shared" si="17"/>
        <v>0.004773210602190554</v>
      </c>
      <c r="L44" s="4">
        <f t="shared" si="17"/>
        <v>0.00229665299981933</v>
      </c>
      <c r="M44" s="4">
        <f t="shared" si="17"/>
        <v>0.00412236149023361</v>
      </c>
      <c r="N44" s="4">
        <f t="shared" si="17"/>
        <v>0.0159892491425754</v>
      </c>
      <c r="O44" s="4">
        <f t="shared" si="17"/>
        <v>0.007886937396522164</v>
      </c>
      <c r="P44" s="4">
        <f t="shared" si="17"/>
        <v>0.0035088157482133</v>
      </c>
      <c r="Q44" s="4">
        <f t="shared" si="17"/>
        <v>0.0013791970929578345</v>
      </c>
      <c r="R44" s="4">
        <f t="shared" si="17"/>
        <v>0.000745762970266999</v>
      </c>
      <c r="S44" s="4">
        <f t="shared" si="17"/>
        <v>0.0005095869942339412</v>
      </c>
      <c r="T44" s="4">
        <f t="shared" si="17"/>
        <v>-0.01621001134230539</v>
      </c>
      <c r="U44" s="4">
        <f t="shared" si="17"/>
        <v>0.0645972543389382</v>
      </c>
      <c r="V44" s="4">
        <f t="shared" si="17"/>
        <v>0.0041761912353296</v>
      </c>
      <c r="W44" s="4">
        <f t="shared" si="17"/>
        <v>0.06876205432566374</v>
      </c>
    </row>
    <row r="45" spans="2:23" ht="13.5">
      <c r="B45" s="12">
        <v>2009</v>
      </c>
      <c r="C45" s="4">
        <f aca="true" t="shared" si="18" ref="C45:W45">+C23*C34</f>
        <v>0.015052864708249932</v>
      </c>
      <c r="D45" s="4">
        <f t="shared" si="18"/>
        <v>-0.0005648723833998364</v>
      </c>
      <c r="E45" s="4">
        <f t="shared" si="18"/>
        <v>0.0012425828580139963</v>
      </c>
      <c r="F45" s="4">
        <f t="shared" si="18"/>
        <v>8.925171811005543E-07</v>
      </c>
      <c r="G45" s="4">
        <f t="shared" si="18"/>
        <v>0.004552698660714268</v>
      </c>
      <c r="H45" s="4">
        <f t="shared" si="18"/>
        <v>7.225223729585648E-05</v>
      </c>
      <c r="I45" s="4">
        <f t="shared" si="18"/>
        <v>0.004630642775250815</v>
      </c>
      <c r="J45" s="4">
        <f t="shared" si="18"/>
        <v>0.001344108507764307</v>
      </c>
      <c r="K45" s="4">
        <f t="shared" si="18"/>
        <v>0.015661764679832726</v>
      </c>
      <c r="L45" s="4">
        <f t="shared" si="18"/>
        <v>0.0008350405627997956</v>
      </c>
      <c r="M45" s="4">
        <f t="shared" si="18"/>
        <v>0.0019809527886578263</v>
      </c>
      <c r="N45" s="4">
        <f t="shared" si="18"/>
        <v>-0.0010475269426340936</v>
      </c>
      <c r="O45" s="4">
        <f t="shared" si="18"/>
        <v>0.004413760910311829</v>
      </c>
      <c r="P45" s="4">
        <f t="shared" si="18"/>
        <v>0.004579374419630559</v>
      </c>
      <c r="Q45" s="4">
        <f t="shared" si="18"/>
        <v>0.01033114804430353</v>
      </c>
      <c r="R45" s="4">
        <f t="shared" si="18"/>
        <v>0.001098398263622055</v>
      </c>
      <c r="S45" s="4">
        <f t="shared" si="18"/>
        <v>0.0004943969198835438</v>
      </c>
      <c r="T45" s="4">
        <f t="shared" si="18"/>
        <v>-0.0006013380343886999</v>
      </c>
      <c r="U45" s="4">
        <f t="shared" si="18"/>
        <v>0.06079478763978315</v>
      </c>
      <c r="V45" s="4">
        <f t="shared" si="18"/>
        <v>0.0027673975174618546</v>
      </c>
      <c r="W45" s="4">
        <f t="shared" si="18"/>
        <v>0.06351461688647375</v>
      </c>
    </row>
    <row r="46" spans="2:23" ht="13.5">
      <c r="B46" s="12">
        <v>2010</v>
      </c>
      <c r="C46" s="4">
        <f aca="true" t="shared" si="19" ref="C46:W46">+C24*C35</f>
        <v>0.009962670467307144</v>
      </c>
      <c r="D46" s="4">
        <f t="shared" si="19"/>
        <v>0.005198786339635769</v>
      </c>
      <c r="E46" s="4">
        <f t="shared" si="19"/>
        <v>0.00042435861841692726</v>
      </c>
      <c r="F46" s="4">
        <f t="shared" si="19"/>
        <v>0.003346324205138068</v>
      </c>
      <c r="G46" s="4">
        <f t="shared" si="19"/>
        <v>0.0009066936603686455</v>
      </c>
      <c r="H46" s="4">
        <f t="shared" si="19"/>
        <v>0.00021595653146359772</v>
      </c>
      <c r="I46" s="4">
        <f t="shared" si="19"/>
        <v>0.0024346174583626022</v>
      </c>
      <c r="J46" s="4">
        <f t="shared" si="19"/>
        <v>0.012932898311700497</v>
      </c>
      <c r="K46" s="4">
        <f t="shared" si="19"/>
        <v>0.003980260268250057</v>
      </c>
      <c r="L46" s="4">
        <f t="shared" si="19"/>
        <v>0.0030362540553792753</v>
      </c>
      <c r="M46" s="4">
        <f t="shared" si="19"/>
        <v>0.004531205191011246</v>
      </c>
      <c r="N46" s="4">
        <f t="shared" si="19"/>
        <v>0.009958614113788029</v>
      </c>
      <c r="O46" s="4">
        <f t="shared" si="19"/>
        <v>0.00568706226996702</v>
      </c>
      <c r="P46" s="4">
        <f t="shared" si="19"/>
        <v>0.007577682568308019</v>
      </c>
      <c r="Q46" s="4">
        <f t="shared" si="19"/>
        <v>0.0038746928454663383</v>
      </c>
      <c r="R46" s="4">
        <f t="shared" si="19"/>
        <v>0.0010625155386878244</v>
      </c>
      <c r="S46" s="4">
        <f t="shared" si="19"/>
        <v>0.0005275903053130672</v>
      </c>
      <c r="T46" s="4">
        <f t="shared" si="19"/>
        <v>-0.007914880913269768</v>
      </c>
      <c r="U46" s="4">
        <f t="shared" si="19"/>
        <v>0.06592273979565405</v>
      </c>
      <c r="V46" s="4">
        <f t="shared" si="19"/>
        <v>0.0011391653172145029</v>
      </c>
      <c r="W46" s="4">
        <f t="shared" si="19"/>
        <v>0.06687731832096944</v>
      </c>
    </row>
    <row r="47" spans="2:23" ht="13.5">
      <c r="B47" s="12">
        <v>2011</v>
      </c>
      <c r="C47" s="4">
        <f aca="true" t="shared" si="20" ref="C47:W47">+C25*C36</f>
        <v>0.009461270992376319</v>
      </c>
      <c r="D47" s="4">
        <f t="shared" si="20"/>
        <v>0.0017106464224566817</v>
      </c>
      <c r="E47" s="4">
        <f t="shared" si="20"/>
        <v>0.004379561871621435</v>
      </c>
      <c r="F47" s="4">
        <f t="shared" si="20"/>
        <v>0.0021370786415798254</v>
      </c>
      <c r="G47" s="4">
        <f t="shared" si="20"/>
        <v>0.0013863921671703615</v>
      </c>
      <c r="H47" s="4">
        <f t="shared" si="20"/>
        <v>3.518944179945181E-05</v>
      </c>
      <c r="I47" s="4">
        <f t="shared" si="20"/>
        <v>0.0019018096067862794</v>
      </c>
      <c r="J47" s="4">
        <f t="shared" si="20"/>
        <v>0.005599834983697268</v>
      </c>
      <c r="K47" s="4">
        <f t="shared" si="20"/>
        <v>0.0020919296185532453</v>
      </c>
      <c r="L47" s="4">
        <f t="shared" si="20"/>
        <v>0.002591891091637686</v>
      </c>
      <c r="M47" s="4">
        <f t="shared" si="20"/>
        <v>0.003165631876477801</v>
      </c>
      <c r="N47" s="4">
        <f t="shared" si="20"/>
        <v>0.020588255268209833</v>
      </c>
      <c r="O47" s="4">
        <f t="shared" si="20"/>
        <v>0.003842203442286218</v>
      </c>
      <c r="P47" s="4">
        <f t="shared" si="20"/>
        <v>0.0080883533704321</v>
      </c>
      <c r="Q47" s="4">
        <f t="shared" si="20"/>
        <v>0.007023798367468054</v>
      </c>
      <c r="R47" s="4">
        <f t="shared" si="20"/>
        <v>8.743090871744792E-05</v>
      </c>
      <c r="S47" s="4">
        <f t="shared" si="20"/>
        <v>0.00041837736530029646</v>
      </c>
      <c r="T47" s="4">
        <f t="shared" si="20"/>
        <v>-0.009042599216915238</v>
      </c>
      <c r="U47" s="4">
        <f t="shared" si="20"/>
        <v>0.06101340219786363</v>
      </c>
      <c r="V47" s="4">
        <f t="shared" si="20"/>
        <v>0.010521632474503656</v>
      </c>
      <c r="W47" s="4">
        <f t="shared" si="20"/>
        <v>0.07117606646685348</v>
      </c>
    </row>
    <row r="48" spans="2:23" ht="13.5">
      <c r="B48" s="12">
        <v>2012</v>
      </c>
      <c r="C48" s="4">
        <f aca="true" t="shared" si="21" ref="C48:W48">+C26*C37</f>
        <v>0.0028176355090629365</v>
      </c>
      <c r="D48" s="4">
        <f t="shared" si="21"/>
        <v>0.002472093397070409</v>
      </c>
      <c r="E48" s="4">
        <f t="shared" si="21"/>
        <v>0.01755105040857145</v>
      </c>
      <c r="F48" s="4">
        <f t="shared" si="21"/>
        <v>4.7654491435369295E-05</v>
      </c>
      <c r="G48" s="4">
        <f t="shared" si="21"/>
        <v>-0.0004388544788586921</v>
      </c>
      <c r="H48" s="4">
        <f t="shared" si="21"/>
        <v>0.00012950792097035454</v>
      </c>
      <c r="I48" s="4">
        <f t="shared" si="21"/>
        <v>0.00024221131017896264</v>
      </c>
      <c r="J48" s="4">
        <f t="shared" si="21"/>
        <v>0.015288186364600878</v>
      </c>
      <c r="K48" s="4">
        <f t="shared" si="21"/>
        <v>0.006482632208492353</v>
      </c>
      <c r="L48" s="4">
        <f t="shared" si="21"/>
        <v>0.0007986068788570131</v>
      </c>
      <c r="M48" s="4">
        <f t="shared" si="21"/>
        <v>0.0023381295697244976</v>
      </c>
      <c r="N48" s="4">
        <f t="shared" si="21"/>
        <v>0.005528594145790499</v>
      </c>
      <c r="O48" s="4">
        <f t="shared" si="21"/>
        <v>0.005084501807705367</v>
      </c>
      <c r="P48" s="4">
        <f t="shared" si="21"/>
        <v>0.007465186680451951</v>
      </c>
      <c r="Q48" s="4">
        <f t="shared" si="21"/>
        <v>0.010026297735195422</v>
      </c>
      <c r="R48" s="4">
        <f t="shared" si="21"/>
        <v>0.0004826564562759688</v>
      </c>
      <c r="S48" s="4">
        <f t="shared" si="21"/>
        <v>0.00042434989567186846</v>
      </c>
      <c r="T48" s="4">
        <f t="shared" si="21"/>
        <v>-0.0015299034016811924</v>
      </c>
      <c r="U48" s="4">
        <f t="shared" si="21"/>
        <v>0.06674124244547432</v>
      </c>
      <c r="V48" s="4">
        <f t="shared" si="21"/>
        <v>0.005240638540550421</v>
      </c>
      <c r="W48" s="4">
        <f t="shared" si="21"/>
        <v>0.07198185831366088</v>
      </c>
    </row>
    <row r="49" spans="2:23" ht="13.5">
      <c r="B49" s="12">
        <v>2013</v>
      </c>
      <c r="C49" s="4">
        <f aca="true" t="shared" si="22" ref="C49:W49">+C27*C38</f>
        <v>0.003930750329960449</v>
      </c>
      <c r="D49" s="4">
        <f t="shared" si="22"/>
        <v>0.0006418977828101949</v>
      </c>
      <c r="E49" s="4">
        <f t="shared" si="22"/>
        <v>0.004375873464633107</v>
      </c>
      <c r="F49" s="4">
        <f t="shared" si="22"/>
        <v>0.003835339392328845</v>
      </c>
      <c r="G49" s="4">
        <f t="shared" si="22"/>
        <v>0.0014653385637297578</v>
      </c>
      <c r="H49" s="4">
        <f t="shared" si="22"/>
        <v>0.00010502347492359672</v>
      </c>
      <c r="I49" s="4">
        <f t="shared" si="22"/>
        <v>0.0013609876376082756</v>
      </c>
      <c r="J49" s="4">
        <f t="shared" si="22"/>
        <v>0.01724333564029185</v>
      </c>
      <c r="K49" s="4">
        <f t="shared" si="22"/>
        <v>0.006458341749554198</v>
      </c>
      <c r="L49" s="4">
        <f t="shared" si="22"/>
        <v>0.001466962349643599</v>
      </c>
      <c r="M49" s="4">
        <f t="shared" si="22"/>
        <v>0.004413773351291235</v>
      </c>
      <c r="N49" s="4">
        <f t="shared" si="22"/>
        <v>0.007750008341986593</v>
      </c>
      <c r="O49" s="4">
        <f t="shared" si="22"/>
        <v>0.004287825814670472</v>
      </c>
      <c r="P49" s="4">
        <f t="shared" si="22"/>
        <v>0.0020083612041863885</v>
      </c>
      <c r="Q49" s="4">
        <f t="shared" si="22"/>
        <v>0.002073144499004715</v>
      </c>
      <c r="R49" s="4">
        <f t="shared" si="22"/>
        <v>-0.0004312071325154965</v>
      </c>
      <c r="S49" s="4">
        <f t="shared" si="22"/>
        <v>0.00039405967421673815</v>
      </c>
      <c r="T49" s="4">
        <f t="shared" si="22"/>
        <v>-0.00500216720257574</v>
      </c>
      <c r="U49" s="4">
        <f t="shared" si="22"/>
        <v>0.05455805770024798</v>
      </c>
      <c r="V49" s="4">
        <f t="shared" si="22"/>
        <v>0.018522109815321274</v>
      </c>
      <c r="W49" s="4">
        <f t="shared" si="22"/>
        <v>0.07141683294808865</v>
      </c>
    </row>
    <row r="50" spans="2:23" ht="13.5">
      <c r="B50" s="12">
        <v>2014</v>
      </c>
      <c r="C50" s="4">
        <f aca="true" t="shared" si="23" ref="C50:W50">+C28*C39</f>
        <v>0.008270516044501266</v>
      </c>
      <c r="D50" s="4">
        <f t="shared" si="23"/>
        <v>0.0004456981640206425</v>
      </c>
      <c r="E50" s="4">
        <f t="shared" si="23"/>
        <v>0.007971523091623928</v>
      </c>
      <c r="F50" s="4">
        <f t="shared" si="23"/>
        <v>0.0022781641395205558</v>
      </c>
      <c r="G50" s="4">
        <f t="shared" si="23"/>
        <v>0.0013867024061514832</v>
      </c>
      <c r="H50" s="4">
        <f t="shared" si="23"/>
        <v>3.914892267119204E-05</v>
      </c>
      <c r="I50" s="4">
        <f t="shared" si="23"/>
        <v>0.0023777335176281993</v>
      </c>
      <c r="J50" s="4">
        <f t="shared" si="23"/>
        <v>0.010627328795922843</v>
      </c>
      <c r="K50" s="4">
        <f t="shared" si="23"/>
        <v>0.0033805779410634447</v>
      </c>
      <c r="L50" s="4">
        <f t="shared" si="23"/>
        <v>0.001182732441699857</v>
      </c>
      <c r="M50" s="4">
        <f t="shared" si="23"/>
        <v>0.0030736297591235006</v>
      </c>
      <c r="N50" s="4">
        <f t="shared" si="23"/>
        <v>0.0085781041652665</v>
      </c>
      <c r="O50" s="4">
        <f t="shared" si="23"/>
        <v>0.0054414704506781115</v>
      </c>
      <c r="P50" s="4">
        <f t="shared" si="23"/>
        <v>0.0058595477363229415</v>
      </c>
      <c r="Q50" s="4">
        <f t="shared" si="23"/>
        <v>0.0052892946126491935</v>
      </c>
      <c r="R50" s="4">
        <f t="shared" si="23"/>
        <v>0.0023593037205747918</v>
      </c>
      <c r="S50" s="4">
        <f t="shared" si="23"/>
        <v>0.0004072225673979469</v>
      </c>
      <c r="T50" s="4">
        <f t="shared" si="23"/>
        <v>0.00032524370415109823</v>
      </c>
      <c r="U50" s="4">
        <f t="shared" si="23"/>
        <v>0.06756836844326636</v>
      </c>
      <c r="V50" s="4">
        <f t="shared" si="23"/>
        <v>0.0068767618418939785</v>
      </c>
      <c r="W50" s="4">
        <f t="shared" si="23"/>
        <v>0.07444069490084693</v>
      </c>
    </row>
    <row r="51" spans="2:23" ht="13.5">
      <c r="B51" s="12">
        <v>2015</v>
      </c>
      <c r="C51" s="4">
        <f aca="true" t="shared" si="24" ref="C51:W53">+C29*C40</f>
        <v>0.006320174553611747</v>
      </c>
      <c r="D51" s="4">
        <f t="shared" si="24"/>
        <v>0.000701919800767533</v>
      </c>
      <c r="E51" s="4">
        <f t="shared" si="24"/>
        <v>0.00836023476547522</v>
      </c>
      <c r="F51" s="4">
        <f t="shared" si="24"/>
        <v>0.008122260758794344</v>
      </c>
      <c r="G51" s="4">
        <f t="shared" si="24"/>
        <v>0.0033507925867860538</v>
      </c>
      <c r="H51" s="4">
        <f t="shared" si="24"/>
        <v>3.4213361955432754E-05</v>
      </c>
      <c r="I51" s="4">
        <f t="shared" si="24"/>
        <v>0.002477535934566687</v>
      </c>
      <c r="J51" s="4">
        <f t="shared" si="24"/>
        <v>0.0082310234988719</v>
      </c>
      <c r="K51" s="4">
        <f t="shared" si="24"/>
        <v>0.0014185381211303503</v>
      </c>
      <c r="L51" s="4">
        <f t="shared" si="24"/>
        <v>0.0020123557642289925</v>
      </c>
      <c r="M51" s="4">
        <f t="shared" si="24"/>
        <v>0.004469147755715402</v>
      </c>
      <c r="N51" s="4">
        <f t="shared" si="24"/>
        <v>0.0033608130466262374</v>
      </c>
      <c r="O51" s="4">
        <f t="shared" si="24"/>
        <v>0.005381803257875204</v>
      </c>
      <c r="P51" s="4">
        <f t="shared" si="24"/>
        <v>0.008936484509119342</v>
      </c>
      <c r="Q51" s="4">
        <f t="shared" si="24"/>
        <v>0.005214133966026537</v>
      </c>
      <c r="R51" s="4">
        <f t="shared" si="24"/>
        <v>0.0014901422789305762</v>
      </c>
      <c r="S51" s="4">
        <f t="shared" si="24"/>
        <v>0.0004322329449596496</v>
      </c>
      <c r="T51" s="4">
        <f t="shared" si="24"/>
        <v>-0.006569127702596433</v>
      </c>
      <c r="U51" s="4">
        <f t="shared" si="24"/>
        <v>0.062490359643171546</v>
      </c>
      <c r="V51" s="4">
        <f t="shared" si="24"/>
        <v>0.003496395203350922</v>
      </c>
      <c r="W51" s="4">
        <f t="shared" si="24"/>
        <v>0.065939191458807</v>
      </c>
    </row>
    <row r="52" spans="2:23" ht="13.5">
      <c r="B52" s="12">
        <v>2016</v>
      </c>
      <c r="C52" s="4">
        <f t="shared" si="24"/>
        <v>0.005243157771677358</v>
      </c>
      <c r="D52" s="4">
        <f t="shared" si="24"/>
        <v>0.0005646955770098152</v>
      </c>
      <c r="E52" s="4">
        <f t="shared" si="24"/>
        <v>0.006457869357414833</v>
      </c>
      <c r="F52" s="4">
        <f t="shared" si="24"/>
        <v>0.003493961166478123</v>
      </c>
      <c r="G52" s="4">
        <f t="shared" si="24"/>
        <v>6.501192371565981E-05</v>
      </c>
      <c r="H52" s="4">
        <f t="shared" si="24"/>
        <v>1.8298329083781767E-05</v>
      </c>
      <c r="I52" s="4">
        <f t="shared" si="24"/>
        <v>0.0002239995172552885</v>
      </c>
      <c r="J52" s="4">
        <f t="shared" si="24"/>
        <v>0.010715737500460277</v>
      </c>
      <c r="K52" s="4">
        <f t="shared" si="24"/>
        <v>0.0005831182531586032</v>
      </c>
      <c r="L52" s="4">
        <f t="shared" si="24"/>
        <v>0.0004594379791712433</v>
      </c>
      <c r="M52" s="4">
        <f t="shared" si="24"/>
        <v>0.0008925372086059527</v>
      </c>
      <c r="N52" s="4">
        <f t="shared" si="24"/>
        <v>0.0026518861303830906</v>
      </c>
      <c r="O52" s="4">
        <f t="shared" si="24"/>
        <v>3.480846899932952E-05</v>
      </c>
      <c r="P52" s="4">
        <f t="shared" si="24"/>
        <v>0.0006776436571138599</v>
      </c>
      <c r="Q52" s="4">
        <f t="shared" si="24"/>
        <v>0.005372783758503869</v>
      </c>
      <c r="R52" s="4">
        <f t="shared" si="24"/>
        <v>0.0005828123057763121</v>
      </c>
      <c r="S52" s="4">
        <f t="shared" si="24"/>
        <v>0.00039390539501166883</v>
      </c>
      <c r="T52" s="4">
        <f t="shared" si="24"/>
        <v>-0.0008665184199674624</v>
      </c>
      <c r="U52" s="4">
        <f t="shared" si="24"/>
        <v>0.036380596734774034</v>
      </c>
      <c r="V52" s="4">
        <f t="shared" si="24"/>
        <v>0.0021193028707300553</v>
      </c>
      <c r="W52" s="4">
        <f t="shared" si="24"/>
        <v>0.038486527821767647</v>
      </c>
    </row>
    <row r="53" spans="2:23" ht="13.5">
      <c r="B53" s="12">
        <v>2017</v>
      </c>
      <c r="C53" s="4">
        <f t="shared" si="24"/>
        <v>0.009311134596912763</v>
      </c>
      <c r="D53" s="4">
        <f t="shared" si="24"/>
        <v>0.0003954589604408896</v>
      </c>
      <c r="E53" s="4">
        <f t="shared" si="24"/>
        <v>0.022952474637423125</v>
      </c>
      <c r="F53" s="4">
        <f t="shared" si="24"/>
        <v>0.00030454527733747333</v>
      </c>
      <c r="G53" s="4">
        <f t="shared" si="24"/>
        <v>-0.0019334748892297726</v>
      </c>
      <c r="H53" s="4">
        <f t="shared" si="24"/>
        <v>2.487407617180286E-06</v>
      </c>
      <c r="I53" s="4">
        <f t="shared" si="24"/>
        <v>-0.002114357459666882</v>
      </c>
      <c r="J53" s="4">
        <f t="shared" si="24"/>
        <v>-0.004053954641897174</v>
      </c>
      <c r="K53" s="4">
        <f t="shared" si="24"/>
        <v>0.00358334946752552</v>
      </c>
      <c r="L53" s="4">
        <f t="shared" si="24"/>
        <v>0.00018865938626120898</v>
      </c>
      <c r="M53" s="4">
        <f t="shared" si="24"/>
        <v>0.001570322283891595</v>
      </c>
      <c r="N53" s="4">
        <f t="shared" si="24"/>
        <v>0.0006370018967689242</v>
      </c>
      <c r="O53" s="4">
        <f t="shared" si="24"/>
        <v>0.0010276491121112869</v>
      </c>
      <c r="P53" s="4">
        <f t="shared" si="24"/>
        <v>0.0016753497369643325</v>
      </c>
      <c r="Q53" s="4">
        <f t="shared" si="24"/>
        <v>0.0019058220073082564</v>
      </c>
      <c r="R53" s="4">
        <f t="shared" si="24"/>
        <v>0.00039613668263522336</v>
      </c>
      <c r="S53" s="4">
        <f t="shared" si="24"/>
        <v>0.00015129328989388065</v>
      </c>
      <c r="T53" s="4">
        <f t="shared" si="24"/>
        <v>-0.0010203958202839776</v>
      </c>
      <c r="U53" s="4">
        <f t="shared" si="24"/>
        <v>0.027803571856810393</v>
      </c>
      <c r="V53" s="4">
        <f t="shared" si="24"/>
        <v>0.009115521786939454</v>
      </c>
      <c r="W53" s="4">
        <f t="shared" si="24"/>
        <v>0.036517377928521055</v>
      </c>
    </row>
  </sheetData>
  <sheetProtection/>
  <mergeCells count="3">
    <mergeCell ref="C6:E6"/>
    <mergeCell ref="F6:I6"/>
    <mergeCell ref="J6:T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U41"/>
  <sheetViews>
    <sheetView showGridLines="0" zoomScalePageLayoutView="0" workbookViewId="0" topLeftCell="A1">
      <selection activeCell="A7" sqref="A7:B41"/>
    </sheetView>
  </sheetViews>
  <sheetFormatPr defaultColWidth="9.140625" defaultRowHeight="15"/>
  <cols>
    <col min="1" max="1" width="11.7109375" style="1" customWidth="1"/>
    <col min="2" max="2" width="9.00390625" style="1" bestFit="1" customWidth="1"/>
    <col min="3" max="21" width="13.140625" style="1" customWidth="1"/>
    <col min="22" max="16384" width="8.8515625" style="1" customWidth="1"/>
  </cols>
  <sheetData>
    <row r="1" ht="13.5">
      <c r="A1" s="1" t="s">
        <v>9</v>
      </c>
    </row>
    <row r="2" ht="13.5">
      <c r="A2" s="1" t="s">
        <v>10</v>
      </c>
    </row>
    <row r="3" spans="1:2" ht="13.5">
      <c r="A3" s="1" t="s">
        <v>11</v>
      </c>
      <c r="B3" s="6">
        <f>+'Sector cont to growth | Annual'!B3</f>
        <v>43313</v>
      </c>
    </row>
    <row r="4" spans="1:2" ht="13.5">
      <c r="A4" s="1" t="s">
        <v>12</v>
      </c>
      <c r="B4" s="1" t="s">
        <v>13</v>
      </c>
    </row>
    <row r="6" spans="1:21" ht="13.5">
      <c r="A6" s="7"/>
      <c r="B6" s="7"/>
      <c r="C6" s="8" t="s">
        <v>36</v>
      </c>
      <c r="D6" s="8"/>
      <c r="E6" s="8"/>
      <c r="F6" s="8" t="s">
        <v>37</v>
      </c>
      <c r="G6" s="8"/>
      <c r="H6" s="8"/>
      <c r="I6" s="8" t="s">
        <v>38</v>
      </c>
      <c r="J6" s="8"/>
      <c r="K6" s="8"/>
      <c r="L6" s="8"/>
      <c r="M6" s="8"/>
      <c r="N6" s="8"/>
      <c r="O6" s="8"/>
      <c r="P6" s="8"/>
      <c r="Q6" s="8"/>
      <c r="R6" s="8"/>
      <c r="S6" s="7"/>
      <c r="T6" s="7"/>
      <c r="U6" s="7"/>
    </row>
    <row r="7" spans="1:21" ht="27" customHeight="1">
      <c r="A7" s="19" t="s">
        <v>14</v>
      </c>
      <c r="B7" s="19" t="s">
        <v>15</v>
      </c>
      <c r="C7" s="20" t="s">
        <v>40</v>
      </c>
      <c r="D7" s="20" t="s">
        <v>41</v>
      </c>
      <c r="E7" s="20" t="s">
        <v>42</v>
      </c>
      <c r="F7" s="20" t="s">
        <v>43</v>
      </c>
      <c r="G7" s="20" t="s">
        <v>60</v>
      </c>
      <c r="H7" s="20" t="s">
        <v>46</v>
      </c>
      <c r="I7" s="20" t="s">
        <v>47</v>
      </c>
      <c r="J7" s="20" t="s">
        <v>49</v>
      </c>
      <c r="K7" s="20" t="s">
        <v>61</v>
      </c>
      <c r="L7" s="20" t="s">
        <v>51</v>
      </c>
      <c r="M7" s="20" t="s">
        <v>52</v>
      </c>
      <c r="N7" s="20" t="s">
        <v>53</v>
      </c>
      <c r="O7" s="20" t="s">
        <v>54</v>
      </c>
      <c r="P7" s="20" t="s">
        <v>55</v>
      </c>
      <c r="Q7" s="20" t="s">
        <v>56</v>
      </c>
      <c r="R7" s="20" t="s">
        <v>57</v>
      </c>
      <c r="S7" s="20" t="s">
        <v>58</v>
      </c>
      <c r="T7" s="20" t="s">
        <v>59</v>
      </c>
      <c r="U7" s="20" t="s">
        <v>16</v>
      </c>
    </row>
    <row r="8" spans="1:21" ht="13.5">
      <c r="A8" s="12">
        <v>2010</v>
      </c>
      <c r="B8" s="12" t="s">
        <v>18</v>
      </c>
      <c r="C8" s="4">
        <v>0.012704324129747813</v>
      </c>
      <c r="D8" s="4">
        <v>0.0028649692861922537</v>
      </c>
      <c r="E8" s="4">
        <v>0.0024165633588509637</v>
      </c>
      <c r="F8" s="4">
        <v>0.006823511908812203</v>
      </c>
      <c r="G8" s="4">
        <v>0.0011229697400678108</v>
      </c>
      <c r="H8" s="4">
        <v>0.0052587474292781515</v>
      </c>
      <c r="I8" s="4">
        <v>0.01146523701740193</v>
      </c>
      <c r="J8" s="4">
        <v>0.0045625459019738804</v>
      </c>
      <c r="K8" s="4">
        <v>0.01582408602636837</v>
      </c>
      <c r="L8" s="4">
        <v>0.0022995671369607897</v>
      </c>
      <c r="M8" s="4">
        <v>0.0053602294792122526</v>
      </c>
      <c r="N8" s="4">
        <v>0.007495187520078332</v>
      </c>
      <c r="O8" s="4">
        <v>0.007042037421540961</v>
      </c>
      <c r="P8" s="4">
        <v>0.00128046932871742</v>
      </c>
      <c r="Q8" s="4">
        <v>0.0005255929113646023</v>
      </c>
      <c r="R8" s="4">
        <v>-0.003246640320508601</v>
      </c>
      <c r="S8" s="4">
        <v>0.08202875996878001</v>
      </c>
      <c r="T8" s="4">
        <v>-0.0010323357494517</v>
      </c>
      <c r="U8" s="4">
        <v>0.08037698249083874</v>
      </c>
    </row>
    <row r="9" spans="1:21" ht="13.5">
      <c r="A9" s="12"/>
      <c r="B9" s="12" t="s">
        <v>19</v>
      </c>
      <c r="C9" s="4">
        <v>0.016685877954929887</v>
      </c>
      <c r="D9" s="4">
        <v>0.006006454159571774</v>
      </c>
      <c r="E9" s="4">
        <v>0.00011991761191899044</v>
      </c>
      <c r="F9" s="4">
        <v>0.0006072688900130519</v>
      </c>
      <c r="G9" s="4">
        <v>0.004536983085146351</v>
      </c>
      <c r="H9" s="4">
        <v>0.0038763535092287216</v>
      </c>
      <c r="I9" s="4">
        <v>0.015786014668705165</v>
      </c>
      <c r="J9" s="4">
        <v>0.005140169394550242</v>
      </c>
      <c r="K9" s="4">
        <v>0.01116353220385254</v>
      </c>
      <c r="L9" s="4">
        <v>0.008794840527001538</v>
      </c>
      <c r="M9" s="4">
        <v>0.0057806660884606184</v>
      </c>
      <c r="N9" s="4">
        <v>0.004716454016124025</v>
      </c>
      <c r="O9" s="4">
        <v>0.0033372668698488524</v>
      </c>
      <c r="P9" s="4">
        <v>0.0011858980556459832</v>
      </c>
      <c r="Q9" s="4">
        <v>0.0005241201602445878</v>
      </c>
      <c r="R9" s="4">
        <v>-0.007050466649651378</v>
      </c>
      <c r="S9" s="4">
        <v>0.07836077396373786</v>
      </c>
      <c r="T9" s="4">
        <v>-0.0021670795610637473</v>
      </c>
      <c r="U9" s="4">
        <v>0.07536640727781375</v>
      </c>
    </row>
    <row r="10" spans="1:21" ht="13.5">
      <c r="A10" s="12"/>
      <c r="B10" s="12" t="s">
        <v>20</v>
      </c>
      <c r="C10" s="4">
        <v>0.007430119188651676</v>
      </c>
      <c r="D10" s="4">
        <v>0.0070042606193276265</v>
      </c>
      <c r="E10" s="4">
        <v>0.00021479699621167246</v>
      </c>
      <c r="F10" s="4">
        <v>0.0019435975119638889</v>
      </c>
      <c r="G10" s="4">
        <v>0.0019659225402351337</v>
      </c>
      <c r="H10" s="4">
        <v>0.0019408644629829452</v>
      </c>
      <c r="I10" s="4">
        <v>0.014607377559018309</v>
      </c>
      <c r="J10" s="4">
        <v>0.0005426375847609803</v>
      </c>
      <c r="K10" s="4">
        <v>0.005284596891049439</v>
      </c>
      <c r="L10" s="4">
        <v>0.013365614316145403</v>
      </c>
      <c r="M10" s="4">
        <v>0.005960372968254678</v>
      </c>
      <c r="N10" s="4">
        <v>0.008373837288127618</v>
      </c>
      <c r="O10" s="4">
        <v>0.0021893411506195178</v>
      </c>
      <c r="P10" s="4">
        <v>0.0010348348042424436</v>
      </c>
      <c r="Q10" s="4">
        <v>0.000532825735647558</v>
      </c>
      <c r="R10" s="4">
        <v>-0.009526040501691828</v>
      </c>
      <c r="S10" s="4">
        <v>0.059361331920794555</v>
      </c>
      <c r="T10" s="4">
        <v>-0.000153827864461292</v>
      </c>
      <c r="U10" s="4">
        <v>0.05892841281223141</v>
      </c>
    </row>
    <row r="11" spans="1:21" ht="13.5">
      <c r="A11" s="12"/>
      <c r="B11" s="12" t="s">
        <v>21</v>
      </c>
      <c r="C11" s="4">
        <v>0.002977613268440337</v>
      </c>
      <c r="D11" s="4">
        <v>0.00522432485280664</v>
      </c>
      <c r="E11" s="4">
        <v>-0.0007136021819712546</v>
      </c>
      <c r="F11" s="4">
        <v>0.004363406888093026</v>
      </c>
      <c r="G11" s="4">
        <v>-0.0025622910069325396</v>
      </c>
      <c r="H11" s="4">
        <v>-0.0005375924178570208</v>
      </c>
      <c r="I11" s="4">
        <v>0.009939356650201908</v>
      </c>
      <c r="J11" s="4">
        <v>0.0024144673166176067</v>
      </c>
      <c r="K11" s="4">
        <v>0.0019869295169551143</v>
      </c>
      <c r="L11" s="4">
        <v>0.016629425910075185</v>
      </c>
      <c r="M11" s="4">
        <v>0.005640395427074717</v>
      </c>
      <c r="N11" s="4">
        <v>0.010101141787567517</v>
      </c>
      <c r="O11" s="4">
        <v>0.0031469804448574245</v>
      </c>
      <c r="P11" s="4">
        <v>0.0007517813664716604</v>
      </c>
      <c r="Q11" s="4">
        <v>0.0005279387774505635</v>
      </c>
      <c r="R11" s="4">
        <v>-0.012748114269921706</v>
      </c>
      <c r="S11" s="4">
        <v>0.044154758181917365</v>
      </c>
      <c r="T11" s="4">
        <v>0.009038785941808132</v>
      </c>
      <c r="U11" s="4">
        <v>0.05297415024485374</v>
      </c>
    </row>
    <row r="12" spans="1:21" ht="13.5">
      <c r="A12" s="12">
        <v>2011</v>
      </c>
      <c r="B12" s="12" t="s">
        <v>18</v>
      </c>
      <c r="C12" s="4">
        <v>0.01851481121357345</v>
      </c>
      <c r="D12" s="4">
        <v>0.0028041515670518945</v>
      </c>
      <c r="E12" s="4">
        <v>0.016900963541954014</v>
      </c>
      <c r="F12" s="4">
        <v>0.004631584177251275</v>
      </c>
      <c r="G12" s="4">
        <v>0.0010058244308540102</v>
      </c>
      <c r="H12" s="4">
        <v>0.004123222440221822</v>
      </c>
      <c r="I12" s="4">
        <v>0.0071488335016221425</v>
      </c>
      <c r="J12" s="4">
        <v>0.006460982140821316</v>
      </c>
      <c r="K12" s="4">
        <v>0.005784042346405865</v>
      </c>
      <c r="L12" s="4">
        <v>0.03481073148109861</v>
      </c>
      <c r="M12" s="4">
        <v>0.004139754250599008</v>
      </c>
      <c r="N12" s="4">
        <v>0.006575460880569682</v>
      </c>
      <c r="O12" s="4">
        <v>0.0033626630930161006</v>
      </c>
      <c r="P12" s="4">
        <v>0.00024617161884853936</v>
      </c>
      <c r="Q12" s="4">
        <v>0.0004404428773972103</v>
      </c>
      <c r="R12" s="4">
        <v>-0.02179517299049311</v>
      </c>
      <c r="S12" s="4">
        <v>0.08347498443569144</v>
      </c>
      <c r="T12" s="4">
        <v>-0.0006613972938123317</v>
      </c>
      <c r="U12" s="4">
        <v>0.0822912570783869</v>
      </c>
    </row>
    <row r="13" spans="1:21" ht="13.5">
      <c r="A13" s="12"/>
      <c r="B13" s="12" t="s">
        <v>19</v>
      </c>
      <c r="C13" s="4">
        <v>0.007602524712091123</v>
      </c>
      <c r="D13" s="4">
        <v>0.001579802242430063</v>
      </c>
      <c r="E13" s="4">
        <v>-0.0012570937111423361</v>
      </c>
      <c r="F13" s="4">
        <v>0.0038303068390728866</v>
      </c>
      <c r="G13" s="4">
        <v>-0.0004433367098017614</v>
      </c>
      <c r="H13" s="4">
        <v>9.362635192413443E-05</v>
      </c>
      <c r="I13" s="4">
        <v>0.0028035816384398816</v>
      </c>
      <c r="J13" s="4">
        <v>0.0030208743180741627</v>
      </c>
      <c r="K13" s="4">
        <v>0.0031053585289599023</v>
      </c>
      <c r="L13" s="4">
        <v>0.02662776674147198</v>
      </c>
      <c r="M13" s="4">
        <v>0.0035797604907837747</v>
      </c>
      <c r="N13" s="4">
        <v>0.006866718505691938</v>
      </c>
      <c r="O13" s="4">
        <v>0.006080033096679366</v>
      </c>
      <c r="P13" s="4">
        <v>7.96620229008519E-06</v>
      </c>
      <c r="Q13" s="4">
        <v>0.0004098206261790869</v>
      </c>
      <c r="R13" s="4">
        <v>-0.011072007788839534</v>
      </c>
      <c r="S13" s="4">
        <v>0.046129537358548446</v>
      </c>
      <c r="T13" s="4">
        <v>0.007112477709886827</v>
      </c>
      <c r="U13" s="4">
        <v>0.05302651874888327</v>
      </c>
    </row>
    <row r="14" spans="1:21" ht="13.5">
      <c r="A14" s="12"/>
      <c r="B14" s="12" t="s">
        <v>20</v>
      </c>
      <c r="C14" s="4">
        <v>0.00900373703371483</v>
      </c>
      <c r="D14" s="4">
        <v>0.0011426455429261809</v>
      </c>
      <c r="E14" s="4">
        <v>0.004412155610975734</v>
      </c>
      <c r="F14" s="4">
        <v>-0.0014146265674873195</v>
      </c>
      <c r="G14" s="4">
        <v>0.001088791003080596</v>
      </c>
      <c r="H14" s="4">
        <v>-0.0004082104132078904</v>
      </c>
      <c r="I14" s="4">
        <v>0.003698162568714995</v>
      </c>
      <c r="J14" s="4">
        <v>0.002426796095907017</v>
      </c>
      <c r="K14" s="4">
        <v>0.005360163777848226</v>
      </c>
      <c r="L14" s="4">
        <v>0.016021943059553737</v>
      </c>
      <c r="M14" s="4">
        <v>0.0035549332799298906</v>
      </c>
      <c r="N14" s="4">
        <v>0.009114768882389424</v>
      </c>
      <c r="O14" s="4">
        <v>0.00845305046982849</v>
      </c>
      <c r="P14" s="4">
        <v>-3.324354792322234E-05</v>
      </c>
      <c r="Q14" s="4">
        <v>0.00040211033422833095</v>
      </c>
      <c r="R14" s="4">
        <v>-0.0063989849208421976</v>
      </c>
      <c r="S14" s="4">
        <v>0.052191456985887535</v>
      </c>
      <c r="T14" s="4">
        <v>0.022296631984323457</v>
      </c>
      <c r="U14" s="4">
        <v>0.07170790626447215</v>
      </c>
    </row>
    <row r="15" spans="1:21" ht="13.5">
      <c r="A15" s="12"/>
      <c r="B15" s="12" t="s">
        <v>21</v>
      </c>
      <c r="C15" s="4">
        <v>0.0030425761013360953</v>
      </c>
      <c r="D15" s="4">
        <v>0.0014194626925991291</v>
      </c>
      <c r="E15" s="4">
        <v>0.0023620170592457525</v>
      </c>
      <c r="F15" s="4">
        <v>0.0017323113152796705</v>
      </c>
      <c r="G15" s="4">
        <v>0.0044578661871766305</v>
      </c>
      <c r="H15" s="4">
        <v>0.0047420698602595865</v>
      </c>
      <c r="I15" s="4">
        <v>0.009071936870143904</v>
      </c>
      <c r="J15" s="4">
        <v>-0.0007237662285500615</v>
      </c>
      <c r="K15" s="4">
        <v>0.006556767950398722</v>
      </c>
      <c r="L15" s="4">
        <v>0.011082992014011412</v>
      </c>
      <c r="M15" s="4">
        <v>0.004109295172455756</v>
      </c>
      <c r="N15" s="4">
        <v>0.009935561371233661</v>
      </c>
      <c r="O15" s="4">
        <v>0.010604493027342184</v>
      </c>
      <c r="P15" s="4">
        <v>0.00013543804887446696</v>
      </c>
      <c r="Q15" s="4">
        <v>0.0004216434383463041</v>
      </c>
      <c r="R15" s="4">
        <v>-0.0018392960827792013</v>
      </c>
      <c r="S15" s="4">
        <v>0.06339193066646445</v>
      </c>
      <c r="T15" s="4">
        <v>0.015831226948146614</v>
      </c>
      <c r="U15" s="4">
        <v>0.07852371711811416</v>
      </c>
    </row>
    <row r="16" spans="1:21" ht="13.5">
      <c r="A16" s="12">
        <v>2012</v>
      </c>
      <c r="B16" s="12" t="s">
        <v>18</v>
      </c>
      <c r="C16" s="4">
        <v>0.018476186319365054</v>
      </c>
      <c r="D16" s="4">
        <v>-0.0013821640639722415</v>
      </c>
      <c r="E16" s="4">
        <v>-0.0012407087728547137</v>
      </c>
      <c r="F16" s="4">
        <v>-0.011791836392464</v>
      </c>
      <c r="G16" s="4">
        <v>0.001170532830720304</v>
      </c>
      <c r="H16" s="4">
        <v>-0.0030287704673568616</v>
      </c>
      <c r="I16" s="4">
        <v>0.006793051895018539</v>
      </c>
      <c r="J16" s="4">
        <v>-0.002495723735327549</v>
      </c>
      <c r="K16" s="4">
        <v>0.0037983625761765817</v>
      </c>
      <c r="L16" s="4">
        <v>0.004352186278672888</v>
      </c>
      <c r="M16" s="4">
        <v>0.00471619375384144</v>
      </c>
      <c r="N16" s="4">
        <v>0.006567734745148122</v>
      </c>
      <c r="O16" s="4">
        <v>0.011169435496042816</v>
      </c>
      <c r="P16" s="4">
        <v>0.0005317085789395245</v>
      </c>
      <c r="Q16" s="4">
        <v>0.0004159992109905666</v>
      </c>
      <c r="R16" s="4">
        <v>0.0005562041986733407</v>
      </c>
      <c r="S16" s="4">
        <v>0.03192303702635401</v>
      </c>
      <c r="T16" s="4">
        <v>0.031988693859388635</v>
      </c>
      <c r="U16" s="4">
        <v>0.05616338326139997</v>
      </c>
    </row>
    <row r="17" spans="1:21" ht="13.5">
      <c r="A17" s="12"/>
      <c r="B17" s="12" t="s">
        <v>19</v>
      </c>
      <c r="C17" s="4">
        <v>-0.002653696257186125</v>
      </c>
      <c r="D17" s="4">
        <v>0.004705842054680215</v>
      </c>
      <c r="E17" s="4">
        <v>0.06420414368901267</v>
      </c>
      <c r="F17" s="4">
        <v>-0.0028371136870514535</v>
      </c>
      <c r="G17" s="4">
        <v>0.0029023334610402567</v>
      </c>
      <c r="H17" s="4">
        <v>0.0003324861311083022</v>
      </c>
      <c r="I17" s="4">
        <v>0.017136053325985976</v>
      </c>
      <c r="J17" s="4">
        <v>0.001493567210408917</v>
      </c>
      <c r="K17" s="4">
        <v>0.007990406956352785</v>
      </c>
      <c r="L17" s="4">
        <v>0.0017260661452233453</v>
      </c>
      <c r="M17" s="4">
        <v>0.005075922126019078</v>
      </c>
      <c r="N17" s="4">
        <v>0.006720835684459807</v>
      </c>
      <c r="O17" s="4">
        <v>0.010911243023308839</v>
      </c>
      <c r="P17" s="4">
        <v>0.0006766871220745922</v>
      </c>
      <c r="Q17" s="4">
        <v>0.00041650014052352455</v>
      </c>
      <c r="R17" s="4">
        <v>0.0004964681596857133</v>
      </c>
      <c r="S17" s="4">
        <v>0.07406223297836897</v>
      </c>
      <c r="T17" s="4">
        <v>0.004977946347157245</v>
      </c>
      <c r="U17" s="4">
        <v>0.0790401791034634</v>
      </c>
    </row>
    <row r="18" spans="1:21" ht="13.5">
      <c r="A18" s="12"/>
      <c r="B18" s="12" t="s">
        <v>20</v>
      </c>
      <c r="C18" s="4">
        <v>-0.004319305303360509</v>
      </c>
      <c r="D18" s="4">
        <v>0.003629089113124633</v>
      </c>
      <c r="E18" s="4">
        <v>0.020079821382964724</v>
      </c>
      <c r="F18" s="4">
        <v>0.004755036997677396</v>
      </c>
      <c r="G18" s="4">
        <v>0.0007368012180692069</v>
      </c>
      <c r="H18" s="4">
        <v>0.0027252804407464264</v>
      </c>
      <c r="I18" s="4">
        <v>0.01956252431204583</v>
      </c>
      <c r="J18" s="4">
        <v>0.0018310792874783668</v>
      </c>
      <c r="K18" s="4">
        <v>0.009151859439895063</v>
      </c>
      <c r="L18" s="4">
        <v>0.00539219660419665</v>
      </c>
      <c r="M18" s="4">
        <v>0.005302377431353053</v>
      </c>
      <c r="N18" s="4">
        <v>0.008929684231455768</v>
      </c>
      <c r="O18" s="4">
        <v>0.0099978860774682</v>
      </c>
      <c r="P18" s="4">
        <v>0.000563837079960309</v>
      </c>
      <c r="Q18" s="4">
        <v>0.00042794602785997085</v>
      </c>
      <c r="R18" s="4">
        <v>-0.0013400673661007009</v>
      </c>
      <c r="S18" s="4">
        <v>0.07640147241108561</v>
      </c>
      <c r="T18" s="4">
        <v>-0.003613241689323193</v>
      </c>
      <c r="U18" s="4">
        <v>0.07156304698678383</v>
      </c>
    </row>
    <row r="19" spans="1:21" ht="13.5">
      <c r="A19" s="12"/>
      <c r="B19" s="12" t="s">
        <v>21</v>
      </c>
      <c r="C19" s="4">
        <v>0.0013466030410182366</v>
      </c>
      <c r="D19" s="4">
        <v>0.004035072291622439</v>
      </c>
      <c r="E19" s="4">
        <v>0.018342884307639168</v>
      </c>
      <c r="F19" s="4">
        <v>0.01365962576430055</v>
      </c>
      <c r="G19" s="4">
        <v>-0.004747634481586813</v>
      </c>
      <c r="H19" s="4">
        <v>0.0020323803818968465</v>
      </c>
      <c r="I19" s="4">
        <v>0.018276454786787032</v>
      </c>
      <c r="J19" s="4">
        <v>0.003034589293991187</v>
      </c>
      <c r="K19" s="4">
        <v>0.014664996502949198</v>
      </c>
      <c r="L19" s="4">
        <v>0.011279844085639307</v>
      </c>
      <c r="M19" s="4">
        <v>0.005238864534662668</v>
      </c>
      <c r="N19" s="4">
        <v>0.007655995234529602</v>
      </c>
      <c r="O19" s="4">
        <v>0.008083084119647761</v>
      </c>
      <c r="P19" s="4">
        <v>0.00016210710941779528</v>
      </c>
      <c r="Q19" s="4">
        <v>0.0004370485322920437</v>
      </c>
      <c r="R19" s="4">
        <v>-0.006995047897983272</v>
      </c>
      <c r="S19" s="4">
        <v>0.08568923642584778</v>
      </c>
      <c r="T19" s="4">
        <v>-0.00312799751389312</v>
      </c>
      <c r="U19" s="4">
        <v>0.08120756717846916</v>
      </c>
    </row>
    <row r="20" spans="1:21" ht="13.5">
      <c r="A20" s="12">
        <v>2013</v>
      </c>
      <c r="B20" s="12" t="s">
        <v>18</v>
      </c>
      <c r="C20" s="4">
        <v>0.0042175017533042135</v>
      </c>
      <c r="D20" s="4">
        <v>0.006710651908781383</v>
      </c>
      <c r="E20" s="4">
        <v>0.008611036217498915</v>
      </c>
      <c r="F20" s="4">
        <v>0.007785559839497211</v>
      </c>
      <c r="G20" s="4">
        <v>-0.004330839698642987</v>
      </c>
      <c r="H20" s="4">
        <v>0.0018403113480327815</v>
      </c>
      <c r="I20" s="4">
        <v>0.025971095722929004</v>
      </c>
      <c r="J20" s="4">
        <v>0.0015832344691786334</v>
      </c>
      <c r="K20" s="4">
        <v>0.011276762329444833</v>
      </c>
      <c r="L20" s="4">
        <v>0.015108852511331497</v>
      </c>
      <c r="M20" s="4">
        <v>0.004389583184273572</v>
      </c>
      <c r="N20" s="4">
        <v>0.002230386400077195</v>
      </c>
      <c r="O20" s="4">
        <v>0.005970466612722778</v>
      </c>
      <c r="P20" s="4">
        <v>-0.000500319328216934</v>
      </c>
      <c r="Q20" s="4">
        <v>0.00040001578745612405</v>
      </c>
      <c r="R20" s="4">
        <v>-0.00585872940813989</v>
      </c>
      <c r="S20" s="4">
        <v>0.07626128343395781</v>
      </c>
      <c r="T20" s="4">
        <v>0.008596509890668978</v>
      </c>
      <c r="U20" s="4">
        <v>0.08479743658129664</v>
      </c>
    </row>
    <row r="21" spans="1:21" ht="13.5">
      <c r="A21" s="12"/>
      <c r="B21" s="12" t="s">
        <v>19</v>
      </c>
      <c r="C21" s="4">
        <v>0.009238466248724032</v>
      </c>
      <c r="D21" s="4">
        <v>-0.0014515001527113333</v>
      </c>
      <c r="E21" s="4">
        <v>0.0001079457373143182</v>
      </c>
      <c r="F21" s="4">
        <v>0.006761864553558448</v>
      </c>
      <c r="G21" s="4">
        <v>0.0010162302242230543</v>
      </c>
      <c r="H21" s="4">
        <v>0.002551784869225707</v>
      </c>
      <c r="I21" s="4">
        <v>0.013468378460962986</v>
      </c>
      <c r="J21" s="4">
        <v>0.0006181075952460573</v>
      </c>
      <c r="K21" s="4">
        <v>0.011552755280213226</v>
      </c>
      <c r="L21" s="4">
        <v>0.010546944215525622</v>
      </c>
      <c r="M21" s="4">
        <v>0.0040542064096869114</v>
      </c>
      <c r="N21" s="4">
        <v>0.0017084461853175401</v>
      </c>
      <c r="O21" s="4">
        <v>0.0031141589450230977</v>
      </c>
      <c r="P21" s="4">
        <v>-0.0007384556117518117</v>
      </c>
      <c r="Q21" s="4">
        <v>0.0003851294948514603</v>
      </c>
      <c r="R21" s="4">
        <v>-0.008678682420615208</v>
      </c>
      <c r="S21" s="4">
        <v>0.05315934802515085</v>
      </c>
      <c r="T21" s="4">
        <v>0.028370581507249523</v>
      </c>
      <c r="U21" s="4">
        <v>0.07661455343406828</v>
      </c>
    </row>
    <row r="22" spans="1:21" ht="13.5">
      <c r="A22" s="12"/>
      <c r="B22" s="12" t="s">
        <v>20</v>
      </c>
      <c r="C22" s="4">
        <v>-0.001115741935780515</v>
      </c>
      <c r="D22" s="4">
        <v>-0.0008439347643364989</v>
      </c>
      <c r="E22" s="4">
        <v>0.007647686336384527</v>
      </c>
      <c r="F22" s="4">
        <v>0.003186618109451182</v>
      </c>
      <c r="G22" s="4">
        <v>0.0013106134671324974</v>
      </c>
      <c r="H22" s="4">
        <v>0.002625082875997894</v>
      </c>
      <c r="I22" s="4">
        <v>0.012286847900744373</v>
      </c>
      <c r="J22" s="4">
        <v>0.002502358942818196</v>
      </c>
      <c r="K22" s="4">
        <v>0.012330353897943855</v>
      </c>
      <c r="L22" s="4">
        <v>0.008792545932960728</v>
      </c>
      <c r="M22" s="4">
        <v>0.004150907544692075</v>
      </c>
      <c r="N22" s="4">
        <v>0.0007920291673451693</v>
      </c>
      <c r="O22" s="4">
        <v>0.0007955870427708453</v>
      </c>
      <c r="P22" s="4">
        <v>-0.0005649180057893416</v>
      </c>
      <c r="Q22" s="4">
        <v>0.0003894971630867822</v>
      </c>
      <c r="R22" s="4">
        <v>-0.0051237801392786265</v>
      </c>
      <c r="S22" s="4">
        <v>0.04614062905930459</v>
      </c>
      <c r="T22" s="4">
        <v>0.026099969503134247</v>
      </c>
      <c r="U22" s="4">
        <v>0.06843806399630309</v>
      </c>
    </row>
    <row r="23" spans="1:21" ht="13.5">
      <c r="A23" s="12"/>
      <c r="B23" s="12" t="s">
        <v>21</v>
      </c>
      <c r="C23" s="4">
        <v>0.003486385278357369</v>
      </c>
      <c r="D23" s="4">
        <v>0.00022763400863084243</v>
      </c>
      <c r="E23" s="4">
        <v>0.002733107266908425</v>
      </c>
      <c r="F23" s="4">
        <v>-0.001900020101426355</v>
      </c>
      <c r="G23" s="4">
        <v>0.012832997706307154</v>
      </c>
      <c r="H23" s="4">
        <v>-0.001164651035001352</v>
      </c>
      <c r="I23" s="4">
        <v>0.01817364683051558</v>
      </c>
      <c r="J23" s="4">
        <v>0.0012360149799090553</v>
      </c>
      <c r="K23" s="4">
        <v>0.00821821077179366</v>
      </c>
      <c r="L23" s="4">
        <v>-0.0012077675394554488</v>
      </c>
      <c r="M23" s="4">
        <v>0.004571137197793291</v>
      </c>
      <c r="N23" s="4">
        <v>0.003413569892342639</v>
      </c>
      <c r="O23" s="4">
        <v>-0.0012859122409831503</v>
      </c>
      <c r="P23" s="4">
        <v>0.00013590145349517198</v>
      </c>
      <c r="Q23" s="4">
        <v>0.0004020802504504464</v>
      </c>
      <c r="R23" s="4">
        <v>-0.0011339330285735204</v>
      </c>
      <c r="S23" s="4">
        <v>0.043243453431073726</v>
      </c>
      <c r="T23" s="4">
        <v>0.013290761280752919</v>
      </c>
      <c r="U23" s="4">
        <v>0.05583579637437964</v>
      </c>
    </row>
    <row r="24" spans="1:21" ht="13.5">
      <c r="A24" s="12">
        <v>2014</v>
      </c>
      <c r="B24" s="12" t="s">
        <v>18</v>
      </c>
      <c r="C24" s="4">
        <v>0.02176630569950224</v>
      </c>
      <c r="D24" s="4">
        <v>-0.0004999356027967927</v>
      </c>
      <c r="E24" s="4">
        <v>0.003223830577045934</v>
      </c>
      <c r="F24" s="4">
        <v>0.0038032317597779773</v>
      </c>
      <c r="G24" s="4">
        <v>0.006781815540440373</v>
      </c>
      <c r="H24" s="4">
        <v>0.0015482949607323806</v>
      </c>
      <c r="I24" s="4">
        <v>0.009354406745431447</v>
      </c>
      <c r="J24" s="4">
        <v>0.0019185632370100248</v>
      </c>
      <c r="K24" s="4">
        <v>0.007191138260494498</v>
      </c>
      <c r="L24" s="4">
        <v>0.008116536498398962</v>
      </c>
      <c r="M24" s="4">
        <v>0.004705791341852056</v>
      </c>
      <c r="N24" s="4">
        <v>0.005956634610386713</v>
      </c>
      <c r="O24" s="4">
        <v>0.005920402310899489</v>
      </c>
      <c r="P24" s="4">
        <v>0.0013631500281165972</v>
      </c>
      <c r="Q24" s="4">
        <v>0.0003792667998049687</v>
      </c>
      <c r="R24" s="4">
        <v>0.00039893064675429165</v>
      </c>
      <c r="S24" s="4">
        <v>0.081928363413851</v>
      </c>
      <c r="T24" s="4">
        <v>0.00554566757767423</v>
      </c>
      <c r="U24" s="4">
        <v>0.08747403099152536</v>
      </c>
    </row>
    <row r="25" spans="1:21" ht="13.5">
      <c r="A25" s="12"/>
      <c r="B25" s="12" t="s">
        <v>19</v>
      </c>
      <c r="C25" s="4">
        <v>0.02793170967960707</v>
      </c>
      <c r="D25" s="4">
        <v>0.0020297772251826763</v>
      </c>
      <c r="E25" s="4">
        <v>0.006148611098576355</v>
      </c>
      <c r="F25" s="4">
        <v>0.0028388032630693337</v>
      </c>
      <c r="G25" s="4">
        <v>-0.0011191336879210311</v>
      </c>
      <c r="H25" s="4">
        <v>0.0014542030228291444</v>
      </c>
      <c r="I25" s="4">
        <v>0.010920540052160749</v>
      </c>
      <c r="J25" s="4">
        <v>0.0016275270826020807</v>
      </c>
      <c r="K25" s="4">
        <v>0.005651148154337782</v>
      </c>
      <c r="L25" s="4">
        <v>0.00947240781800133</v>
      </c>
      <c r="M25" s="4">
        <v>0.005056231101034806</v>
      </c>
      <c r="N25" s="4">
        <v>0.00442963626973506</v>
      </c>
      <c r="O25" s="4">
        <v>0.0045086685541182395</v>
      </c>
      <c r="P25" s="4">
        <v>0.002161310241741004</v>
      </c>
      <c r="Q25" s="4">
        <v>0.0003851063398635767</v>
      </c>
      <c r="R25" s="4">
        <v>0.0012573875377667534</v>
      </c>
      <c r="S25" s="4">
        <v>0.08475393375270489</v>
      </c>
      <c r="T25" s="4">
        <v>0.006839577962073986</v>
      </c>
      <c r="U25" s="4">
        <v>0.09159351171477909</v>
      </c>
    </row>
    <row r="26" spans="1:21" ht="13.5">
      <c r="A26" s="12"/>
      <c r="B26" s="12" t="s">
        <v>20</v>
      </c>
      <c r="C26" s="4">
        <v>0.000621015072969906</v>
      </c>
      <c r="D26" s="4">
        <v>0.002769863862347599</v>
      </c>
      <c r="E26" s="4">
        <v>0.006705886229941521</v>
      </c>
      <c r="F26" s="4">
        <v>0.007868146773691045</v>
      </c>
      <c r="G26" s="4">
        <v>-0.00019360855560222832</v>
      </c>
      <c r="H26" s="4">
        <v>0.002634833928486699</v>
      </c>
      <c r="I26" s="4">
        <v>0.011273516620291473</v>
      </c>
      <c r="J26" s="4">
        <v>-0.0006571545378049519</v>
      </c>
      <c r="K26" s="4">
        <v>0.006124859374957995</v>
      </c>
      <c r="L26" s="4">
        <v>0.006260621564343041</v>
      </c>
      <c r="M26" s="4">
        <v>0.0056386147457889065</v>
      </c>
      <c r="N26" s="4">
        <v>0.005695097616087466</v>
      </c>
      <c r="O26" s="4">
        <v>0.0046128886304310475</v>
      </c>
      <c r="P26" s="4">
        <v>0.0025896036597177203</v>
      </c>
      <c r="Q26" s="4">
        <v>0.0004221146640727845</v>
      </c>
      <c r="R26" s="4">
        <v>0.0005112776247643319</v>
      </c>
      <c r="S26" s="4">
        <v>0.06287757727448447</v>
      </c>
      <c r="T26" s="4">
        <v>0.002057529202992044</v>
      </c>
      <c r="U26" s="4">
        <v>0.06493510647747655</v>
      </c>
    </row>
    <row r="27" spans="1:21" ht="13.5">
      <c r="A27" s="12"/>
      <c r="B27" s="12" t="s">
        <v>21</v>
      </c>
      <c r="C27" s="4">
        <v>-0.017013373426508084</v>
      </c>
      <c r="D27" s="4">
        <v>-0.002565865723595617</v>
      </c>
      <c r="E27" s="4">
        <v>0.011523493323969274</v>
      </c>
      <c r="F27" s="4">
        <v>-0.0051879312181671</v>
      </c>
      <c r="G27" s="4">
        <v>0.00042752336591459557</v>
      </c>
      <c r="H27" s="4">
        <v>0.003522089163905114</v>
      </c>
      <c r="I27" s="4">
        <v>0.010211043072352289</v>
      </c>
      <c r="J27" s="4">
        <v>0.0019836283999117386</v>
      </c>
      <c r="K27" s="4">
        <v>0.007329510752264445</v>
      </c>
      <c r="L27" s="4">
        <v>0.00820160273009695</v>
      </c>
      <c r="M27" s="4">
        <v>0.006347433723539683</v>
      </c>
      <c r="N27" s="4">
        <v>0.006754029211648038</v>
      </c>
      <c r="O27" s="4">
        <v>0.006132857267586968</v>
      </c>
      <c r="P27" s="4">
        <v>0.0025794838236487595</v>
      </c>
      <c r="Q27" s="4">
        <v>0.00048196072732152465</v>
      </c>
      <c r="R27" s="4">
        <v>-0.0008009749431242032</v>
      </c>
      <c r="S27" s="4">
        <v>0.03992651025076411</v>
      </c>
      <c r="T27" s="4">
        <v>0.013055864535754396</v>
      </c>
      <c r="U27" s="4">
        <v>0.052982374786518564</v>
      </c>
    </row>
    <row r="28" spans="1:21" ht="13.5">
      <c r="A28" s="12">
        <v>2015</v>
      </c>
      <c r="B28" s="12" t="s">
        <v>18</v>
      </c>
      <c r="C28" s="4">
        <v>-0.020751469476757767</v>
      </c>
      <c r="D28" s="4">
        <v>-0.0018589639149750724</v>
      </c>
      <c r="E28" s="4">
        <v>0.004819301115708772</v>
      </c>
      <c r="F28" s="4">
        <v>0.00575059771474799</v>
      </c>
      <c r="G28" s="4">
        <v>0.002198081374816846</v>
      </c>
      <c r="H28" s="4">
        <v>0.0011694365295184463</v>
      </c>
      <c r="I28" s="4">
        <v>0.0009949222048003614</v>
      </c>
      <c r="J28" s="4">
        <v>0.002803839291606508</v>
      </c>
      <c r="K28" s="4">
        <v>0.007220890781679615</v>
      </c>
      <c r="L28" s="4">
        <v>0.007958724832566965</v>
      </c>
      <c r="M28" s="4">
        <v>0.006211168356057999</v>
      </c>
      <c r="N28" s="4">
        <v>-0.026309341183581084</v>
      </c>
      <c r="O28" s="4">
        <v>0.0015149041368036221</v>
      </c>
      <c r="P28" s="4">
        <v>0.0019027343856434854</v>
      </c>
      <c r="Q28" s="4">
        <v>0.0004251658897312372</v>
      </c>
      <c r="R28" s="4">
        <v>-0.0029561959215212274</v>
      </c>
      <c r="S28" s="4">
        <v>-0.008906203883153363</v>
      </c>
      <c r="T28" s="4">
        <v>0.0054558119503402645</v>
      </c>
      <c r="U28" s="4">
        <v>-0.0034503919328130904</v>
      </c>
    </row>
    <row r="29" spans="1:21" ht="13.5">
      <c r="A29" s="12"/>
      <c r="B29" s="12" t="s">
        <v>19</v>
      </c>
      <c r="C29" s="4">
        <v>0.02130751125882246</v>
      </c>
      <c r="D29" s="4">
        <v>0.0016727219576103535</v>
      </c>
      <c r="E29" s="4">
        <v>0.005288232347625722</v>
      </c>
      <c r="F29" s="4">
        <v>0.004107691340630648</v>
      </c>
      <c r="G29" s="4">
        <v>0.0037986872780092335</v>
      </c>
      <c r="H29" s="4">
        <v>0.002769310188833508</v>
      </c>
      <c r="I29" s="4">
        <v>0.010364397785540382</v>
      </c>
      <c r="J29" s="4">
        <v>-0.00029054259670502054</v>
      </c>
      <c r="K29" s="4">
        <v>0.009102798306301401</v>
      </c>
      <c r="L29" s="4">
        <v>0.009990224606434556</v>
      </c>
      <c r="M29" s="4">
        <v>0.0058529250284344424</v>
      </c>
      <c r="N29" s="4">
        <v>0.014962375591403987</v>
      </c>
      <c r="O29" s="4">
        <v>0.003983791489796476</v>
      </c>
      <c r="P29" s="4">
        <v>0.001517584892520398</v>
      </c>
      <c r="Q29" s="4">
        <v>0.0004222134595549351</v>
      </c>
      <c r="R29" s="4">
        <v>-0.0050431668381067055</v>
      </c>
      <c r="S29" s="4">
        <v>0.0898067560967068</v>
      </c>
      <c r="T29" s="4">
        <v>0.0007174821193886852</v>
      </c>
      <c r="U29" s="4">
        <v>0.09052423821609551</v>
      </c>
    </row>
    <row r="30" spans="1:21" ht="13.5">
      <c r="A30" s="12"/>
      <c r="B30" s="12" t="s">
        <v>20</v>
      </c>
      <c r="C30" s="4">
        <v>0.010897332055763405</v>
      </c>
      <c r="D30" s="4">
        <v>0.00037998052403335656</v>
      </c>
      <c r="E30" s="4">
        <v>0.01376590762843555</v>
      </c>
      <c r="F30" s="4">
        <v>0.009342707252536227</v>
      </c>
      <c r="G30" s="4">
        <v>0.004189380792006566</v>
      </c>
      <c r="H30" s="4">
        <v>0.002715353581793673</v>
      </c>
      <c r="I30" s="4">
        <v>0.012160279876512393</v>
      </c>
      <c r="J30" s="4">
        <v>0.0010063674424498207</v>
      </c>
      <c r="K30" s="4">
        <v>0.005747296647673236</v>
      </c>
      <c r="L30" s="4">
        <v>0.0005665232387151557</v>
      </c>
      <c r="M30" s="4">
        <v>0.005262423406611468</v>
      </c>
      <c r="N30" s="4">
        <v>0.01989807419523465</v>
      </c>
      <c r="O30" s="4">
        <v>0.006495762118921199</v>
      </c>
      <c r="P30" s="4">
        <v>0.0012732128074466145</v>
      </c>
      <c r="Q30" s="4">
        <v>0.0004435051533897023</v>
      </c>
      <c r="R30" s="4">
        <v>-0.010032671302941465</v>
      </c>
      <c r="S30" s="4">
        <v>0.08411143541858151</v>
      </c>
      <c r="T30" s="4">
        <v>0.00682005303767654</v>
      </c>
      <c r="U30" s="4">
        <v>0.09093148845625819</v>
      </c>
    </row>
    <row r="31" spans="1:21" ht="13.5">
      <c r="A31" s="12"/>
      <c r="B31" s="12" t="s">
        <v>21</v>
      </c>
      <c r="C31" s="4">
        <v>0.014677342082209619</v>
      </c>
      <c r="D31" s="4">
        <v>0.0027379183991981053</v>
      </c>
      <c r="E31" s="4">
        <v>0.005252144298636582</v>
      </c>
      <c r="F31" s="4">
        <v>0.012962526178092215</v>
      </c>
      <c r="G31" s="4">
        <v>0.0026502323612558943</v>
      </c>
      <c r="H31" s="4">
        <v>0.0027900851618450333</v>
      </c>
      <c r="I31" s="4">
        <v>0.009247153001013359</v>
      </c>
      <c r="J31" s="4">
        <v>0.004609104377088006</v>
      </c>
      <c r="K31" s="4">
        <v>0.0007436902409873549</v>
      </c>
      <c r="L31" s="4">
        <v>-0.005675848294965682</v>
      </c>
      <c r="M31" s="4">
        <v>0.003929632659014659</v>
      </c>
      <c r="N31" s="4">
        <v>0.025344727437097096</v>
      </c>
      <c r="O31" s="4">
        <v>0.008939608409959974</v>
      </c>
      <c r="P31" s="4">
        <v>0.001049003667556221</v>
      </c>
      <c r="Q31" s="4">
        <v>0.0004593494484527376</v>
      </c>
      <c r="R31" s="4">
        <v>-0.004835557840821671</v>
      </c>
      <c r="S31" s="4">
        <v>0.08488111158661925</v>
      </c>
      <c r="T31" s="4">
        <v>0.001315174035401563</v>
      </c>
      <c r="U31" s="4">
        <v>0.08619628562202081</v>
      </c>
    </row>
    <row r="32" spans="1:21" ht="13.5">
      <c r="A32" s="12">
        <v>2016</v>
      </c>
      <c r="B32" s="12" t="s">
        <v>18</v>
      </c>
      <c r="C32" s="4">
        <v>0.022453594765024083</v>
      </c>
      <c r="D32" s="4">
        <v>0.0007609142664952045</v>
      </c>
      <c r="E32" s="4">
        <v>0.007949341074876461</v>
      </c>
      <c r="F32" s="4">
        <v>0.010237361999428264</v>
      </c>
      <c r="G32" s="4">
        <v>0.0034273395054501754</v>
      </c>
      <c r="H32" s="4">
        <v>0.0021238266481465352</v>
      </c>
      <c r="I32" s="4">
        <v>0.007262867432753915</v>
      </c>
      <c r="J32" s="4">
        <v>0.0009284603794048594</v>
      </c>
      <c r="K32" s="4">
        <v>0.002128857662759434</v>
      </c>
      <c r="L32" s="4">
        <v>-0.0044326968581276036</v>
      </c>
      <c r="M32" s="4">
        <v>0.001452505815715291</v>
      </c>
      <c r="N32" s="4">
        <v>0.004115382014953755</v>
      </c>
      <c r="O32" s="4">
        <v>0.005257857414455994</v>
      </c>
      <c r="P32" s="4">
        <v>0.0008093026292940478</v>
      </c>
      <c r="Q32" s="4">
        <v>0.00046475937298042663</v>
      </c>
      <c r="R32" s="4">
        <v>0.00020504991409024388</v>
      </c>
      <c r="S32" s="4">
        <v>0.06514472403770101</v>
      </c>
      <c r="T32" s="4">
        <v>0.007966182113867789</v>
      </c>
      <c r="U32" s="4">
        <v>0.07311090615156872</v>
      </c>
    </row>
    <row r="33" spans="1:21" ht="13.5">
      <c r="A33" s="12"/>
      <c r="B33" s="12" t="s">
        <v>19</v>
      </c>
      <c r="C33" s="4">
        <v>0.01914079670098594</v>
      </c>
      <c r="D33" s="4">
        <v>0.0008783237937422257</v>
      </c>
      <c r="E33" s="4">
        <v>0.0032655326576912207</v>
      </c>
      <c r="F33" s="4">
        <v>0.020691259031699008</v>
      </c>
      <c r="G33" s="4">
        <v>0.0027058288464149242</v>
      </c>
      <c r="H33" s="4">
        <v>-0.0010405413809813564</v>
      </c>
      <c r="I33" s="4">
        <v>0.003205646720621508</v>
      </c>
      <c r="J33" s="4">
        <v>0.0004961297519902534</v>
      </c>
      <c r="K33" s="4">
        <v>-0.0007511613173658487</v>
      </c>
      <c r="L33" s="4">
        <v>-0.005318056592563513</v>
      </c>
      <c r="M33" s="4">
        <v>-5.19303201957153E-06</v>
      </c>
      <c r="N33" s="4">
        <v>0.004125078132436965</v>
      </c>
      <c r="O33" s="4">
        <v>0.005489049058532236</v>
      </c>
      <c r="P33" s="4">
        <v>0.0005488714065308992</v>
      </c>
      <c r="Q33" s="4">
        <v>0.0003976238812151847</v>
      </c>
      <c r="R33" s="4">
        <v>-0.002184000618537806</v>
      </c>
      <c r="S33" s="4">
        <v>0.05164518704039232</v>
      </c>
      <c r="T33" s="4">
        <v>0.0010294617932125655</v>
      </c>
      <c r="U33" s="4">
        <v>0.05267464883360475</v>
      </c>
    </row>
    <row r="34" spans="1:21" ht="13.5">
      <c r="A34" s="12"/>
      <c r="B34" s="12" t="s">
        <v>20</v>
      </c>
      <c r="C34" s="4">
        <v>-0.0035999924011902978</v>
      </c>
      <c r="D34" s="4">
        <v>0.00040754544238688525</v>
      </c>
      <c r="E34" s="4">
        <v>0.00869974138356127</v>
      </c>
      <c r="F34" s="4">
        <v>-0.008451202675943672</v>
      </c>
      <c r="G34" s="4">
        <v>-0.0025612687463510485</v>
      </c>
      <c r="H34" s="4">
        <v>0.00034965770518135105</v>
      </c>
      <c r="I34" s="4">
        <v>0.004455053169384324</v>
      </c>
      <c r="J34" s="4">
        <v>0.0010474372612929753</v>
      </c>
      <c r="K34" s="4">
        <v>0.0012358035934774136</v>
      </c>
      <c r="L34" s="4">
        <v>0.00725880616816181</v>
      </c>
      <c r="M34" s="4">
        <v>-0.0006366833361519297</v>
      </c>
      <c r="N34" s="4">
        <v>0.0008635131990326186</v>
      </c>
      <c r="O34" s="4">
        <v>0.00552199150720833</v>
      </c>
      <c r="P34" s="4">
        <v>0.00048279281048235555</v>
      </c>
      <c r="Q34" s="4">
        <v>0.000374796511493195</v>
      </c>
      <c r="R34" s="4">
        <v>0.0007314387412148443</v>
      </c>
      <c r="S34" s="4">
        <v>0.016179430333240354</v>
      </c>
      <c r="T34" s="4">
        <v>0.012933893327609301</v>
      </c>
      <c r="U34" s="4">
        <v>0.029113323660849632</v>
      </c>
    </row>
    <row r="35" spans="1:21" ht="13.5">
      <c r="A35" s="12"/>
      <c r="B35" s="12" t="s">
        <v>21</v>
      </c>
      <c r="C35" s="4">
        <v>-0.01699636488412872</v>
      </c>
      <c r="D35" s="4">
        <v>0.00020288553234971494</v>
      </c>
      <c r="E35" s="4">
        <v>0.0034572639417376387</v>
      </c>
      <c r="F35" s="4">
        <v>-0.009268802607103726</v>
      </c>
      <c r="G35" s="4">
        <v>-0.0032246692458313474</v>
      </c>
      <c r="H35" s="4">
        <v>-0.00033806988597983174</v>
      </c>
      <c r="I35" s="4">
        <v>0.0008755823845529149</v>
      </c>
      <c r="J35" s="4">
        <v>-0.0006136552408252812</v>
      </c>
      <c r="K35" s="4">
        <v>0.003660169840971868</v>
      </c>
      <c r="L35" s="4">
        <v>0.013281180995463793</v>
      </c>
      <c r="M35" s="4">
        <v>-0.0005816905432353488</v>
      </c>
      <c r="N35" s="4">
        <v>-0.006524491040239504</v>
      </c>
      <c r="O35" s="4">
        <v>0.00447201296068992</v>
      </c>
      <c r="P35" s="4">
        <v>0.000502887499049984</v>
      </c>
      <c r="Q35" s="4">
        <v>0.00032570103453263344</v>
      </c>
      <c r="R35" s="4">
        <v>-0.0021678188954831713</v>
      </c>
      <c r="S35" s="4">
        <v>-0.012937878153478459</v>
      </c>
      <c r="T35" s="4">
        <v>0.008809244882739842</v>
      </c>
      <c r="U35" s="4">
        <v>-0.004128633270738504</v>
      </c>
    </row>
    <row r="36" spans="1:21" ht="13.5">
      <c r="A36" s="12">
        <v>2017</v>
      </c>
      <c r="B36" s="12" t="s">
        <v>18</v>
      </c>
      <c r="C36" s="4">
        <v>-0.0035044000430196733</v>
      </c>
      <c r="D36" s="4">
        <v>-0.0030789616043659573</v>
      </c>
      <c r="E36" s="4">
        <v>0.021580013697818402</v>
      </c>
      <c r="F36" s="4">
        <v>0.004821286117647688</v>
      </c>
      <c r="G36" s="4">
        <v>-0.004705360662447618</v>
      </c>
      <c r="H36" s="4">
        <v>-0.004712472568272272</v>
      </c>
      <c r="I36" s="4">
        <v>0.005084576664692915</v>
      </c>
      <c r="J36" s="4">
        <v>0.0009852787817535417</v>
      </c>
      <c r="K36" s="4">
        <v>0.004123105842830156</v>
      </c>
      <c r="L36" s="4">
        <v>0.012059671537559248</v>
      </c>
      <c r="M36" s="4">
        <v>0.00038415987101128536</v>
      </c>
      <c r="N36" s="4">
        <v>0.002130427973686038</v>
      </c>
      <c r="O36" s="4">
        <v>0.003285435737843852</v>
      </c>
      <c r="P36" s="4">
        <v>0.00036755425535272613</v>
      </c>
      <c r="Q36" s="4">
        <v>0.00025059238351666553</v>
      </c>
      <c r="R36" s="4">
        <v>-0.006206317026397051</v>
      </c>
      <c r="S36" s="4">
        <v>0.03286459095920997</v>
      </c>
      <c r="T36" s="4">
        <v>0.011048245964367275</v>
      </c>
      <c r="U36" s="4">
        <v>0.043912836923577316</v>
      </c>
    </row>
    <row r="37" spans="1:21" ht="13.5">
      <c r="A37" s="12"/>
      <c r="B37" s="12" t="s">
        <v>19</v>
      </c>
      <c r="C37" s="4">
        <v>0.013995310795711709</v>
      </c>
      <c r="D37" s="4">
        <v>0.003008713265254579</v>
      </c>
      <c r="E37" s="4">
        <v>0.022116146226878505</v>
      </c>
      <c r="F37" s="4">
        <v>-0.007425662492177139</v>
      </c>
      <c r="G37" s="4">
        <v>-0.002624789110872438</v>
      </c>
      <c r="H37" s="4">
        <v>-0.002360165990529789</v>
      </c>
      <c r="I37" s="4">
        <v>0.002413648355927166</v>
      </c>
      <c r="J37" s="4">
        <v>0.00027485236692472174</v>
      </c>
      <c r="K37" s="4">
        <v>0.003866986175849154</v>
      </c>
      <c r="L37" s="4">
        <v>-0.002109123738129338</v>
      </c>
      <c r="M37" s="4">
        <v>0.0009175192781781254</v>
      </c>
      <c r="N37" s="4">
        <v>0.0011294592167882755</v>
      </c>
      <c r="O37" s="4">
        <v>0.0016419005189561326</v>
      </c>
      <c r="P37" s="4">
        <v>0.0005383336979548781</v>
      </c>
      <c r="Q37" s="4">
        <v>0.00016603507514167094</v>
      </c>
      <c r="R37" s="4">
        <v>-9.674364394351253E-05</v>
      </c>
      <c r="S37" s="4">
        <v>0.03545241999791253</v>
      </c>
      <c r="T37" s="4">
        <v>0.0029703242150155074</v>
      </c>
      <c r="U37" s="4">
        <v>0.038422744212928135</v>
      </c>
    </row>
    <row r="38" spans="1:21" ht="13.5">
      <c r="A38" s="12"/>
      <c r="B38" s="12" t="s">
        <v>20</v>
      </c>
      <c r="C38" s="4">
        <v>0.015579285895916471</v>
      </c>
      <c r="D38" s="4">
        <v>0.0011469553311231322</v>
      </c>
      <c r="E38" s="4">
        <v>0.007809264191971208</v>
      </c>
      <c r="F38" s="4">
        <v>-0.0007871185914111311</v>
      </c>
      <c r="G38" s="4">
        <v>-0.00026971938878181016</v>
      </c>
      <c r="H38" s="4">
        <v>-0.0037089216823197823</v>
      </c>
      <c r="I38" s="4">
        <v>-0.0007569275854106383</v>
      </c>
      <c r="J38" s="4">
        <v>0.0005999246009181891</v>
      </c>
      <c r="K38" s="4">
        <v>0.0067532371066210016</v>
      </c>
      <c r="L38" s="4">
        <v>-0.0024967188388297385</v>
      </c>
      <c r="M38" s="4">
        <v>0.001341765852306702</v>
      </c>
      <c r="N38" s="4">
        <v>0.0030703699549884944</v>
      </c>
      <c r="O38" s="4">
        <v>0.0011962407712698799</v>
      </c>
      <c r="P38" s="4">
        <v>0.0004666181692029078</v>
      </c>
      <c r="Q38" s="4">
        <v>0.00012051571845283564</v>
      </c>
      <c r="R38" s="4">
        <v>0.0004301129380760502</v>
      </c>
      <c r="S38" s="4">
        <v>0.030494884444093845</v>
      </c>
      <c r="T38" s="4">
        <v>-0.012230507144138958</v>
      </c>
      <c r="U38" s="4">
        <v>0.018264377299954903</v>
      </c>
    </row>
    <row r="39" spans="1:21" ht="13.5">
      <c r="A39" s="12"/>
      <c r="B39" s="12" t="s">
        <v>21</v>
      </c>
      <c r="C39" s="4">
        <v>0.010187249192305538</v>
      </c>
      <c r="D39" s="4">
        <v>0.00020581350632663088</v>
      </c>
      <c r="E39" s="4">
        <v>0.015904449048993404</v>
      </c>
      <c r="F39" s="4">
        <v>0.005747588570582745</v>
      </c>
      <c r="G39" s="4">
        <v>-0.0011258406813918628</v>
      </c>
      <c r="H39" s="4">
        <v>0.0009253257569831136</v>
      </c>
      <c r="I39" s="4">
        <v>7.87369567976793E-05</v>
      </c>
      <c r="J39" s="4">
        <v>-0.0011597692105464522</v>
      </c>
      <c r="K39" s="4">
        <v>0.0058570414131005845</v>
      </c>
      <c r="L39" s="4">
        <v>-0.004623740665810605</v>
      </c>
      <c r="M39" s="4">
        <v>0.0015843864383605992</v>
      </c>
      <c r="N39" s="4">
        <v>0.0003768598739581528</v>
      </c>
      <c r="O39" s="4">
        <v>0.0016249295785632993</v>
      </c>
      <c r="P39" s="4">
        <v>0.0001990397045820684</v>
      </c>
      <c r="Q39" s="4">
        <v>7.788216019750256E-05</v>
      </c>
      <c r="R39" s="4">
        <v>0.0017308494065402357</v>
      </c>
      <c r="S39" s="4">
        <v>0.037590801049542835</v>
      </c>
      <c r="T39" s="4">
        <v>0.012447064182008128</v>
      </c>
      <c r="U39" s="4">
        <v>0.050037865231550994</v>
      </c>
    </row>
    <row r="40" spans="1:21" ht="13.5">
      <c r="A40" s="12">
        <v>2018</v>
      </c>
      <c r="B40" s="12" t="s">
        <v>18</v>
      </c>
      <c r="C40" s="4">
        <v>0.007514229993507824</v>
      </c>
      <c r="D40" s="4">
        <v>0.00015092198136854474</v>
      </c>
      <c r="E40" s="4">
        <v>0.0050124886720478365</v>
      </c>
      <c r="F40" s="4">
        <v>0.002971183756137787</v>
      </c>
      <c r="G40" s="4">
        <v>-0.00046151251495008645</v>
      </c>
      <c r="H40" s="4">
        <v>0.0007051613349004721</v>
      </c>
      <c r="I40" s="4">
        <v>0.005355854866286467</v>
      </c>
      <c r="J40" s="4">
        <v>0.0012093184572086926</v>
      </c>
      <c r="K40" s="4">
        <v>0.0036997305182470334</v>
      </c>
      <c r="L40" s="4">
        <v>0.0007111846353460218</v>
      </c>
      <c r="M40" s="4">
        <v>0.0013368785289907196</v>
      </c>
      <c r="N40" s="4">
        <v>0.0027744131888748913</v>
      </c>
      <c r="O40" s="4">
        <v>0.004894449156490398</v>
      </c>
      <c r="P40" s="4">
        <v>0.0008870470343065405</v>
      </c>
      <c r="Q40" s="4">
        <v>3.093896334367388E-05</v>
      </c>
      <c r="R40" s="4">
        <v>-0.011755329592148638</v>
      </c>
      <c r="S40" s="4">
        <v>0.02503695897995804</v>
      </c>
      <c r="T40" s="4">
        <v>0.006803292807072878</v>
      </c>
      <c r="U40" s="4">
        <v>0.03184025178703081</v>
      </c>
    </row>
    <row r="41" spans="1:21" ht="13.5">
      <c r="A41" s="12"/>
      <c r="B41" s="12" t="s">
        <v>19</v>
      </c>
      <c r="C41" s="4">
        <v>0.008128189973570715</v>
      </c>
      <c r="D41" s="4">
        <v>0.0002521679726771551</v>
      </c>
      <c r="E41" s="4">
        <v>0.004599801462255335</v>
      </c>
      <c r="F41" s="4">
        <v>0.0021433757131484816</v>
      </c>
      <c r="G41" s="4">
        <v>-0.0008715112884299997</v>
      </c>
      <c r="H41" s="4">
        <v>-0.0008416655749057118</v>
      </c>
      <c r="I41" s="4">
        <v>0.0026744600676441937</v>
      </c>
      <c r="J41" s="4">
        <v>-0.0005174176506578604</v>
      </c>
      <c r="K41" s="4">
        <v>0.0030034112101867704</v>
      </c>
      <c r="L41" s="4">
        <v>0.0031107424497495073</v>
      </c>
      <c r="M41" s="4">
        <v>0.0010647043515335868</v>
      </c>
      <c r="N41" s="4">
        <v>0.0041453476848117244</v>
      </c>
      <c r="O41" s="4">
        <v>0.005278323626025605</v>
      </c>
      <c r="P41" s="4">
        <v>0.0003102264900374463</v>
      </c>
      <c r="Q41" s="4">
        <v>2.0537838585290917E-06</v>
      </c>
      <c r="R41" s="4">
        <v>-0.004120543768777002</v>
      </c>
      <c r="S41" s="4">
        <v>0.0283616665027286</v>
      </c>
      <c r="T41" s="4">
        <v>0.0051810782701218186</v>
      </c>
      <c r="U41" s="4">
        <v>0.03354274477285046</v>
      </c>
    </row>
  </sheetData>
  <sheetProtection/>
  <mergeCells count="3">
    <mergeCell ref="C6:E6"/>
    <mergeCell ref="F6:H6"/>
    <mergeCell ref="I6:R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B12"/>
  <sheetViews>
    <sheetView zoomScalePageLayoutView="0" workbookViewId="0" topLeftCell="A1">
      <selection activeCell="I21" sqref="I21"/>
    </sheetView>
  </sheetViews>
  <sheetFormatPr defaultColWidth="9.140625" defaultRowHeight="15"/>
  <cols>
    <col min="1" max="16384" width="8.8515625" style="27" customWidth="1"/>
  </cols>
  <sheetData>
    <row r="1" s="86" customFormat="1" ht="15">
      <c r="A1" s="86" t="s">
        <v>318</v>
      </c>
    </row>
    <row r="3" s="88" customFormat="1" ht="15">
      <c r="B3" s="88" t="s">
        <v>66</v>
      </c>
    </row>
    <row r="4" s="87" customFormat="1" ht="15"/>
    <row r="5" s="89" customFormat="1" ht="15">
      <c r="B5" s="89" t="s">
        <v>1</v>
      </c>
    </row>
    <row r="6" s="90" customFormat="1" ht="15">
      <c r="B6" s="91" t="s">
        <v>67</v>
      </c>
    </row>
    <row r="7" s="90" customFormat="1" ht="15">
      <c r="B7" s="91" t="s">
        <v>68</v>
      </c>
    </row>
    <row r="8" s="90" customFormat="1" ht="15">
      <c r="B8" s="91" t="s">
        <v>69</v>
      </c>
    </row>
    <row r="9" s="90" customFormat="1" ht="15">
      <c r="B9" s="91" t="s">
        <v>70</v>
      </c>
    </row>
    <row r="10" s="90" customFormat="1" ht="15">
      <c r="B10" s="91" t="s">
        <v>71</v>
      </c>
    </row>
    <row r="11" s="90" customFormat="1" ht="15">
      <c r="B11" s="91" t="s">
        <v>72</v>
      </c>
    </row>
    <row r="12" s="90" customFormat="1" ht="15">
      <c r="B12" s="91" t="s">
        <v>73</v>
      </c>
    </row>
  </sheetData>
  <sheetProtection/>
  <hyperlinks>
    <hyperlink ref="B6" location="'BOP | Annual'!A1" display="Balance of Payments summary (Annual)"/>
    <hyperlink ref="B7" location="'BOP | Quarterly'!A1" display="Balace of Payments summary (Quarterly)"/>
    <hyperlink ref="B8" location="'Goods trade | Annual'!A1" display="Trade in Goods (Annual)"/>
    <hyperlink ref="B9" location="'Goods trade | Quarterly'!A1" display="Trade in Goods (Quarterly)"/>
    <hyperlink ref="B10" location="'FDI by sector | Annual'!A1" display="FDI by sector (Annual)"/>
    <hyperlink ref="B11" location="'FDI by sector | Quarterly'!A1" display="FDI by sector (Quarterly)"/>
    <hyperlink ref="B12" location="Reserves!A1" display="Reserves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Carlotta Allen Massingue</dc:creator>
  <cp:keywords/>
  <dc:description/>
  <cp:lastModifiedBy>Anna Carlotta Allen Massingue</cp:lastModifiedBy>
  <dcterms:created xsi:type="dcterms:W3CDTF">2018-05-16T08:43:30Z</dcterms:created>
  <dcterms:modified xsi:type="dcterms:W3CDTF">2018-10-23T16:37:31Z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