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385" firstSheet="1" activeTab="1"/>
  </bookViews>
  <sheets>
    <sheet name="Population Definitions" sheetId="1" r:id="rId1"/>
    <sheet name="Demographics" sheetId="2" r:id="rId2"/>
    <sheet name="Notifications" sheetId="3" r:id="rId3"/>
    <sheet name="Treatment outcomes" sheetId="4" r:id="rId4"/>
    <sheet name="Latent treatment" sheetId="5" r:id="rId5"/>
    <sheet name="Initialization estimates" sheetId="6" r:id="rId6"/>
    <sheet name="New infections proportions" sheetId="7" r:id="rId7"/>
    <sheet name="Optional data" sheetId="8" r:id="rId8"/>
    <sheet name="Infection susceptibility" sheetId="9" r:id="rId9"/>
    <sheet name="Untreated TB progression rates" sheetId="10" r:id="rId10"/>
    <sheet name="Interactions" sheetId="11" r:id="rId11"/>
    <sheet name="Transfers" sheetId="12" r:id="rId12"/>
  </sheets>
  <calcPr calcId="152511"/>
</workbook>
</file>

<file path=xl/calcChain.xml><?xml version="1.0" encoding="utf-8"?>
<calcChain xmlns="http://schemas.openxmlformats.org/spreadsheetml/2006/main">
  <c r="T31" i="7" l="1"/>
  <c r="T30" i="7"/>
  <c r="T27" i="7"/>
  <c r="T26" i="7"/>
  <c r="T23" i="7"/>
  <c r="T22" i="7"/>
  <c r="T19" i="7"/>
  <c r="T18" i="7"/>
  <c r="T15" i="7"/>
  <c r="T14" i="7"/>
  <c r="T11" i="7"/>
  <c r="T10" i="7"/>
  <c r="R47" i="3"/>
  <c r="S47" i="3"/>
  <c r="T47" i="3"/>
  <c r="U47" i="3"/>
  <c r="V47" i="3"/>
  <c r="Q47" i="3"/>
  <c r="R46" i="3"/>
  <c r="S46" i="3"/>
  <c r="T46" i="3"/>
  <c r="U46" i="3"/>
  <c r="V46" i="3"/>
  <c r="Q46" i="3"/>
  <c r="E3" i="6"/>
  <c r="E2" i="6"/>
  <c r="V2" i="5"/>
  <c r="E2" i="5"/>
  <c r="R23" i="3"/>
  <c r="S23" i="3"/>
  <c r="T23" i="3"/>
  <c r="U23" i="3"/>
  <c r="V23" i="3"/>
  <c r="R19" i="3"/>
  <c r="S19" i="3"/>
  <c r="T19" i="3"/>
  <c r="U19" i="3"/>
  <c r="V19" i="3"/>
  <c r="R15" i="3"/>
  <c r="S15" i="3"/>
  <c r="T15" i="3"/>
  <c r="U15" i="3"/>
  <c r="V15" i="3"/>
  <c r="R11" i="3"/>
  <c r="S11" i="3"/>
  <c r="T11" i="3"/>
  <c r="U11" i="3"/>
  <c r="V11" i="3"/>
  <c r="Q23" i="3"/>
  <c r="Q19" i="3"/>
  <c r="Q15" i="3"/>
  <c r="Q11" i="3"/>
  <c r="R7" i="3"/>
  <c r="S7" i="3"/>
  <c r="T7" i="3"/>
  <c r="U7" i="3"/>
  <c r="V7" i="3"/>
  <c r="Q7" i="3"/>
  <c r="R3" i="3"/>
  <c r="S3" i="3"/>
  <c r="T3" i="3"/>
  <c r="U3" i="3"/>
  <c r="V3" i="3"/>
  <c r="Q3" i="3"/>
  <c r="R39" i="3"/>
  <c r="S39" i="3"/>
  <c r="T39" i="3"/>
  <c r="U39" i="3"/>
  <c r="V39" i="3"/>
  <c r="R40" i="3"/>
  <c r="S40" i="3"/>
  <c r="T40" i="3"/>
  <c r="U40" i="3"/>
  <c r="V40" i="3"/>
  <c r="R41" i="3"/>
  <c r="S41" i="3"/>
  <c r="T41" i="3"/>
  <c r="U41" i="3"/>
  <c r="V41" i="3"/>
  <c r="R42" i="3"/>
  <c r="S42" i="3"/>
  <c r="T42" i="3"/>
  <c r="U42" i="3"/>
  <c r="V42" i="3"/>
  <c r="R43" i="3"/>
  <c r="S43" i="3"/>
  <c r="T43" i="3"/>
  <c r="U43" i="3"/>
  <c r="V43" i="3"/>
  <c r="R44" i="3"/>
  <c r="S44" i="3"/>
  <c r="T44" i="3"/>
  <c r="U44" i="3"/>
  <c r="V44" i="3"/>
  <c r="Q44" i="3"/>
  <c r="Q43" i="3"/>
  <c r="Q42" i="3"/>
  <c r="Q41" i="3"/>
  <c r="Q40" i="3"/>
  <c r="Q39" i="3"/>
  <c r="R37" i="3"/>
  <c r="S37" i="3"/>
  <c r="T37" i="3"/>
  <c r="U37" i="3"/>
  <c r="V37" i="3"/>
  <c r="Q37" i="3"/>
  <c r="V6" i="2"/>
  <c r="E6" i="2"/>
  <c r="V3" i="2"/>
  <c r="V2" i="2"/>
  <c r="E3" i="2"/>
  <c r="E2" i="2"/>
  <c r="F12" i="12"/>
  <c r="C12" i="12"/>
  <c r="B12" i="12"/>
  <c r="A12" i="12"/>
  <c r="F11" i="12"/>
  <c r="C11" i="12"/>
  <c r="B11" i="12"/>
  <c r="A11" i="12"/>
  <c r="F10" i="12"/>
  <c r="C10" i="12"/>
  <c r="B10" i="12"/>
  <c r="A10" i="12"/>
  <c r="F9" i="12"/>
  <c r="C9" i="12"/>
  <c r="B9" i="12"/>
  <c r="A9" i="12"/>
  <c r="A6" i="12"/>
  <c r="A5" i="12"/>
  <c r="C4" i="12"/>
  <c r="B4" i="12"/>
  <c r="F12" i="11"/>
  <c r="C12" i="11"/>
  <c r="B12" i="11"/>
  <c r="A12" i="11"/>
  <c r="F11" i="11"/>
  <c r="C11" i="11"/>
  <c r="B11" i="11"/>
  <c r="A11" i="11"/>
  <c r="F10" i="11"/>
  <c r="C10" i="11"/>
  <c r="B10" i="11"/>
  <c r="A10" i="11"/>
  <c r="F9" i="11"/>
  <c r="C9" i="11"/>
  <c r="B9" i="11"/>
  <c r="A9" i="11"/>
  <c r="A6" i="11"/>
  <c r="A5" i="11"/>
  <c r="C4" i="11"/>
  <c r="B4" i="11"/>
  <c r="A67" i="10"/>
  <c r="A66" i="10"/>
  <c r="A63" i="10"/>
  <c r="A62" i="10"/>
  <c r="A59" i="10"/>
  <c r="A58" i="10"/>
  <c r="A55" i="10"/>
  <c r="A54" i="10"/>
  <c r="A51" i="10"/>
  <c r="A50" i="10"/>
  <c r="A47" i="10"/>
  <c r="A46" i="10"/>
  <c r="A43" i="10"/>
  <c r="A42" i="10"/>
  <c r="A39" i="10"/>
  <c r="A38" i="10"/>
  <c r="A35" i="10"/>
  <c r="A34" i="10"/>
  <c r="A31" i="10"/>
  <c r="A30" i="10"/>
  <c r="A27" i="10"/>
  <c r="A26" i="10"/>
  <c r="A23" i="10"/>
  <c r="A22" i="10"/>
  <c r="A19" i="10"/>
  <c r="A18" i="10"/>
  <c r="A15" i="10"/>
  <c r="A14" i="10"/>
  <c r="A11" i="10"/>
  <c r="A10" i="10"/>
  <c r="A7" i="10"/>
  <c r="A6" i="10"/>
  <c r="A3" i="10"/>
  <c r="A2" i="10"/>
  <c r="A27" i="9"/>
  <c r="A26" i="9"/>
  <c r="A23" i="9"/>
  <c r="A22" i="9"/>
  <c r="A19" i="9"/>
  <c r="A18" i="9"/>
  <c r="A15" i="9"/>
  <c r="A14" i="9"/>
  <c r="A11" i="9"/>
  <c r="A10" i="9"/>
  <c r="A7" i="9"/>
  <c r="A6" i="9"/>
  <c r="A3" i="9"/>
  <c r="A2" i="9"/>
  <c r="A31" i="7"/>
  <c r="A30" i="7"/>
  <c r="A27" i="7"/>
  <c r="A26" i="7"/>
  <c r="A23" i="7"/>
  <c r="A22" i="7"/>
  <c r="A19" i="7"/>
  <c r="A18" i="7"/>
  <c r="A15" i="7"/>
  <c r="A14" i="7"/>
  <c r="A11" i="7"/>
  <c r="A10" i="7"/>
  <c r="A7" i="7"/>
  <c r="A6" i="7"/>
  <c r="A3" i="7"/>
  <c r="A2" i="7"/>
  <c r="A35" i="6"/>
  <c r="A34" i="6"/>
  <c r="A31" i="6"/>
  <c r="A30" i="6"/>
  <c r="A27" i="6"/>
  <c r="A26" i="6"/>
  <c r="A23" i="6"/>
  <c r="A22" i="6"/>
  <c r="A19" i="6"/>
  <c r="A18" i="6"/>
  <c r="A15" i="6"/>
  <c r="A14" i="6"/>
  <c r="A11" i="6"/>
  <c r="A10" i="6"/>
  <c r="A7" i="6"/>
  <c r="A6" i="6"/>
  <c r="A3" i="6"/>
  <c r="A2" i="6"/>
  <c r="A23" i="5"/>
  <c r="A22" i="5"/>
  <c r="A19" i="5"/>
  <c r="A18" i="5"/>
  <c r="A15" i="5"/>
  <c r="A14" i="5"/>
  <c r="A11" i="5"/>
  <c r="A10" i="5"/>
  <c r="A7" i="5"/>
  <c r="A6" i="5"/>
  <c r="A3" i="5"/>
  <c r="A2" i="5"/>
  <c r="A67" i="4"/>
  <c r="A66" i="4"/>
  <c r="A63" i="4"/>
  <c r="A62" i="4"/>
  <c r="A59" i="4"/>
  <c r="A58" i="4"/>
  <c r="A55" i="4"/>
  <c r="A54" i="4"/>
  <c r="A51" i="4"/>
  <c r="A50" i="4"/>
  <c r="A47" i="4"/>
  <c r="A46" i="4"/>
  <c r="A43" i="4"/>
  <c r="A42" i="4"/>
  <c r="A39" i="4"/>
  <c r="A38" i="4"/>
  <c r="A35" i="4"/>
  <c r="A34" i="4"/>
  <c r="A31" i="4"/>
  <c r="A30" i="4"/>
  <c r="A27" i="4"/>
  <c r="A26" i="4"/>
  <c r="A23" i="4"/>
  <c r="A22" i="4"/>
  <c r="A19" i="4"/>
  <c r="A18" i="4"/>
  <c r="A15" i="4"/>
  <c r="A14" i="4"/>
  <c r="A11" i="4"/>
  <c r="A10" i="4"/>
  <c r="A7" i="4"/>
  <c r="A6" i="4"/>
  <c r="A3" i="4"/>
  <c r="A2" i="4"/>
  <c r="A35" i="3"/>
  <c r="A34" i="3"/>
  <c r="A31" i="3"/>
  <c r="A30" i="3"/>
  <c r="A27" i="3"/>
  <c r="A26" i="3"/>
  <c r="A23" i="3"/>
  <c r="A22" i="3"/>
  <c r="A19" i="3"/>
  <c r="A18" i="3"/>
  <c r="A15" i="3"/>
  <c r="A14" i="3"/>
  <c r="A11" i="3"/>
  <c r="A10" i="3"/>
  <c r="A7" i="3"/>
  <c r="A6" i="3"/>
  <c r="A3" i="3"/>
  <c r="A2" i="3"/>
  <c r="A27" i="2"/>
  <c r="A26" i="2"/>
  <c r="A23" i="2"/>
  <c r="A22" i="2"/>
  <c r="A19" i="2"/>
  <c r="A18" i="2"/>
  <c r="A15" i="2"/>
  <c r="A14" i="2"/>
  <c r="A11" i="2"/>
  <c r="A10" i="2"/>
  <c r="A7" i="2"/>
  <c r="A6" i="2"/>
  <c r="A3" i="2"/>
  <c r="A2" i="2"/>
</calcChain>
</file>

<file path=xl/comments1.xml><?xml version="1.0" encoding="utf-8"?>
<comments xmlns="http://schemas.openxmlformats.org/spreadsheetml/2006/main">
  <authors>
    <author>Rowan</author>
  </authors>
  <commentList>
    <comment ref="E2" authorId="0" shapeId="0">
      <text>
        <r>
          <rPr>
            <b/>
            <sz val="9"/>
            <color indexed="81"/>
            <rFont val="Tahoma"/>
            <family val="2"/>
          </rPr>
          <t>Rowan:total population is 10 million, 95% are HIV- and in the general population 5% are HIV+
Populations need to have no overlap.</t>
        </r>
      </text>
    </comment>
    <comment ref="E6" authorId="0" shapeId="0">
      <text>
        <r>
          <rPr>
            <b/>
            <sz val="9"/>
            <color indexed="81"/>
            <rFont val="Tahoma"/>
            <family val="2"/>
          </rPr>
          <t>Rowan:</t>
        </r>
        <r>
          <rPr>
            <sz val="9"/>
            <color indexed="81"/>
            <rFont val="Tahoma"/>
            <family val="2"/>
          </rPr>
          <t xml:space="preserve">
Crude annual birth rate needs to be converted to a number (total pop * crude annual brith rate)</t>
        </r>
      </text>
    </comment>
    <comment ref="C10" authorId="0" shapeId="0">
      <text>
        <r>
          <rPr>
            <b/>
            <sz val="9"/>
            <color indexed="81"/>
            <rFont val="Tahoma"/>
            <family val="2"/>
          </rPr>
          <t>Rowan:</t>
        </r>
        <r>
          <rPr>
            <sz val="9"/>
            <color indexed="81"/>
            <rFont val="Tahoma"/>
            <family val="2"/>
          </rPr>
          <t xml:space="preserve">
Note that probability was selected for units.
Typically the crude annual birth rate would be including TB-related deaths, so this can be harder to calculate</t>
        </r>
      </text>
    </comment>
  </commentList>
</comments>
</file>

<file path=xl/comments2.xml><?xml version="1.0" encoding="utf-8"?>
<comments xmlns="http://schemas.openxmlformats.org/spreadsheetml/2006/main">
  <authors>
    <author>Rowan</author>
  </authors>
  <commentList>
    <comment ref="E2" authorId="0" shapeId="0">
      <text>
        <r>
          <rPr>
            <b/>
            <sz val="9"/>
            <color indexed="81"/>
            <rFont val="Tahoma"/>
            <family val="2"/>
          </rPr>
          <t>Rowan:</t>
        </r>
        <r>
          <rPr>
            <sz val="9"/>
            <color indexed="81"/>
            <rFont val="Tahoma"/>
            <family val="2"/>
          </rPr>
          <t xml:space="preserve">
Assume relatively steady scale up</t>
        </r>
      </text>
    </comment>
    <comment ref="Q3" authorId="0" shapeId="0">
      <text>
        <r>
          <rPr>
            <b/>
            <sz val="9"/>
            <color indexed="81"/>
            <rFont val="Tahoma"/>
            <family val="2"/>
          </rPr>
          <t>Rowan:</t>
        </r>
        <r>
          <rPr>
            <sz val="9"/>
            <color indexed="81"/>
            <rFont val="Tahoma"/>
            <family val="2"/>
          </rPr>
          <t xml:space="preserve">
Rounded to a whole number, disaggregated from the reported total for PLHIV on the assumption that the smear/strain combinations are the same as in the general population.</t>
        </r>
      </text>
    </comment>
    <comment ref="A37" authorId="0" shapeId="0">
      <text>
        <r>
          <rPr>
            <b/>
            <sz val="9"/>
            <color indexed="81"/>
            <rFont val="Tahoma"/>
            <family val="2"/>
          </rPr>
          <t>Rowan:</t>
        </r>
        <r>
          <rPr>
            <sz val="9"/>
            <color indexed="81"/>
            <rFont val="Tahoma"/>
            <family val="2"/>
          </rPr>
          <t xml:space="preserve">
#ignore and calculate things can be very handy!</t>
        </r>
      </text>
    </comment>
  </commentList>
</comments>
</file>

<file path=xl/comments3.xml><?xml version="1.0" encoding="utf-8"?>
<comments xmlns="http://schemas.openxmlformats.org/spreadsheetml/2006/main">
  <authors>
    <author>Rowan</author>
  </authors>
  <commentList>
    <comment ref="E2" authorId="0" shapeId="0">
      <text>
        <r>
          <rPr>
            <b/>
            <sz val="9"/>
            <color indexed="81"/>
            <rFont val="Tahoma"/>
            <family val="2"/>
          </rPr>
          <t>Rowan:</t>
        </r>
        <r>
          <rPr>
            <sz val="9"/>
            <color indexed="81"/>
            <rFont val="Tahoma"/>
            <family val="2"/>
          </rPr>
          <t xml:space="preserve">
70% * the number of births</t>
        </r>
      </text>
    </comment>
  </commentList>
</comments>
</file>

<file path=xl/comments4.xml><?xml version="1.0" encoding="utf-8"?>
<comments xmlns="http://schemas.openxmlformats.org/spreadsheetml/2006/main">
  <authors>
    <author>Rowan</author>
  </authors>
  <commentList>
    <comment ref="E2" authorId="0" shapeId="0">
      <text>
        <r>
          <rPr>
            <b/>
            <sz val="9"/>
            <color indexed="81"/>
            <rFont val="Tahoma"/>
            <family val="2"/>
          </rPr>
          <t>Rowan:</t>
        </r>
        <r>
          <rPr>
            <sz val="9"/>
            <color indexed="81"/>
            <rFont val="Tahoma"/>
            <family val="2"/>
          </rPr>
          <t xml:space="preserve">
Equals the value on demographics</t>
        </r>
      </text>
    </comment>
    <comment ref="E10" authorId="0" shapeId="0">
      <text>
        <r>
          <rPr>
            <b/>
            <sz val="9"/>
            <color indexed="81"/>
            <rFont val="Tahoma"/>
            <family val="2"/>
          </rPr>
          <t>Rowan:</t>
        </r>
        <r>
          <rPr>
            <sz val="9"/>
            <color indexed="81"/>
            <rFont val="Tahoma"/>
            <family val="2"/>
          </rPr>
          <t xml:space="preserve">
Global reported average</t>
        </r>
      </text>
    </comment>
    <comment ref="E11" authorId="0" shapeId="0">
      <text>
        <r>
          <rPr>
            <b/>
            <sz val="9"/>
            <color indexed="81"/>
            <rFont val="Tahoma"/>
            <family val="2"/>
          </rPr>
          <t>Rowan:</t>
        </r>
        <r>
          <rPr>
            <sz val="9"/>
            <color indexed="81"/>
            <rFont val="Tahoma"/>
            <family val="2"/>
          </rPr>
          <t xml:space="preserve">
Assumed lower due to high rate of progression to active TB</t>
        </r>
      </text>
    </comment>
  </commentList>
</comments>
</file>

<file path=xl/comments5.xml><?xml version="1.0" encoding="utf-8"?>
<comments xmlns="http://schemas.openxmlformats.org/spreadsheetml/2006/main">
  <authors>
    <author>Rowan</author>
  </authors>
  <commentList>
    <comment ref="T138" authorId="0" shapeId="0">
      <text>
        <r>
          <rPr>
            <b/>
            <sz val="9"/>
            <color indexed="81"/>
            <rFont val="Tahoma"/>
            <family val="2"/>
          </rPr>
          <t>Rowan:</t>
        </r>
        <r>
          <rPr>
            <sz val="9"/>
            <color indexed="81"/>
            <rFont val="Tahoma"/>
            <family val="2"/>
          </rPr>
          <t xml:space="preserve">
100000, broken down a bit arbitrarily</t>
        </r>
      </text>
    </comment>
  </commentList>
</comments>
</file>

<file path=xl/comments6.xml><?xml version="1.0" encoding="utf-8"?>
<comments xmlns="http://schemas.openxmlformats.org/spreadsheetml/2006/main">
  <authors>
    <author>Rowan</author>
  </authors>
  <commentList>
    <comment ref="C3" authorId="0" shapeId="0">
      <text>
        <r>
          <rPr>
            <sz val="9"/>
            <color indexed="81"/>
            <rFont val="Tahoma"/>
            <family val="2"/>
          </rPr>
          <t>Note these are the default comorbidity values for untreated HIV: 0.99</t>
        </r>
      </text>
    </comment>
    <comment ref="C7" authorId="0" shapeId="0">
      <text>
        <r>
          <rPr>
            <sz val="9"/>
            <color indexed="81"/>
            <rFont val="Tahoma"/>
            <family val="2"/>
          </rPr>
          <t>Note these are the default comorbidity values for untreated HIV: 0.0037</t>
        </r>
      </text>
    </comment>
    <comment ref="C11" authorId="0" shapeId="0">
      <text>
        <r>
          <rPr>
            <sz val="9"/>
            <color indexed="81"/>
            <rFont val="Tahoma"/>
            <family val="2"/>
          </rPr>
          <t>Note these are the default comorbidity values for untreated HIV: 0.93</t>
        </r>
      </text>
    </comment>
  </commentList>
</comments>
</file>

<file path=xl/sharedStrings.xml><?xml version="1.0" encoding="utf-8"?>
<sst xmlns="http://schemas.openxmlformats.org/spreadsheetml/2006/main" count="889" uniqueCount="145">
  <si>
    <t>Abbreviation</t>
  </si>
  <si>
    <t>Full Name</t>
  </si>
  <si>
    <t>Population size</t>
  </si>
  <si>
    <t>Units</t>
  </si>
  <si>
    <t>Constant</t>
  </si>
  <si>
    <t>Number</t>
  </si>
  <si>
    <t>OR</t>
  </si>
  <si>
    <t>Number of births</t>
  </si>
  <si>
    <t>Non-TB deaths</t>
  </si>
  <si>
    <t>Number of new immigrants</t>
  </si>
  <si>
    <t>Number of departing emigrants</t>
  </si>
  <si>
    <t>Proportion of new immigrants with LTBI</t>
  </si>
  <si>
    <t>Proportion</t>
  </si>
  <si>
    <t>Proportion of new immigrants with active TB infections</t>
  </si>
  <si>
    <t>SP-DS diagnosis notifications</t>
  </si>
  <si>
    <t>SP-MDR diagnosis notifications</t>
  </si>
  <si>
    <t>SP-XDR diagnosis notifications</t>
  </si>
  <si>
    <t>SN-DS diagnosis notifications</t>
  </si>
  <si>
    <t>SN-MDR diagnosis notifications</t>
  </si>
  <si>
    <t>SN-XDR diagnosis notifications</t>
  </si>
  <si>
    <t>DS treatment number of initiations</t>
  </si>
  <si>
    <t>MDR treatment number of initiations</t>
  </si>
  <si>
    <t>XDR treatment number of initiations</t>
  </si>
  <si>
    <t>DS treatment average duration of completed treatment</t>
  </si>
  <si>
    <t>days</t>
  </si>
  <si>
    <t>DS treatment proportion of loss to follow up (require re-diagnosis)</t>
  </si>
  <si>
    <t>DS treatment proportion failed (no escalation, no need to re-diagnose)</t>
  </si>
  <si>
    <t>DS treatment proportion failed (escalation to MDR, require re-diagnosis)</t>
  </si>
  <si>
    <t>DS treatment proportion of treatments completed + success</t>
  </si>
  <si>
    <t>DS treatment proportion of deaths</t>
  </si>
  <si>
    <t>MDR treatment average duration of completed treatment</t>
  </si>
  <si>
    <t>MDR treatment proportion of loss to follow up (require re-diagnosis)</t>
  </si>
  <si>
    <t>MDR treatment proportion failed (no escalation, no need to re-diagnose)</t>
  </si>
  <si>
    <t>MDR treatment proportion failed (escalation to XDR, require re-diagnosis)</t>
  </si>
  <si>
    <t>MDR treatment proportion of treatments completed + success</t>
  </si>
  <si>
    <t>MDR treatment proportion of deaths</t>
  </si>
  <si>
    <t>XDR treatment average duration of completed treatment</t>
  </si>
  <si>
    <t>XDR treatment proportion of loss to follow up (require re-diagnosis)</t>
  </si>
  <si>
    <t>XDR treatment proportion failed (no escalation, no need to re-diagnose)</t>
  </si>
  <si>
    <t>XDR treatment proportion of treatments completed + success</t>
  </si>
  <si>
    <t>XDR treatment proportion of deaths</t>
  </si>
  <si>
    <t>Number of vaccinations administered</t>
  </si>
  <si>
    <t>LTBI treatment initiations through mass screening</t>
  </si>
  <si>
    <t>LTBI treatment initiations through contact tracing</t>
  </si>
  <si>
    <t>LTBI treatment average duration of full course</t>
  </si>
  <si>
    <t>LTBI treatment proportion of lost to follow up</t>
  </si>
  <si>
    <t>LTBI treatment proportion of successful completions</t>
  </si>
  <si>
    <t>Initialization population size</t>
  </si>
  <si>
    <t>Initialization proportion of the population with active TB</t>
  </si>
  <si>
    <t>Initialization proportion of the population with latent TB</t>
  </si>
  <si>
    <t>Initialization proportion of latent TB cases that are early latent</t>
  </si>
  <si>
    <t>Initialization proportion of latent TB cases that are on treatment</t>
  </si>
  <si>
    <t>Initialization proportion of active TB cases that are diagnosed</t>
  </si>
  <si>
    <t>Initialization proportion of diagnosed TB cases that are on treatment</t>
  </si>
  <si>
    <t>Initialization proportion of the population that have previously been vaccinated</t>
  </si>
  <si>
    <t>Initialization proportion of the population that have previously been infected with TB</t>
  </si>
  <si>
    <t>New active infections: proportion of population that are SP</t>
  </si>
  <si>
    <t>New active infections: proportion of population that are SN</t>
  </si>
  <si>
    <t>New SP infections: proportion of population that are SP-DS</t>
  </si>
  <si>
    <t>New SP infections: proportion of population that are SP-MDR</t>
  </si>
  <si>
    <t>New SP infections: proportion of population that are SP-XDR</t>
  </si>
  <si>
    <t>New SN infections: proportion of population that are SN-DS</t>
  </si>
  <si>
    <t>New SN infections: proportion of population that are SN-MDR</t>
  </si>
  <si>
    <t>New SN infections: proportion of population that are SN-XDR</t>
  </si>
  <si>
    <t>Suspected diagnosis restricted latent infections</t>
  </si>
  <si>
    <t>Suspected early latent infections</t>
  </si>
  <si>
    <t>Suspected late latent infections</t>
  </si>
  <si>
    <t>Suspected latent infections</t>
  </si>
  <si>
    <t>Known SP-DS infections</t>
  </si>
  <si>
    <t>Known SP-MDR infections</t>
  </si>
  <si>
    <t>Known SP-XDR infections</t>
  </si>
  <si>
    <t>Known SN-DS infections</t>
  </si>
  <si>
    <t>Known SN-MDR infections</t>
  </si>
  <si>
    <t>Known SN-XDR infections</t>
  </si>
  <si>
    <t>Suspected SP-DS infections</t>
  </si>
  <si>
    <t>Suspected SP-MD infections</t>
  </si>
  <si>
    <t>Suspected SP-XDR infections</t>
  </si>
  <si>
    <t>Suspected SN-DS infections</t>
  </si>
  <si>
    <t>Suspected SN-MDR infections</t>
  </si>
  <si>
    <t>Suspected SN-XDR infections</t>
  </si>
  <si>
    <t>Suspected SP infections</t>
  </si>
  <si>
    <t>Suspected SN infections</t>
  </si>
  <si>
    <t>Estimated number of people with active TB</t>
  </si>
  <si>
    <t>Suspected DR prevalence</t>
  </si>
  <si>
    <t>Fraction</t>
  </si>
  <si>
    <t>Suspected active TB prevalence</t>
  </si>
  <si>
    <t>Infection vulnerability factor (relative population susceptibility)</t>
  </si>
  <si>
    <t>N.A.</t>
  </si>
  <si>
    <t>Infection vulnerability factor (vaccinated versus susceptible)</t>
  </si>
  <si>
    <t>Infection vulnerability factor (recovered versus susceptible)</t>
  </si>
  <si>
    <t>SP-DS infectiousness</t>
  </si>
  <si>
    <t>Relative infectiousness (SN versus SP)</t>
  </si>
  <si>
    <t>Relative infectiousness (MDR versus DS)</t>
  </si>
  <si>
    <t>Relative infectiousness (XDR versus DS)</t>
  </si>
  <si>
    <t>Early latency departure rate</t>
  </si>
  <si>
    <t>Late latency departure rate</t>
  </si>
  <si>
    <t>Probability of early-active versus early-late progression</t>
  </si>
  <si>
    <t>Relapse rate for completed treatment (active) cases</t>
  </si>
  <si>
    <t>Probability</t>
  </si>
  <si>
    <t>Full recovery rate for completed treatment (active) cases</t>
  </si>
  <si>
    <t>SP-DS natural recovery rate</t>
  </si>
  <si>
    <t>SP-MDR natural recovery rate</t>
  </si>
  <si>
    <t>SP-XDR natural recovery rate</t>
  </si>
  <si>
    <t>SN-DS natural recovery rate</t>
  </si>
  <si>
    <t>SN-MDR natural recovery rate</t>
  </si>
  <si>
    <t>SN-XDR natural recovery rate</t>
  </si>
  <si>
    <t>SP-DS death rate (untreated)</t>
  </si>
  <si>
    <t>SP-MDR death rate (untreated)</t>
  </si>
  <si>
    <t>SP-XDR death rate (untreated)</t>
  </si>
  <si>
    <t>SN-DS death rate (untreated)</t>
  </si>
  <si>
    <t>SN-MDR death rate (untreated)</t>
  </si>
  <si>
    <t>SN-XDR death rate (untreated)</t>
  </si>
  <si>
    <t>w_ctc</t>
  </si>
  <si>
    <t>Preference weighting for one population interacting with another</t>
  </si>
  <si>
    <t>Y</t>
  </si>
  <si>
    <t>N</t>
  </si>
  <si>
    <t>gen</t>
  </si>
  <si>
    <t>General population</t>
  </si>
  <si>
    <t>plhiv</t>
  </si>
  <si>
    <t>People living with HIV</t>
  </si>
  <si>
    <t>HIV inf</t>
  </si>
  <si>
    <t>HIV infection</t>
  </si>
  <si>
    <t>#ignore</t>
  </si>
  <si>
    <t>Number of total PLHIV diagnoses</t>
  </si>
  <si>
    <t>SP-DS proportion of total</t>
  </si>
  <si>
    <t>SP-MDR proportion of total</t>
  </si>
  <si>
    <t>SP-XDR proportion of total</t>
  </si>
  <si>
    <t>SN-DS proportion of total</t>
  </si>
  <si>
    <t>SN-MDR proportion of total</t>
  </si>
  <si>
    <t>SN-XDR proportion of total</t>
  </si>
  <si>
    <t>Number of total gen pop diagnoses</t>
  </si>
  <si>
    <t>From the data on general population</t>
  </si>
  <si>
    <t>Reported</t>
  </si>
  <si>
    <t>Sum of reported</t>
  </si>
  <si>
    <t>SP proportion</t>
  </si>
  <si>
    <t>SN proportion</t>
  </si>
  <si>
    <t>Latent TB infections on treatment</t>
  </si>
  <si>
    <t>Suspected undiagnosed latent infections</t>
  </si>
  <si>
    <t>Suspected undiagnosed DS infections</t>
  </si>
  <si>
    <t>Suspected undiagnosed MDR infections</t>
  </si>
  <si>
    <t>Suspected undiagnosed XDR infections</t>
  </si>
  <si>
    <t>DS cases on treatment</t>
  </si>
  <si>
    <t>MDR cases on treatment</t>
  </si>
  <si>
    <t>XDR cases on treatment</t>
  </si>
  <si>
    <t>Number of living people that have recovered from active TB in the previous 2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</si>
</sst>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98E0FA"/>
        <bgColor indexed="64"/>
      </patternFill>
    </fill>
    <fill>
      <patternFill patternType="solid">
        <fgColor rgb="FFEEEEEE"/>
        <bgColor indexed="64"/>
      </patternFill>
    </fill>
  </fills>
  <borders count="3">
    <border>
      <left/>
      <right/>
      <top/>
      <bottom/>
      <diagonal/>
    </border>
    <border>
      <left style="thin">
        <color rgb="FFFFFFFF"/>
      </left>
      <right style="thin">
        <color rgb="FFFFFFFF"/>
      </right>
      <top style="thin">
        <color rgb="FFFFFFFF"/>
      </top>
      <bottom style="thin">
        <color rgb="FFFFFFFF"/>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6">
    <xf numFmtId="0" fontId="0" fillId="0" borderId="0" xfId="0"/>
    <xf numFmtId="0" fontId="1" fillId="0" borderId="0" xfId="0" applyFont="1" applyAlignment="1">
      <alignment horizontal="center"/>
    </xf>
    <xf numFmtId="0" fontId="0" fillId="2" borderId="1" xfId="0" applyFill="1" applyBorder="1" applyProtection="1">
      <protection locked="0"/>
    </xf>
    <xf numFmtId="0" fontId="0" fillId="0" borderId="0" xfId="0" applyAlignment="1">
      <alignment horizontal="center"/>
    </xf>
    <xf numFmtId="0" fontId="0" fillId="3" borderId="2" xfId="0" applyFill="1" applyBorder="1"/>
    <xf numFmtId="0" fontId="0" fillId="2" borderId="1" xfId="0" applyFill="1" applyBorder="1" applyAlignment="1" applyProtection="1">
      <alignment horizontal="center"/>
      <protection locked="0"/>
    </xf>
  </cellXfs>
  <cellStyles count="1">
    <cellStyle name="Normal" xfId="0" builtinId="0"/>
  </cellStyles>
  <dxfs count="484">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98E0FA"/>
        </patternFill>
      </fill>
    </dxf>
    <dxf>
      <fill>
        <patternFill>
          <bgColor rgb="FFFFA500"/>
        </patternFill>
      </fill>
    </dxf>
    <dxf>
      <fill>
        <patternFill>
          <bgColor rgb="FF98E0FA"/>
        </patternFill>
      </fill>
    </dxf>
    <dxf>
      <fill>
        <patternFill>
          <bgColor rgb="FFFFA500"/>
        </patternFill>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FFFFFF"/>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fill>
    </dxf>
    <dxf>
      <fill>
        <patternFill>
          <bgColor rgb="FF98E0FA"/>
        </patternFill>
      </fill>
    </dxf>
    <dxf>
      <fill>
        <patternFill>
          <bgColor rgb="FFFFA500"/>
        </patternFill>
      </fill>
    </dxf>
    <dxf>
      <fill>
        <patternFill>
          <bgColor rgb="FF98E0FA"/>
        </patternFill>
      </fill>
    </dxf>
    <dxf>
      <fill>
        <patternFill>
          <bgColor rgb="FFFFA500"/>
        </patternFill>
      </fill>
    </dxf>
    <dxf>
      <fill>
        <patternFill>
          <bgColor rgb="FF98E0FA"/>
        </patternFill>
      </fill>
    </dxf>
    <dxf>
      <fill>
        <patternFill>
          <bgColor rgb="FFFFA500"/>
        </patternFill>
      </fill>
    </dxf>
    <dxf>
      <fill>
        <patternFill>
          <bgColor rgb="FF98E0FA"/>
        </patternFill>
      </fill>
    </dxf>
    <dxf>
      <fill>
        <patternFill>
          <bgColor rgb="FFFFA500"/>
        </patternFill>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3"/>
  <sheetViews>
    <sheetView workbookViewId="0">
      <selection activeCell="D36" sqref="D36"/>
    </sheetView>
  </sheetViews>
  <sheetFormatPr defaultRowHeight="15" x14ac:dyDescent="0.25"/>
  <cols>
    <col min="1" max="1" width="14.85546875" customWidth="1"/>
    <col min="2" max="2" width="27" customWidth="1"/>
  </cols>
  <sheetData>
    <row r="1" spans="1:2" x14ac:dyDescent="0.25">
      <c r="A1" s="1" t="s">
        <v>0</v>
      </c>
      <c r="B1" s="1" t="s">
        <v>1</v>
      </c>
    </row>
    <row r="2" spans="1:2" x14ac:dyDescent="0.25">
      <c r="A2" s="2" t="s">
        <v>116</v>
      </c>
      <c r="B2" s="2" t="s">
        <v>117</v>
      </c>
    </row>
    <row r="3" spans="1:2" x14ac:dyDescent="0.25">
      <c r="A3" s="2" t="s">
        <v>118</v>
      </c>
      <c r="B3" s="2" t="s">
        <v>119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8080"/>
  </sheetPr>
  <dimension ref="A1:AN67"/>
  <sheetViews>
    <sheetView workbookViewId="0">
      <selection activeCell="C3" sqref="C3"/>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94</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87</v>
      </c>
      <c r="C2" s="4">
        <v>0.2</v>
      </c>
      <c r="D2" s="3" t="s">
        <v>6</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x14ac:dyDescent="0.25">
      <c r="A3" s="1" t="str">
        <f>'Population Definitions'!$A$3</f>
        <v>plhiv</v>
      </c>
      <c r="B3" t="s">
        <v>87</v>
      </c>
      <c r="C3" s="4">
        <v>0.99</v>
      </c>
      <c r="D3" s="3" t="s">
        <v>6</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5" spans="1:40" x14ac:dyDescent="0.25">
      <c r="A5" s="1" t="s">
        <v>95</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87</v>
      </c>
      <c r="C6" s="4">
        <v>3.0000000000000001E-3</v>
      </c>
      <c r="D6" s="3" t="s">
        <v>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x14ac:dyDescent="0.25">
      <c r="A7" s="1" t="str">
        <f>'Population Definitions'!$A$3</f>
        <v>plhiv</v>
      </c>
      <c r="B7" t="s">
        <v>87</v>
      </c>
      <c r="C7" s="4">
        <v>3.7000000000000002E-3</v>
      </c>
      <c r="D7" s="3" t="s">
        <v>6</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9" spans="1:40" x14ac:dyDescent="0.25">
      <c r="A9" s="1" t="s">
        <v>96</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87</v>
      </c>
      <c r="C10" s="4">
        <v>0.17699999999999999</v>
      </c>
      <c r="D10" s="3" t="s">
        <v>6</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x14ac:dyDescent="0.25">
      <c r="A11" s="1" t="str">
        <f>'Population Definitions'!$A$3</f>
        <v>plhiv</v>
      </c>
      <c r="B11" t="s">
        <v>87</v>
      </c>
      <c r="C11" s="4">
        <v>0.93</v>
      </c>
      <c r="D11" s="3" t="s">
        <v>6</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3" spans="1:40" x14ac:dyDescent="0.25">
      <c r="A13" s="1" t="s">
        <v>97</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98</v>
      </c>
      <c r="C14" s="4">
        <v>0.2</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98</v>
      </c>
      <c r="C15" s="4">
        <v>0.2</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99</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98</v>
      </c>
      <c r="C18" s="4">
        <v>0.5</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98</v>
      </c>
      <c r="C19" s="4">
        <v>0.5</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100</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98</v>
      </c>
      <c r="C22" s="4">
        <v>0.03</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98</v>
      </c>
      <c r="C23" s="4">
        <v>0.03</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5" spans="1:40" x14ac:dyDescent="0.25">
      <c r="A25" s="1" t="s">
        <v>101</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98</v>
      </c>
      <c r="C26" s="4">
        <v>0.03</v>
      </c>
      <c r="D26" s="3" t="s">
        <v>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1" t="str">
        <f>'Population Definitions'!$A$3</f>
        <v>plhiv</v>
      </c>
      <c r="B27" t="s">
        <v>98</v>
      </c>
      <c r="C27" s="4">
        <v>0.03</v>
      </c>
      <c r="D27" s="3" t="s">
        <v>6</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9" spans="1:40" x14ac:dyDescent="0.25">
      <c r="A29" s="1" t="s">
        <v>102</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tr">
        <f>'Population Definitions'!$A$2</f>
        <v>gen</v>
      </c>
      <c r="B30" t="s">
        <v>98</v>
      </c>
      <c r="C30" s="4">
        <v>0.03</v>
      </c>
      <c r="D30" s="3" t="s">
        <v>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A31" s="1" t="str">
        <f>'Population Definitions'!$A$3</f>
        <v>plhiv</v>
      </c>
      <c r="B31" t="s">
        <v>98</v>
      </c>
      <c r="C31" s="4">
        <v>0.03</v>
      </c>
      <c r="D31" s="3" t="s">
        <v>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3" spans="1:40" x14ac:dyDescent="0.25">
      <c r="A33" s="1" t="s">
        <v>103</v>
      </c>
      <c r="B33" s="1" t="s">
        <v>3</v>
      </c>
      <c r="C33" s="1" t="s">
        <v>4</v>
      </c>
      <c r="D33" s="1"/>
      <c r="E33" s="1">
        <v>2000</v>
      </c>
      <c r="F33" s="1">
        <v>2001</v>
      </c>
      <c r="G33" s="1">
        <v>2002</v>
      </c>
      <c r="H33" s="1">
        <v>2003</v>
      </c>
      <c r="I33" s="1">
        <v>2004</v>
      </c>
      <c r="J33" s="1">
        <v>2005</v>
      </c>
      <c r="K33" s="1">
        <v>2006</v>
      </c>
      <c r="L33" s="1">
        <v>2007</v>
      </c>
      <c r="M33" s="1">
        <v>2008</v>
      </c>
      <c r="N33" s="1">
        <v>2009</v>
      </c>
      <c r="O33" s="1">
        <v>2010</v>
      </c>
      <c r="P33" s="1">
        <v>2011</v>
      </c>
      <c r="Q33" s="1">
        <v>2012</v>
      </c>
      <c r="R33" s="1">
        <v>2013</v>
      </c>
      <c r="S33" s="1">
        <v>2014</v>
      </c>
      <c r="T33" s="1">
        <v>2015</v>
      </c>
      <c r="U33" s="1">
        <v>2016</v>
      </c>
      <c r="V33" s="1">
        <v>2017</v>
      </c>
      <c r="W33" s="1">
        <v>2018</v>
      </c>
      <c r="X33" s="1">
        <v>2019</v>
      </c>
      <c r="Y33" s="1">
        <v>2020</v>
      </c>
      <c r="Z33" s="1">
        <v>2021</v>
      </c>
      <c r="AA33" s="1">
        <v>2022</v>
      </c>
      <c r="AB33" s="1">
        <v>2023</v>
      </c>
      <c r="AC33" s="1">
        <v>2024</v>
      </c>
      <c r="AD33" s="1">
        <v>2025</v>
      </c>
      <c r="AE33" s="1">
        <v>2026</v>
      </c>
      <c r="AF33" s="1">
        <v>2027</v>
      </c>
      <c r="AG33" s="1">
        <v>2028</v>
      </c>
      <c r="AH33" s="1">
        <v>2029</v>
      </c>
      <c r="AI33" s="1">
        <v>2030</v>
      </c>
      <c r="AJ33" s="1">
        <v>2031</v>
      </c>
      <c r="AK33" s="1">
        <v>2032</v>
      </c>
      <c r="AL33" s="1">
        <v>2033</v>
      </c>
      <c r="AM33" s="1">
        <v>2034</v>
      </c>
      <c r="AN33" s="1">
        <v>2035</v>
      </c>
    </row>
    <row r="34" spans="1:40" x14ac:dyDescent="0.25">
      <c r="A34" s="1" t="str">
        <f>'Population Definitions'!$A$2</f>
        <v>gen</v>
      </c>
      <c r="B34" t="s">
        <v>98</v>
      </c>
      <c r="C34" s="4">
        <v>0.16</v>
      </c>
      <c r="D34" s="3" t="s">
        <v>6</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1" t="str">
        <f>'Population Definitions'!$A$3</f>
        <v>plhiv</v>
      </c>
      <c r="B35" t="s">
        <v>98</v>
      </c>
      <c r="C35" s="4">
        <v>0.16</v>
      </c>
      <c r="D35" s="3" t="s">
        <v>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7" spans="1:40" x14ac:dyDescent="0.25">
      <c r="A37" s="1" t="s">
        <v>104</v>
      </c>
      <c r="B37" s="1" t="s">
        <v>3</v>
      </c>
      <c r="C37" s="1" t="s">
        <v>4</v>
      </c>
      <c r="D37" s="1"/>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c r="Z37" s="1">
        <v>2021</v>
      </c>
      <c r="AA37" s="1">
        <v>2022</v>
      </c>
      <c r="AB37" s="1">
        <v>2023</v>
      </c>
      <c r="AC37" s="1">
        <v>2024</v>
      </c>
      <c r="AD37" s="1">
        <v>2025</v>
      </c>
      <c r="AE37" s="1">
        <v>2026</v>
      </c>
      <c r="AF37" s="1">
        <v>2027</v>
      </c>
      <c r="AG37" s="1">
        <v>2028</v>
      </c>
      <c r="AH37" s="1">
        <v>2029</v>
      </c>
      <c r="AI37" s="1">
        <v>2030</v>
      </c>
      <c r="AJ37" s="1">
        <v>2031</v>
      </c>
      <c r="AK37" s="1">
        <v>2032</v>
      </c>
      <c r="AL37" s="1">
        <v>2033</v>
      </c>
      <c r="AM37" s="1">
        <v>2034</v>
      </c>
      <c r="AN37" s="1">
        <v>2035</v>
      </c>
    </row>
    <row r="38" spans="1:40" x14ac:dyDescent="0.25">
      <c r="A38" s="1" t="str">
        <f>'Population Definitions'!$A$2</f>
        <v>gen</v>
      </c>
      <c r="B38" t="s">
        <v>98</v>
      </c>
      <c r="C38" s="4">
        <v>0.16</v>
      </c>
      <c r="D38" s="3" t="s">
        <v>6</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25">
      <c r="A39" s="1" t="str">
        <f>'Population Definitions'!$A$3</f>
        <v>plhiv</v>
      </c>
      <c r="B39" t="s">
        <v>98</v>
      </c>
      <c r="C39" s="4">
        <v>0.16</v>
      </c>
      <c r="D39" s="3" t="s">
        <v>6</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1" spans="1:40" x14ac:dyDescent="0.25">
      <c r="A41" s="1" t="s">
        <v>105</v>
      </c>
      <c r="B41" s="1" t="s">
        <v>3</v>
      </c>
      <c r="C41" s="1" t="s">
        <v>4</v>
      </c>
      <c r="D41" s="1"/>
      <c r="E41" s="1">
        <v>2000</v>
      </c>
      <c r="F41" s="1">
        <v>2001</v>
      </c>
      <c r="G41" s="1">
        <v>2002</v>
      </c>
      <c r="H41" s="1">
        <v>2003</v>
      </c>
      <c r="I41" s="1">
        <v>2004</v>
      </c>
      <c r="J41" s="1">
        <v>2005</v>
      </c>
      <c r="K41" s="1">
        <v>2006</v>
      </c>
      <c r="L41" s="1">
        <v>2007</v>
      </c>
      <c r="M41" s="1">
        <v>2008</v>
      </c>
      <c r="N41" s="1">
        <v>2009</v>
      </c>
      <c r="O41" s="1">
        <v>2010</v>
      </c>
      <c r="P41" s="1">
        <v>2011</v>
      </c>
      <c r="Q41" s="1">
        <v>2012</v>
      </c>
      <c r="R41" s="1">
        <v>2013</v>
      </c>
      <c r="S41" s="1">
        <v>2014</v>
      </c>
      <c r="T41" s="1">
        <v>2015</v>
      </c>
      <c r="U41" s="1">
        <v>2016</v>
      </c>
      <c r="V41" s="1">
        <v>2017</v>
      </c>
      <c r="W41" s="1">
        <v>2018</v>
      </c>
      <c r="X41" s="1">
        <v>2019</v>
      </c>
      <c r="Y41" s="1">
        <v>2020</v>
      </c>
      <c r="Z41" s="1">
        <v>2021</v>
      </c>
      <c r="AA41" s="1">
        <v>2022</v>
      </c>
      <c r="AB41" s="1">
        <v>2023</v>
      </c>
      <c r="AC41" s="1">
        <v>2024</v>
      </c>
      <c r="AD41" s="1">
        <v>2025</v>
      </c>
      <c r="AE41" s="1">
        <v>2026</v>
      </c>
      <c r="AF41" s="1">
        <v>2027</v>
      </c>
      <c r="AG41" s="1">
        <v>2028</v>
      </c>
      <c r="AH41" s="1">
        <v>2029</v>
      </c>
      <c r="AI41" s="1">
        <v>2030</v>
      </c>
      <c r="AJ41" s="1">
        <v>2031</v>
      </c>
      <c r="AK41" s="1">
        <v>2032</v>
      </c>
      <c r="AL41" s="1">
        <v>2033</v>
      </c>
      <c r="AM41" s="1">
        <v>2034</v>
      </c>
      <c r="AN41" s="1">
        <v>2035</v>
      </c>
    </row>
    <row r="42" spans="1:40" x14ac:dyDescent="0.25">
      <c r="A42" s="1" t="str">
        <f>'Population Definitions'!$A$2</f>
        <v>gen</v>
      </c>
      <c r="B42" t="s">
        <v>98</v>
      </c>
      <c r="C42" s="4">
        <v>0.16</v>
      </c>
      <c r="D42" s="3" t="s">
        <v>6</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x14ac:dyDescent="0.25">
      <c r="A43" s="1" t="str">
        <f>'Population Definitions'!$A$3</f>
        <v>plhiv</v>
      </c>
      <c r="B43" t="s">
        <v>98</v>
      </c>
      <c r="C43" s="4">
        <v>0.16</v>
      </c>
      <c r="D43" s="3" t="s">
        <v>6</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5" spans="1:40" x14ac:dyDescent="0.25">
      <c r="A45" s="1" t="s">
        <v>106</v>
      </c>
      <c r="B45" s="1" t="s">
        <v>3</v>
      </c>
      <c r="C45" s="1" t="s">
        <v>4</v>
      </c>
      <c r="D45" s="1"/>
      <c r="E45" s="1">
        <v>2000</v>
      </c>
      <c r="F45" s="1">
        <v>2001</v>
      </c>
      <c r="G45" s="1">
        <v>2002</v>
      </c>
      <c r="H45" s="1">
        <v>2003</v>
      </c>
      <c r="I45" s="1">
        <v>2004</v>
      </c>
      <c r="J45" s="1">
        <v>2005</v>
      </c>
      <c r="K45" s="1">
        <v>2006</v>
      </c>
      <c r="L45" s="1">
        <v>2007</v>
      </c>
      <c r="M45" s="1">
        <v>2008</v>
      </c>
      <c r="N45" s="1">
        <v>2009</v>
      </c>
      <c r="O45" s="1">
        <v>2010</v>
      </c>
      <c r="P45" s="1">
        <v>2011</v>
      </c>
      <c r="Q45" s="1">
        <v>2012</v>
      </c>
      <c r="R45" s="1">
        <v>2013</v>
      </c>
      <c r="S45" s="1">
        <v>2014</v>
      </c>
      <c r="T45" s="1">
        <v>2015</v>
      </c>
      <c r="U45" s="1">
        <v>2016</v>
      </c>
      <c r="V45" s="1">
        <v>2017</v>
      </c>
      <c r="W45" s="1">
        <v>2018</v>
      </c>
      <c r="X45" s="1">
        <v>2019</v>
      </c>
      <c r="Y45" s="1">
        <v>2020</v>
      </c>
      <c r="Z45" s="1">
        <v>2021</v>
      </c>
      <c r="AA45" s="1">
        <v>2022</v>
      </c>
      <c r="AB45" s="1">
        <v>2023</v>
      </c>
      <c r="AC45" s="1">
        <v>2024</v>
      </c>
      <c r="AD45" s="1">
        <v>2025</v>
      </c>
      <c r="AE45" s="1">
        <v>2026</v>
      </c>
      <c r="AF45" s="1">
        <v>2027</v>
      </c>
      <c r="AG45" s="1">
        <v>2028</v>
      </c>
      <c r="AH45" s="1">
        <v>2029</v>
      </c>
      <c r="AI45" s="1">
        <v>2030</v>
      </c>
      <c r="AJ45" s="1">
        <v>2031</v>
      </c>
      <c r="AK45" s="1">
        <v>2032</v>
      </c>
      <c r="AL45" s="1">
        <v>2033</v>
      </c>
      <c r="AM45" s="1">
        <v>2034</v>
      </c>
      <c r="AN45" s="1">
        <v>2035</v>
      </c>
    </row>
    <row r="46" spans="1:40" x14ac:dyDescent="0.25">
      <c r="A46" s="1" t="str">
        <f>'Population Definitions'!$A$2</f>
        <v>gen</v>
      </c>
      <c r="B46" t="s">
        <v>98</v>
      </c>
      <c r="C46" s="4">
        <v>0.12</v>
      </c>
      <c r="D46" s="3" t="s">
        <v>6</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25">
      <c r="A47" s="1" t="str">
        <f>'Population Definitions'!$A$3</f>
        <v>plhiv</v>
      </c>
      <c r="B47" t="s">
        <v>98</v>
      </c>
      <c r="C47" s="4">
        <v>0.12</v>
      </c>
      <c r="D47" s="3" t="s">
        <v>6</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9" spans="1:40" x14ac:dyDescent="0.25">
      <c r="A49" s="1" t="s">
        <v>107</v>
      </c>
      <c r="B49" s="1" t="s">
        <v>3</v>
      </c>
      <c r="C49" s="1" t="s">
        <v>4</v>
      </c>
      <c r="D49" s="1"/>
      <c r="E49" s="1">
        <v>2000</v>
      </c>
      <c r="F49" s="1">
        <v>2001</v>
      </c>
      <c r="G49" s="1">
        <v>2002</v>
      </c>
      <c r="H49" s="1">
        <v>2003</v>
      </c>
      <c r="I49" s="1">
        <v>2004</v>
      </c>
      <c r="J49" s="1">
        <v>2005</v>
      </c>
      <c r="K49" s="1">
        <v>2006</v>
      </c>
      <c r="L49" s="1">
        <v>2007</v>
      </c>
      <c r="M49" s="1">
        <v>2008</v>
      </c>
      <c r="N49" s="1">
        <v>2009</v>
      </c>
      <c r="O49" s="1">
        <v>2010</v>
      </c>
      <c r="P49" s="1">
        <v>2011</v>
      </c>
      <c r="Q49" s="1">
        <v>2012</v>
      </c>
      <c r="R49" s="1">
        <v>2013</v>
      </c>
      <c r="S49" s="1">
        <v>2014</v>
      </c>
      <c r="T49" s="1">
        <v>2015</v>
      </c>
      <c r="U49" s="1">
        <v>2016</v>
      </c>
      <c r="V49" s="1">
        <v>2017</v>
      </c>
      <c r="W49" s="1">
        <v>2018</v>
      </c>
      <c r="X49" s="1">
        <v>2019</v>
      </c>
      <c r="Y49" s="1">
        <v>2020</v>
      </c>
      <c r="Z49" s="1">
        <v>2021</v>
      </c>
      <c r="AA49" s="1">
        <v>2022</v>
      </c>
      <c r="AB49" s="1">
        <v>2023</v>
      </c>
      <c r="AC49" s="1">
        <v>2024</v>
      </c>
      <c r="AD49" s="1">
        <v>2025</v>
      </c>
      <c r="AE49" s="1">
        <v>2026</v>
      </c>
      <c r="AF49" s="1">
        <v>2027</v>
      </c>
      <c r="AG49" s="1">
        <v>2028</v>
      </c>
      <c r="AH49" s="1">
        <v>2029</v>
      </c>
      <c r="AI49" s="1">
        <v>2030</v>
      </c>
      <c r="AJ49" s="1">
        <v>2031</v>
      </c>
      <c r="AK49" s="1">
        <v>2032</v>
      </c>
      <c r="AL49" s="1">
        <v>2033</v>
      </c>
      <c r="AM49" s="1">
        <v>2034</v>
      </c>
      <c r="AN49" s="1">
        <v>2035</v>
      </c>
    </row>
    <row r="50" spans="1:40" x14ac:dyDescent="0.25">
      <c r="A50" s="1" t="str">
        <f>'Population Definitions'!$A$2</f>
        <v>gen</v>
      </c>
      <c r="B50" t="s">
        <v>98</v>
      </c>
      <c r="C50" s="4">
        <v>0.12</v>
      </c>
      <c r="D50" s="3" t="s">
        <v>6</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x14ac:dyDescent="0.25">
      <c r="A51" s="1" t="str">
        <f>'Population Definitions'!$A$3</f>
        <v>plhiv</v>
      </c>
      <c r="B51" t="s">
        <v>98</v>
      </c>
      <c r="C51" s="4">
        <v>0.12</v>
      </c>
      <c r="D51" s="3" t="s">
        <v>6</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3" spans="1:40" x14ac:dyDescent="0.25">
      <c r="A53" s="1" t="s">
        <v>108</v>
      </c>
      <c r="B53" s="1" t="s">
        <v>3</v>
      </c>
      <c r="C53" s="1" t="s">
        <v>4</v>
      </c>
      <c r="D53" s="1"/>
      <c r="E53" s="1">
        <v>2000</v>
      </c>
      <c r="F53" s="1">
        <v>2001</v>
      </c>
      <c r="G53" s="1">
        <v>2002</v>
      </c>
      <c r="H53" s="1">
        <v>2003</v>
      </c>
      <c r="I53" s="1">
        <v>2004</v>
      </c>
      <c r="J53" s="1">
        <v>2005</v>
      </c>
      <c r="K53" s="1">
        <v>2006</v>
      </c>
      <c r="L53" s="1">
        <v>2007</v>
      </c>
      <c r="M53" s="1">
        <v>2008</v>
      </c>
      <c r="N53" s="1">
        <v>2009</v>
      </c>
      <c r="O53" s="1">
        <v>2010</v>
      </c>
      <c r="P53" s="1">
        <v>2011</v>
      </c>
      <c r="Q53" s="1">
        <v>2012</v>
      </c>
      <c r="R53" s="1">
        <v>2013</v>
      </c>
      <c r="S53" s="1">
        <v>2014</v>
      </c>
      <c r="T53" s="1">
        <v>2015</v>
      </c>
      <c r="U53" s="1">
        <v>2016</v>
      </c>
      <c r="V53" s="1">
        <v>2017</v>
      </c>
      <c r="W53" s="1">
        <v>2018</v>
      </c>
      <c r="X53" s="1">
        <v>2019</v>
      </c>
      <c r="Y53" s="1">
        <v>2020</v>
      </c>
      <c r="Z53" s="1">
        <v>2021</v>
      </c>
      <c r="AA53" s="1">
        <v>2022</v>
      </c>
      <c r="AB53" s="1">
        <v>2023</v>
      </c>
      <c r="AC53" s="1">
        <v>2024</v>
      </c>
      <c r="AD53" s="1">
        <v>2025</v>
      </c>
      <c r="AE53" s="1">
        <v>2026</v>
      </c>
      <c r="AF53" s="1">
        <v>2027</v>
      </c>
      <c r="AG53" s="1">
        <v>2028</v>
      </c>
      <c r="AH53" s="1">
        <v>2029</v>
      </c>
      <c r="AI53" s="1">
        <v>2030</v>
      </c>
      <c r="AJ53" s="1">
        <v>2031</v>
      </c>
      <c r="AK53" s="1">
        <v>2032</v>
      </c>
      <c r="AL53" s="1">
        <v>2033</v>
      </c>
      <c r="AM53" s="1">
        <v>2034</v>
      </c>
      <c r="AN53" s="1">
        <v>2035</v>
      </c>
    </row>
    <row r="54" spans="1:40" x14ac:dyDescent="0.25">
      <c r="A54" s="1" t="str">
        <f>'Population Definitions'!$A$2</f>
        <v>gen</v>
      </c>
      <c r="B54" t="s">
        <v>98</v>
      </c>
      <c r="C54" s="4">
        <v>0.12</v>
      </c>
      <c r="D54" s="3" t="s">
        <v>6</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1" t="str">
        <f>'Population Definitions'!$A$3</f>
        <v>plhiv</v>
      </c>
      <c r="B55" t="s">
        <v>98</v>
      </c>
      <c r="C55" s="4">
        <v>0.12</v>
      </c>
      <c r="D55" s="3" t="s">
        <v>6</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25">
      <c r="A57" s="1" t="s">
        <v>109</v>
      </c>
      <c r="B57" s="1" t="s">
        <v>3</v>
      </c>
      <c r="C57" s="1" t="s">
        <v>4</v>
      </c>
      <c r="D57" s="1"/>
      <c r="E57" s="1">
        <v>2000</v>
      </c>
      <c r="F57" s="1">
        <v>2001</v>
      </c>
      <c r="G57" s="1">
        <v>2002</v>
      </c>
      <c r="H57" s="1">
        <v>2003</v>
      </c>
      <c r="I57" s="1">
        <v>2004</v>
      </c>
      <c r="J57" s="1">
        <v>2005</v>
      </c>
      <c r="K57" s="1">
        <v>2006</v>
      </c>
      <c r="L57" s="1">
        <v>2007</v>
      </c>
      <c r="M57" s="1">
        <v>2008</v>
      </c>
      <c r="N57" s="1">
        <v>2009</v>
      </c>
      <c r="O57" s="1">
        <v>2010</v>
      </c>
      <c r="P57" s="1">
        <v>2011</v>
      </c>
      <c r="Q57" s="1">
        <v>2012</v>
      </c>
      <c r="R57" s="1">
        <v>2013</v>
      </c>
      <c r="S57" s="1">
        <v>2014</v>
      </c>
      <c r="T57" s="1">
        <v>2015</v>
      </c>
      <c r="U57" s="1">
        <v>2016</v>
      </c>
      <c r="V57" s="1">
        <v>2017</v>
      </c>
      <c r="W57" s="1">
        <v>2018</v>
      </c>
      <c r="X57" s="1">
        <v>2019</v>
      </c>
      <c r="Y57" s="1">
        <v>2020</v>
      </c>
      <c r="Z57" s="1">
        <v>2021</v>
      </c>
      <c r="AA57" s="1">
        <v>2022</v>
      </c>
      <c r="AB57" s="1">
        <v>2023</v>
      </c>
      <c r="AC57" s="1">
        <v>2024</v>
      </c>
      <c r="AD57" s="1">
        <v>2025</v>
      </c>
      <c r="AE57" s="1">
        <v>2026</v>
      </c>
      <c r="AF57" s="1">
        <v>2027</v>
      </c>
      <c r="AG57" s="1">
        <v>2028</v>
      </c>
      <c r="AH57" s="1">
        <v>2029</v>
      </c>
      <c r="AI57" s="1">
        <v>2030</v>
      </c>
      <c r="AJ57" s="1">
        <v>2031</v>
      </c>
      <c r="AK57" s="1">
        <v>2032</v>
      </c>
      <c r="AL57" s="1">
        <v>2033</v>
      </c>
      <c r="AM57" s="1">
        <v>2034</v>
      </c>
      <c r="AN57" s="1">
        <v>2035</v>
      </c>
    </row>
    <row r="58" spans="1:40" x14ac:dyDescent="0.25">
      <c r="A58" s="1" t="str">
        <f>'Population Definitions'!$A$2</f>
        <v>gen</v>
      </c>
      <c r="B58" t="s">
        <v>98</v>
      </c>
      <c r="C58" s="4">
        <v>0.02</v>
      </c>
      <c r="D58" s="3" t="s">
        <v>6</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1:40" x14ac:dyDescent="0.25">
      <c r="A59" s="1" t="str">
        <f>'Population Definitions'!$A$3</f>
        <v>plhiv</v>
      </c>
      <c r="B59" t="s">
        <v>98</v>
      </c>
      <c r="C59" s="4">
        <v>0.02</v>
      </c>
      <c r="D59" s="3" t="s">
        <v>6</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1" spans="1:40" x14ac:dyDescent="0.25">
      <c r="A61" s="1" t="s">
        <v>110</v>
      </c>
      <c r="B61" s="1" t="s">
        <v>3</v>
      </c>
      <c r="C61" s="1" t="s">
        <v>4</v>
      </c>
      <c r="D61" s="1"/>
      <c r="E61" s="1">
        <v>2000</v>
      </c>
      <c r="F61" s="1">
        <v>2001</v>
      </c>
      <c r="G61" s="1">
        <v>2002</v>
      </c>
      <c r="H61" s="1">
        <v>2003</v>
      </c>
      <c r="I61" s="1">
        <v>2004</v>
      </c>
      <c r="J61" s="1">
        <v>2005</v>
      </c>
      <c r="K61" s="1">
        <v>2006</v>
      </c>
      <c r="L61" s="1">
        <v>2007</v>
      </c>
      <c r="M61" s="1">
        <v>2008</v>
      </c>
      <c r="N61" s="1">
        <v>2009</v>
      </c>
      <c r="O61" s="1">
        <v>2010</v>
      </c>
      <c r="P61" s="1">
        <v>2011</v>
      </c>
      <c r="Q61" s="1">
        <v>2012</v>
      </c>
      <c r="R61" s="1">
        <v>2013</v>
      </c>
      <c r="S61" s="1">
        <v>2014</v>
      </c>
      <c r="T61" s="1">
        <v>2015</v>
      </c>
      <c r="U61" s="1">
        <v>2016</v>
      </c>
      <c r="V61" s="1">
        <v>2017</v>
      </c>
      <c r="W61" s="1">
        <v>2018</v>
      </c>
      <c r="X61" s="1">
        <v>2019</v>
      </c>
      <c r="Y61" s="1">
        <v>2020</v>
      </c>
      <c r="Z61" s="1">
        <v>2021</v>
      </c>
      <c r="AA61" s="1">
        <v>2022</v>
      </c>
      <c r="AB61" s="1">
        <v>2023</v>
      </c>
      <c r="AC61" s="1">
        <v>2024</v>
      </c>
      <c r="AD61" s="1">
        <v>2025</v>
      </c>
      <c r="AE61" s="1">
        <v>2026</v>
      </c>
      <c r="AF61" s="1">
        <v>2027</v>
      </c>
      <c r="AG61" s="1">
        <v>2028</v>
      </c>
      <c r="AH61" s="1">
        <v>2029</v>
      </c>
      <c r="AI61" s="1">
        <v>2030</v>
      </c>
      <c r="AJ61" s="1">
        <v>2031</v>
      </c>
      <c r="AK61" s="1">
        <v>2032</v>
      </c>
      <c r="AL61" s="1">
        <v>2033</v>
      </c>
      <c r="AM61" s="1">
        <v>2034</v>
      </c>
      <c r="AN61" s="1">
        <v>2035</v>
      </c>
    </row>
    <row r="62" spans="1:40" x14ac:dyDescent="0.25">
      <c r="A62" s="1" t="str">
        <f>'Population Definitions'!$A$2</f>
        <v>gen</v>
      </c>
      <c r="B62" t="s">
        <v>98</v>
      </c>
      <c r="C62" s="4">
        <v>0.02</v>
      </c>
      <c r="D62" s="3" t="s">
        <v>6</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5">
      <c r="A63" s="1" t="str">
        <f>'Population Definitions'!$A$3</f>
        <v>plhiv</v>
      </c>
      <c r="B63" t="s">
        <v>98</v>
      </c>
      <c r="C63" s="4">
        <v>0.02</v>
      </c>
      <c r="D63" s="3" t="s">
        <v>6</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5" spans="1:40" x14ac:dyDescent="0.25">
      <c r="A65" s="1" t="s">
        <v>111</v>
      </c>
      <c r="B65" s="1" t="s">
        <v>3</v>
      </c>
      <c r="C65" s="1" t="s">
        <v>4</v>
      </c>
      <c r="D65" s="1"/>
      <c r="E65" s="1">
        <v>2000</v>
      </c>
      <c r="F65" s="1">
        <v>2001</v>
      </c>
      <c r="G65" s="1">
        <v>2002</v>
      </c>
      <c r="H65" s="1">
        <v>2003</v>
      </c>
      <c r="I65" s="1">
        <v>2004</v>
      </c>
      <c r="J65" s="1">
        <v>2005</v>
      </c>
      <c r="K65" s="1">
        <v>2006</v>
      </c>
      <c r="L65" s="1">
        <v>2007</v>
      </c>
      <c r="M65" s="1">
        <v>2008</v>
      </c>
      <c r="N65" s="1">
        <v>2009</v>
      </c>
      <c r="O65" s="1">
        <v>2010</v>
      </c>
      <c r="P65" s="1">
        <v>2011</v>
      </c>
      <c r="Q65" s="1">
        <v>2012</v>
      </c>
      <c r="R65" s="1">
        <v>2013</v>
      </c>
      <c r="S65" s="1">
        <v>2014</v>
      </c>
      <c r="T65" s="1">
        <v>2015</v>
      </c>
      <c r="U65" s="1">
        <v>2016</v>
      </c>
      <c r="V65" s="1">
        <v>2017</v>
      </c>
      <c r="W65" s="1">
        <v>2018</v>
      </c>
      <c r="X65" s="1">
        <v>2019</v>
      </c>
      <c r="Y65" s="1">
        <v>2020</v>
      </c>
      <c r="Z65" s="1">
        <v>2021</v>
      </c>
      <c r="AA65" s="1">
        <v>2022</v>
      </c>
      <c r="AB65" s="1">
        <v>2023</v>
      </c>
      <c r="AC65" s="1">
        <v>2024</v>
      </c>
      <c r="AD65" s="1">
        <v>2025</v>
      </c>
      <c r="AE65" s="1">
        <v>2026</v>
      </c>
      <c r="AF65" s="1">
        <v>2027</v>
      </c>
      <c r="AG65" s="1">
        <v>2028</v>
      </c>
      <c r="AH65" s="1">
        <v>2029</v>
      </c>
      <c r="AI65" s="1">
        <v>2030</v>
      </c>
      <c r="AJ65" s="1">
        <v>2031</v>
      </c>
      <c r="AK65" s="1">
        <v>2032</v>
      </c>
      <c r="AL65" s="1">
        <v>2033</v>
      </c>
      <c r="AM65" s="1">
        <v>2034</v>
      </c>
      <c r="AN65" s="1">
        <v>2035</v>
      </c>
    </row>
    <row r="66" spans="1:40" x14ac:dyDescent="0.25">
      <c r="A66" s="1" t="str">
        <f>'Population Definitions'!$A$2</f>
        <v>gen</v>
      </c>
      <c r="B66" t="s">
        <v>98</v>
      </c>
      <c r="C66" s="4">
        <v>0.02</v>
      </c>
      <c r="D66" s="3" t="s">
        <v>6</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5">
      <c r="A67" s="1" t="str">
        <f>'Population Definitions'!$A$3</f>
        <v>plhiv</v>
      </c>
      <c r="B67" t="s">
        <v>98</v>
      </c>
      <c r="C67" s="4">
        <v>0.02</v>
      </c>
      <c r="D67" s="3" t="s">
        <v>6</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sheetData>
  <conditionalFormatting sqref="C10">
    <cfRule type="expression" dxfId="231" priority="9">
      <formula>COUNTIF(E10:AN10,"&lt;&gt;" &amp; "")&gt;0</formula>
    </cfRule>
    <cfRule type="expression" dxfId="230" priority="10">
      <formula>AND(COUNTIF(E10:AN10,"&lt;&gt;" &amp; "")&gt;0,NOT(ISBLANK(C10)))</formula>
    </cfRule>
  </conditionalFormatting>
  <conditionalFormatting sqref="C11">
    <cfRule type="expression" dxfId="229" priority="11">
      <formula>COUNTIF(E11:AN11,"&lt;&gt;" &amp; "")&gt;0</formula>
    </cfRule>
    <cfRule type="expression" dxfId="228" priority="12">
      <formula>AND(COUNTIF(E11:AN11,"&lt;&gt;" &amp; "")&gt;0,NOT(ISBLANK(C11)))</formula>
    </cfRule>
  </conditionalFormatting>
  <conditionalFormatting sqref="C14">
    <cfRule type="expression" dxfId="227" priority="13">
      <formula>COUNTIF(E14:AN14,"&lt;&gt;" &amp; "")&gt;0</formula>
    </cfRule>
    <cfRule type="expression" dxfId="226" priority="14">
      <formula>AND(COUNTIF(E14:AN14,"&lt;&gt;" &amp; "")&gt;0,NOT(ISBLANK(C14)))</formula>
    </cfRule>
  </conditionalFormatting>
  <conditionalFormatting sqref="C15">
    <cfRule type="expression" dxfId="225" priority="15">
      <formula>COUNTIF(E15:AN15,"&lt;&gt;" &amp; "")&gt;0</formula>
    </cfRule>
    <cfRule type="expression" dxfId="224" priority="16">
      <formula>AND(COUNTIF(E15:AN15,"&lt;&gt;" &amp; "")&gt;0,NOT(ISBLANK(C15)))</formula>
    </cfRule>
  </conditionalFormatting>
  <conditionalFormatting sqref="C18">
    <cfRule type="expression" dxfId="223" priority="17">
      <formula>COUNTIF(E18:AN18,"&lt;&gt;" &amp; "")&gt;0</formula>
    </cfRule>
    <cfRule type="expression" dxfId="222" priority="18">
      <formula>AND(COUNTIF(E18:AN18,"&lt;&gt;" &amp; "")&gt;0,NOT(ISBLANK(C18)))</formula>
    </cfRule>
  </conditionalFormatting>
  <conditionalFormatting sqref="C19">
    <cfRule type="expression" dxfId="221" priority="19">
      <formula>COUNTIF(E19:AN19,"&lt;&gt;" &amp; "")&gt;0</formula>
    </cfRule>
    <cfRule type="expression" dxfId="220" priority="20">
      <formula>AND(COUNTIF(E19:AN19,"&lt;&gt;" &amp; "")&gt;0,NOT(ISBLANK(C19)))</formula>
    </cfRule>
  </conditionalFormatting>
  <conditionalFormatting sqref="C2">
    <cfRule type="expression" dxfId="219" priority="1">
      <formula>COUNTIF(E2:AN2,"&lt;&gt;" &amp; "")&gt;0</formula>
    </cfRule>
    <cfRule type="expression" dxfId="218" priority="2">
      <formula>AND(COUNTIF(E2:AN2,"&lt;&gt;" &amp; "")&gt;0,NOT(ISBLANK(C2)))</formula>
    </cfRule>
  </conditionalFormatting>
  <conditionalFormatting sqref="C22">
    <cfRule type="expression" dxfId="217" priority="21">
      <formula>COUNTIF(E22:AN22,"&lt;&gt;" &amp; "")&gt;0</formula>
    </cfRule>
    <cfRule type="expression" dxfId="216" priority="22">
      <formula>AND(COUNTIF(E22:AN22,"&lt;&gt;" &amp; "")&gt;0,NOT(ISBLANK(C22)))</formula>
    </cfRule>
  </conditionalFormatting>
  <conditionalFormatting sqref="C23">
    <cfRule type="expression" dxfId="215" priority="23">
      <formula>COUNTIF(E23:AN23,"&lt;&gt;" &amp; "")&gt;0</formula>
    </cfRule>
    <cfRule type="expression" dxfId="214" priority="24">
      <formula>AND(COUNTIF(E23:AN23,"&lt;&gt;" &amp; "")&gt;0,NOT(ISBLANK(C23)))</formula>
    </cfRule>
  </conditionalFormatting>
  <conditionalFormatting sqref="C26">
    <cfRule type="expression" dxfId="213" priority="25">
      <formula>COUNTIF(E26:AN26,"&lt;&gt;" &amp; "")&gt;0</formula>
    </cfRule>
    <cfRule type="expression" dxfId="212" priority="26">
      <formula>AND(COUNTIF(E26:AN26,"&lt;&gt;" &amp; "")&gt;0,NOT(ISBLANK(C26)))</formula>
    </cfRule>
  </conditionalFormatting>
  <conditionalFormatting sqref="C27">
    <cfRule type="expression" dxfId="211" priority="27">
      <formula>COUNTIF(E27:AN27,"&lt;&gt;" &amp; "")&gt;0</formula>
    </cfRule>
    <cfRule type="expression" dxfId="210" priority="28">
      <formula>AND(COUNTIF(E27:AN27,"&lt;&gt;" &amp; "")&gt;0,NOT(ISBLANK(C27)))</formula>
    </cfRule>
  </conditionalFormatting>
  <conditionalFormatting sqref="C3">
    <cfRule type="expression" dxfId="209" priority="3">
      <formula>COUNTIF(E3:AN3,"&lt;&gt;" &amp; "")&gt;0</formula>
    </cfRule>
    <cfRule type="expression" dxfId="208" priority="4">
      <formula>AND(COUNTIF(E3:AN3,"&lt;&gt;" &amp; "")&gt;0,NOT(ISBLANK(C3)))</formula>
    </cfRule>
  </conditionalFormatting>
  <conditionalFormatting sqref="C30">
    <cfRule type="expression" dxfId="207" priority="29">
      <formula>COUNTIF(E30:AN30,"&lt;&gt;" &amp; "")&gt;0</formula>
    </cfRule>
    <cfRule type="expression" dxfId="206" priority="30">
      <formula>AND(COUNTIF(E30:AN30,"&lt;&gt;" &amp; "")&gt;0,NOT(ISBLANK(C30)))</formula>
    </cfRule>
  </conditionalFormatting>
  <conditionalFormatting sqref="C31">
    <cfRule type="expression" dxfId="205" priority="31">
      <formula>COUNTIF(E31:AN31,"&lt;&gt;" &amp; "")&gt;0</formula>
    </cfRule>
    <cfRule type="expression" dxfId="204" priority="32">
      <formula>AND(COUNTIF(E31:AN31,"&lt;&gt;" &amp; "")&gt;0,NOT(ISBLANK(C31)))</formula>
    </cfRule>
  </conditionalFormatting>
  <conditionalFormatting sqref="C34">
    <cfRule type="expression" dxfId="203" priority="33">
      <formula>COUNTIF(E34:AN34,"&lt;&gt;" &amp; "")&gt;0</formula>
    </cfRule>
    <cfRule type="expression" dxfId="202" priority="34">
      <formula>AND(COUNTIF(E34:AN34,"&lt;&gt;" &amp; "")&gt;0,NOT(ISBLANK(C34)))</formula>
    </cfRule>
  </conditionalFormatting>
  <conditionalFormatting sqref="C35">
    <cfRule type="expression" dxfId="201" priority="35">
      <formula>COUNTIF(E35:AN35,"&lt;&gt;" &amp; "")&gt;0</formula>
    </cfRule>
    <cfRule type="expression" dxfId="200" priority="36">
      <formula>AND(COUNTIF(E35:AN35,"&lt;&gt;" &amp; "")&gt;0,NOT(ISBLANK(C35)))</formula>
    </cfRule>
  </conditionalFormatting>
  <conditionalFormatting sqref="C38">
    <cfRule type="expression" dxfId="199" priority="37">
      <formula>COUNTIF(E38:AN38,"&lt;&gt;" &amp; "")&gt;0</formula>
    </cfRule>
    <cfRule type="expression" dxfId="198" priority="38">
      <formula>AND(COUNTIF(E38:AN38,"&lt;&gt;" &amp; "")&gt;0,NOT(ISBLANK(C38)))</formula>
    </cfRule>
  </conditionalFormatting>
  <conditionalFormatting sqref="C39">
    <cfRule type="expression" dxfId="197" priority="39">
      <formula>COUNTIF(E39:AN39,"&lt;&gt;" &amp; "")&gt;0</formula>
    </cfRule>
    <cfRule type="expression" dxfId="196" priority="40">
      <formula>AND(COUNTIF(E39:AN39,"&lt;&gt;" &amp; "")&gt;0,NOT(ISBLANK(C39)))</formula>
    </cfRule>
  </conditionalFormatting>
  <conditionalFormatting sqref="C42">
    <cfRule type="expression" dxfId="195" priority="41">
      <formula>COUNTIF(E42:AN42,"&lt;&gt;" &amp; "")&gt;0</formula>
    </cfRule>
    <cfRule type="expression" dxfId="194" priority="42">
      <formula>AND(COUNTIF(E42:AN42,"&lt;&gt;" &amp; "")&gt;0,NOT(ISBLANK(C42)))</formula>
    </cfRule>
  </conditionalFormatting>
  <conditionalFormatting sqref="C43">
    <cfRule type="expression" dxfId="193" priority="43">
      <formula>COUNTIF(E43:AN43,"&lt;&gt;" &amp; "")&gt;0</formula>
    </cfRule>
    <cfRule type="expression" dxfId="192" priority="44">
      <formula>AND(COUNTIF(E43:AN43,"&lt;&gt;" &amp; "")&gt;0,NOT(ISBLANK(C43)))</formula>
    </cfRule>
  </conditionalFormatting>
  <conditionalFormatting sqref="C46">
    <cfRule type="expression" dxfId="191" priority="45">
      <formula>COUNTIF(E46:AN46,"&lt;&gt;" &amp; "")&gt;0</formula>
    </cfRule>
    <cfRule type="expression" dxfId="190" priority="46">
      <formula>AND(COUNTIF(E46:AN46,"&lt;&gt;" &amp; "")&gt;0,NOT(ISBLANK(C46)))</formula>
    </cfRule>
  </conditionalFormatting>
  <conditionalFormatting sqref="C47">
    <cfRule type="expression" dxfId="189" priority="47">
      <formula>COUNTIF(E47:AN47,"&lt;&gt;" &amp; "")&gt;0</formula>
    </cfRule>
    <cfRule type="expression" dxfId="188" priority="48">
      <formula>AND(COUNTIF(E47:AN47,"&lt;&gt;" &amp; "")&gt;0,NOT(ISBLANK(C47)))</formula>
    </cfRule>
  </conditionalFormatting>
  <conditionalFormatting sqref="C50">
    <cfRule type="expression" dxfId="187" priority="49">
      <formula>COUNTIF(E50:AN50,"&lt;&gt;" &amp; "")&gt;0</formula>
    </cfRule>
    <cfRule type="expression" dxfId="186" priority="50">
      <formula>AND(COUNTIF(E50:AN50,"&lt;&gt;" &amp; "")&gt;0,NOT(ISBLANK(C50)))</formula>
    </cfRule>
  </conditionalFormatting>
  <conditionalFormatting sqref="C51">
    <cfRule type="expression" dxfId="185" priority="51">
      <formula>COUNTIF(E51:AN51,"&lt;&gt;" &amp; "")&gt;0</formula>
    </cfRule>
    <cfRule type="expression" dxfId="184" priority="52">
      <formula>AND(COUNTIF(E51:AN51,"&lt;&gt;" &amp; "")&gt;0,NOT(ISBLANK(C51)))</formula>
    </cfRule>
  </conditionalFormatting>
  <conditionalFormatting sqref="C54">
    <cfRule type="expression" dxfId="183" priority="53">
      <formula>COUNTIF(E54:AN54,"&lt;&gt;" &amp; "")&gt;0</formula>
    </cfRule>
    <cfRule type="expression" dxfId="182" priority="54">
      <formula>AND(COUNTIF(E54:AN54,"&lt;&gt;" &amp; "")&gt;0,NOT(ISBLANK(C54)))</formula>
    </cfRule>
  </conditionalFormatting>
  <conditionalFormatting sqref="C55">
    <cfRule type="expression" dxfId="181" priority="55">
      <formula>COUNTIF(E55:AN55,"&lt;&gt;" &amp; "")&gt;0</formula>
    </cfRule>
    <cfRule type="expression" dxfId="180" priority="56">
      <formula>AND(COUNTIF(E55:AN55,"&lt;&gt;" &amp; "")&gt;0,NOT(ISBLANK(C55)))</formula>
    </cfRule>
  </conditionalFormatting>
  <conditionalFormatting sqref="C58">
    <cfRule type="expression" dxfId="179" priority="57">
      <formula>COUNTIF(E58:AN58,"&lt;&gt;" &amp; "")&gt;0</formula>
    </cfRule>
    <cfRule type="expression" dxfId="178" priority="58">
      <formula>AND(COUNTIF(E58:AN58,"&lt;&gt;" &amp; "")&gt;0,NOT(ISBLANK(C58)))</formula>
    </cfRule>
  </conditionalFormatting>
  <conditionalFormatting sqref="C59">
    <cfRule type="expression" dxfId="177" priority="59">
      <formula>COUNTIF(E59:AN59,"&lt;&gt;" &amp; "")&gt;0</formula>
    </cfRule>
    <cfRule type="expression" dxfId="176" priority="60">
      <formula>AND(COUNTIF(E59:AN59,"&lt;&gt;" &amp; "")&gt;0,NOT(ISBLANK(C59)))</formula>
    </cfRule>
  </conditionalFormatting>
  <conditionalFormatting sqref="C6">
    <cfRule type="expression" dxfId="175" priority="5">
      <formula>COUNTIF(E6:AN6,"&lt;&gt;" &amp; "")&gt;0</formula>
    </cfRule>
    <cfRule type="expression" dxfId="174" priority="6">
      <formula>AND(COUNTIF(E6:AN6,"&lt;&gt;" &amp; "")&gt;0,NOT(ISBLANK(C6)))</formula>
    </cfRule>
  </conditionalFormatting>
  <conditionalFormatting sqref="C62">
    <cfRule type="expression" dxfId="173" priority="61">
      <formula>COUNTIF(E62:AN62,"&lt;&gt;" &amp; "")&gt;0</formula>
    </cfRule>
    <cfRule type="expression" dxfId="172" priority="62">
      <formula>AND(COUNTIF(E62:AN62,"&lt;&gt;" &amp; "")&gt;0,NOT(ISBLANK(C62)))</formula>
    </cfRule>
  </conditionalFormatting>
  <conditionalFormatting sqref="C63">
    <cfRule type="expression" dxfId="171" priority="63">
      <formula>COUNTIF(E63:AN63,"&lt;&gt;" &amp; "")&gt;0</formula>
    </cfRule>
    <cfRule type="expression" dxfId="170" priority="64">
      <formula>AND(COUNTIF(E63:AN63,"&lt;&gt;" &amp; "")&gt;0,NOT(ISBLANK(C63)))</formula>
    </cfRule>
  </conditionalFormatting>
  <conditionalFormatting sqref="C66">
    <cfRule type="expression" dxfId="169" priority="65">
      <formula>COUNTIF(E66:AN66,"&lt;&gt;" &amp; "")&gt;0</formula>
    </cfRule>
    <cfRule type="expression" dxfId="168" priority="66">
      <formula>AND(COUNTIF(E66:AN66,"&lt;&gt;" &amp; "")&gt;0,NOT(ISBLANK(C66)))</formula>
    </cfRule>
  </conditionalFormatting>
  <conditionalFormatting sqref="C67">
    <cfRule type="expression" dxfId="167" priority="67">
      <formula>COUNTIF(E67:AN67,"&lt;&gt;" &amp; "")&gt;0</formula>
    </cfRule>
    <cfRule type="expression" dxfId="166" priority="68">
      <formula>AND(COUNTIF(E67:AN67,"&lt;&gt;" &amp; "")&gt;0,NOT(ISBLANK(C67)))</formula>
    </cfRule>
  </conditionalFormatting>
  <conditionalFormatting sqref="C7">
    <cfRule type="expression" dxfId="165" priority="7">
      <formula>COUNTIF(E7:AN7,"&lt;&gt;" &amp; "")&gt;0</formula>
    </cfRule>
    <cfRule type="expression" dxfId="164" priority="8">
      <formula>AND(COUNTIF(E7:AN7,"&lt;&gt;" &amp; "")&gt;0,NOT(ISBLANK(C7)))</formula>
    </cfRule>
  </conditionalFormatting>
  <dataValidations count="28">
    <dataValidation type="list" allowBlank="1" showInputMessage="1" showErrorMessage="1" sqref="B14">
      <formula1>"Probability"</formula1>
    </dataValidation>
    <dataValidation type="list" allowBlank="1" showInputMessage="1" showErrorMessage="1" sqref="B15">
      <formula1>"Probability"</formula1>
    </dataValidation>
    <dataValidation type="list" allowBlank="1" showInputMessage="1" showErrorMessage="1" sqref="B18">
      <formula1>"Probability"</formula1>
    </dataValidation>
    <dataValidation type="list" allowBlank="1" showInputMessage="1" showErrorMessage="1" sqref="B19">
      <formula1>"Probability"</formula1>
    </dataValidation>
    <dataValidation type="list" allowBlank="1" showInputMessage="1" showErrorMessage="1" sqref="B22">
      <formula1>"Probability"</formula1>
    </dataValidation>
    <dataValidation type="list" allowBlank="1" showInputMessage="1" showErrorMessage="1" sqref="B23">
      <formula1>"Probability"</formula1>
    </dataValidation>
    <dataValidation type="list" allowBlank="1" showInputMessage="1" showErrorMessage="1" sqref="B26">
      <formula1>"Probability"</formula1>
    </dataValidation>
    <dataValidation type="list" allowBlank="1" showInputMessage="1" showErrorMessage="1" sqref="B27">
      <formula1>"Probability"</formula1>
    </dataValidation>
    <dataValidation type="list" allowBlank="1" showInputMessage="1" showErrorMessage="1" sqref="B30">
      <formula1>"Probability"</formula1>
    </dataValidation>
    <dataValidation type="list" allowBlank="1" showInputMessage="1" showErrorMessage="1" sqref="B31">
      <formula1>"Probability"</formula1>
    </dataValidation>
    <dataValidation type="list" allowBlank="1" showInputMessage="1" showErrorMessage="1" sqref="B34">
      <formula1>"Probability"</formula1>
    </dataValidation>
    <dataValidation type="list" allowBlank="1" showInputMessage="1" showErrorMessage="1" sqref="B35">
      <formula1>"Probability"</formula1>
    </dataValidation>
    <dataValidation type="list" allowBlank="1" showInputMessage="1" showErrorMessage="1" sqref="B38">
      <formula1>"Probability"</formula1>
    </dataValidation>
    <dataValidation type="list" allowBlank="1" showInputMessage="1" showErrorMessage="1" sqref="B39">
      <formula1>"Probability"</formula1>
    </dataValidation>
    <dataValidation type="list" allowBlank="1" showInputMessage="1" showErrorMessage="1" sqref="B42">
      <formula1>"Probability"</formula1>
    </dataValidation>
    <dataValidation type="list" allowBlank="1" showInputMessage="1" showErrorMessage="1" sqref="B43">
      <formula1>"Probability"</formula1>
    </dataValidation>
    <dataValidation type="list" allowBlank="1" showInputMessage="1" showErrorMessage="1" sqref="B46">
      <formula1>"Probability"</formula1>
    </dataValidation>
    <dataValidation type="list" allowBlank="1" showInputMessage="1" showErrorMessage="1" sqref="B47">
      <formula1>"Probability"</formula1>
    </dataValidation>
    <dataValidation type="list" allowBlank="1" showInputMessage="1" showErrorMessage="1" sqref="B50">
      <formula1>"Probability"</formula1>
    </dataValidation>
    <dataValidation type="list" allowBlank="1" showInputMessage="1" showErrorMessage="1" sqref="B51">
      <formula1>"Probability"</formula1>
    </dataValidation>
    <dataValidation type="list" allowBlank="1" showInputMessage="1" showErrorMessage="1" sqref="B54">
      <formula1>"Probability"</formula1>
    </dataValidation>
    <dataValidation type="list" allowBlank="1" showInputMessage="1" showErrorMessage="1" sqref="B55">
      <formula1>"Probability"</formula1>
    </dataValidation>
    <dataValidation type="list" allowBlank="1" showInputMessage="1" showErrorMessage="1" sqref="B58">
      <formula1>"Probability"</formula1>
    </dataValidation>
    <dataValidation type="list" allowBlank="1" showInputMessage="1" showErrorMessage="1" sqref="B59">
      <formula1>"Probability"</formula1>
    </dataValidation>
    <dataValidation type="list" allowBlank="1" showInputMessage="1" showErrorMessage="1" sqref="B62">
      <formula1>"Probability"</formula1>
    </dataValidation>
    <dataValidation type="list" allowBlank="1" showInputMessage="1" showErrorMessage="1" sqref="B63">
      <formula1>"Probability"</formula1>
    </dataValidation>
    <dataValidation type="list" allowBlank="1" showInputMessage="1" showErrorMessage="1" sqref="B66">
      <formula1>"Probability"</formula1>
    </dataValidation>
    <dataValidation type="list" allowBlank="1" showInputMessage="1" showErrorMessage="1" sqref="B67">
      <formula1>"Probability"</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AP12"/>
  <sheetViews>
    <sheetView workbookViewId="0"/>
  </sheetViews>
  <sheetFormatPr defaultRowHeight="15" x14ac:dyDescent="0.25"/>
  <cols>
    <col min="1" max="1" width="14.85546875" customWidth="1"/>
    <col min="2" max="2" width="11.5703125" customWidth="1"/>
    <col min="3" max="4" width="7.28515625" customWidth="1"/>
    <col min="5" max="5" width="10.5703125" customWidth="1"/>
  </cols>
  <sheetData>
    <row r="1" spans="1:42" x14ac:dyDescent="0.25">
      <c r="A1" s="1" t="s">
        <v>0</v>
      </c>
      <c r="B1" s="1" t="s">
        <v>1</v>
      </c>
    </row>
    <row r="2" spans="1:42" x14ac:dyDescent="0.25">
      <c r="A2" t="s">
        <v>112</v>
      </c>
      <c r="B2" t="s">
        <v>113</v>
      </c>
    </row>
    <row r="4" spans="1:42" x14ac:dyDescent="0.25">
      <c r="B4" s="1" t="str">
        <f>'Population Definitions'!$A$2</f>
        <v>gen</v>
      </c>
      <c r="C4" s="1" t="str">
        <f>'Population Definitions'!$A$3</f>
        <v>plhiv</v>
      </c>
    </row>
    <row r="5" spans="1:42" x14ac:dyDescent="0.25">
      <c r="A5" s="1" t="str">
        <f>'Population Definitions'!$A$2</f>
        <v>gen</v>
      </c>
      <c r="B5" s="5" t="s">
        <v>114</v>
      </c>
      <c r="C5" s="5" t="s">
        <v>114</v>
      </c>
    </row>
    <row r="6" spans="1:42" x14ac:dyDescent="0.25">
      <c r="A6" s="1" t="str">
        <f>'Population Definitions'!$A$3</f>
        <v>plhiv</v>
      </c>
      <c r="B6" s="5" t="s">
        <v>114</v>
      </c>
      <c r="C6" s="5" t="s">
        <v>114</v>
      </c>
    </row>
    <row r="8" spans="1:42" x14ac:dyDescent="0.25">
      <c r="A8" s="1"/>
      <c r="B8" s="1"/>
      <c r="C8" s="1"/>
      <c r="D8" s="1" t="s">
        <v>3</v>
      </c>
      <c r="E8" s="1" t="s">
        <v>4</v>
      </c>
      <c r="F8" s="1"/>
      <c r="G8" s="1">
        <v>2000</v>
      </c>
      <c r="H8" s="1">
        <v>2001</v>
      </c>
      <c r="I8" s="1">
        <v>2002</v>
      </c>
      <c r="J8" s="1">
        <v>2003</v>
      </c>
      <c r="K8" s="1">
        <v>2004</v>
      </c>
      <c r="L8" s="1">
        <v>2005</v>
      </c>
      <c r="M8" s="1">
        <v>2006</v>
      </c>
      <c r="N8" s="1">
        <v>2007</v>
      </c>
      <c r="O8" s="1">
        <v>2008</v>
      </c>
      <c r="P8" s="1">
        <v>2009</v>
      </c>
      <c r="Q8" s="1">
        <v>2010</v>
      </c>
      <c r="R8" s="1">
        <v>2011</v>
      </c>
      <c r="S8" s="1">
        <v>2012</v>
      </c>
      <c r="T8" s="1">
        <v>2013</v>
      </c>
      <c r="U8" s="1">
        <v>2014</v>
      </c>
      <c r="V8" s="1">
        <v>2015</v>
      </c>
      <c r="W8" s="1">
        <v>2016</v>
      </c>
      <c r="X8" s="1">
        <v>2017</v>
      </c>
      <c r="Y8" s="1">
        <v>2018</v>
      </c>
      <c r="Z8" s="1">
        <v>2019</v>
      </c>
      <c r="AA8" s="1">
        <v>2020</v>
      </c>
      <c r="AB8" s="1">
        <v>2021</v>
      </c>
      <c r="AC8" s="1">
        <v>2022</v>
      </c>
      <c r="AD8" s="1">
        <v>2023</v>
      </c>
      <c r="AE8" s="1">
        <v>2024</v>
      </c>
      <c r="AF8" s="1">
        <v>2025</v>
      </c>
      <c r="AG8" s="1">
        <v>2026</v>
      </c>
      <c r="AH8" s="1">
        <v>2027</v>
      </c>
      <c r="AI8" s="1">
        <v>2028</v>
      </c>
      <c r="AJ8" s="1">
        <v>2029</v>
      </c>
      <c r="AK8" s="1">
        <v>2030</v>
      </c>
      <c r="AL8" s="1">
        <v>2031</v>
      </c>
      <c r="AM8" s="1">
        <v>2032</v>
      </c>
      <c r="AN8" s="1">
        <v>2033</v>
      </c>
      <c r="AO8" s="1">
        <v>2034</v>
      </c>
      <c r="AP8" s="1">
        <v>2035</v>
      </c>
    </row>
    <row r="9" spans="1:42" x14ac:dyDescent="0.25">
      <c r="A9" s="1" t="str">
        <f>IF($B$5="Y",'Population Definitions'!$A$2,"...")</f>
        <v>gen</v>
      </c>
      <c r="B9" s="3" t="str">
        <f>IF($B$5="Y","---&gt;","...")</f>
        <v>---&gt;</v>
      </c>
      <c r="C9" s="1" t="str">
        <f>IF($B$5="Y",'Population Definitions'!$A$2,"...")</f>
        <v>gen</v>
      </c>
      <c r="D9" t="s">
        <v>87</v>
      </c>
      <c r="E9" s="4">
        <v>1</v>
      </c>
      <c r="F9" s="3" t="str">
        <f>IF($B$5="Y","OR","...")</f>
        <v>OR</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25">
      <c r="A10" s="1" t="str">
        <f>IF($C$5="Y",'Population Definitions'!$A$2,"...")</f>
        <v>gen</v>
      </c>
      <c r="B10" s="3" t="str">
        <f>IF($C$5="Y","---&gt;","...")</f>
        <v>---&gt;</v>
      </c>
      <c r="C10" s="1" t="str">
        <f>IF($C$5="Y",'Population Definitions'!$A$3,"...")</f>
        <v>plhiv</v>
      </c>
      <c r="D10" t="s">
        <v>87</v>
      </c>
      <c r="E10" s="4">
        <v>1</v>
      </c>
      <c r="F10" s="3" t="str">
        <f>IF($C$5="Y","OR","...")</f>
        <v>OR</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A11" s="1" t="str">
        <f>IF($B$6="Y",'Population Definitions'!$A$3,"...")</f>
        <v>plhiv</v>
      </c>
      <c r="B11" s="3" t="str">
        <f>IF($B$6="Y","---&gt;","...")</f>
        <v>---&gt;</v>
      </c>
      <c r="C11" s="1" t="str">
        <f>IF($B$6="Y",'Population Definitions'!$A$2,"...")</f>
        <v>gen</v>
      </c>
      <c r="D11" t="s">
        <v>87</v>
      </c>
      <c r="E11" s="4">
        <v>1</v>
      </c>
      <c r="F11" s="3" t="str">
        <f>IF($B$6="Y","OR","...")</f>
        <v>OR</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x14ac:dyDescent="0.25">
      <c r="A12" s="1" t="str">
        <f>IF($C$6="Y",'Population Definitions'!$A$3,"...")</f>
        <v>plhiv</v>
      </c>
      <c r="B12" s="3" t="str">
        <f>IF($C$6="Y","---&gt;","...")</f>
        <v>---&gt;</v>
      </c>
      <c r="C12" s="1" t="str">
        <f>IF($C$6="Y",'Population Definitions'!$A$3,"...")</f>
        <v>plhiv</v>
      </c>
      <c r="D12" t="s">
        <v>87</v>
      </c>
      <c r="E12" s="4">
        <v>1</v>
      </c>
      <c r="F12" s="3" t="str">
        <f>IF($C$6="Y","OR","...")</f>
        <v>OR</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sheetData>
  <conditionalFormatting sqref="B5">
    <cfRule type="cellIs" dxfId="163" priority="1" operator="equal">
      <formula>"Y"</formula>
    </cfRule>
    <cfRule type="cellIs" dxfId="162" priority="2" operator="equal">
      <formula>"N"</formula>
    </cfRule>
  </conditionalFormatting>
  <conditionalFormatting sqref="B6">
    <cfRule type="cellIs" dxfId="161" priority="5" operator="equal">
      <formula>"Y"</formula>
    </cfRule>
    <cfRule type="cellIs" dxfId="160" priority="6" operator="equal">
      <formula>"N"</formula>
    </cfRule>
  </conditionalFormatting>
  <conditionalFormatting sqref="C5">
    <cfRule type="cellIs" dxfId="159" priority="3" operator="equal">
      <formula>"Y"</formula>
    </cfRule>
    <cfRule type="cellIs" dxfId="158" priority="4" operator="equal">
      <formula>"N"</formula>
    </cfRule>
  </conditionalFormatting>
  <conditionalFormatting sqref="C6">
    <cfRule type="cellIs" dxfId="157" priority="7" operator="equal">
      <formula>"Y"</formula>
    </cfRule>
    <cfRule type="cellIs" dxfId="156" priority="8" operator="equal">
      <formula>"N"</formula>
    </cfRule>
  </conditionalFormatting>
  <conditionalFormatting sqref="E10">
    <cfRule type="expression" dxfId="155" priority="13">
      <formula>COUNTIF(G10:AP10,"&lt;&gt;" &amp; "")&gt;0</formula>
    </cfRule>
    <cfRule type="expression" dxfId="154" priority="14">
      <formula>AND(COUNTIF(G10:AP10,"&lt;&gt;" &amp; "")&gt;0,NOT(ISBLANK(E10)))</formula>
    </cfRule>
    <cfRule type="expression" dxfId="153" priority="15">
      <formula>$C$5&lt;&gt;"Y"</formula>
    </cfRule>
  </conditionalFormatting>
  <conditionalFormatting sqref="E11">
    <cfRule type="expression" dxfId="152" priority="17">
      <formula>COUNTIF(G11:AP11,"&lt;&gt;" &amp; "")&gt;0</formula>
    </cfRule>
    <cfRule type="expression" dxfId="151" priority="18">
      <formula>AND(COUNTIF(G11:AP11,"&lt;&gt;" &amp; "")&gt;0,NOT(ISBLANK(E11)))</formula>
    </cfRule>
    <cfRule type="expression" dxfId="150" priority="19">
      <formula>$B$6&lt;&gt;"Y"</formula>
    </cfRule>
  </conditionalFormatting>
  <conditionalFormatting sqref="E12">
    <cfRule type="expression" dxfId="149" priority="21">
      <formula>COUNTIF(G12:AP12,"&lt;&gt;" &amp; "")&gt;0</formula>
    </cfRule>
    <cfRule type="expression" dxfId="148" priority="22">
      <formula>AND(COUNTIF(G12:AP12,"&lt;&gt;" &amp; "")&gt;0,NOT(ISBLANK(E12)))</formula>
    </cfRule>
    <cfRule type="expression" dxfId="147" priority="23">
      <formula>$C$6&lt;&gt;"Y"</formula>
    </cfRule>
  </conditionalFormatting>
  <conditionalFormatting sqref="E9">
    <cfRule type="expression" dxfId="146" priority="9">
      <formula>COUNTIF(G9:AP9,"&lt;&gt;" &amp; "")&gt;0</formula>
    </cfRule>
    <cfRule type="expression" dxfId="145" priority="10">
      <formula>AND(COUNTIF(G9:AP9,"&lt;&gt;" &amp; "")&gt;0,NOT(ISBLANK(E9)))</formula>
    </cfRule>
    <cfRule type="expression" dxfId="144" priority="11">
      <formula>$B$5&lt;&gt;"Y"</formula>
    </cfRule>
  </conditionalFormatting>
  <conditionalFormatting sqref="G10:AP10">
    <cfRule type="expression" dxfId="143" priority="16">
      <formula>$C$5&lt;&gt;"Y"</formula>
    </cfRule>
  </conditionalFormatting>
  <conditionalFormatting sqref="G11:AP11">
    <cfRule type="expression" dxfId="142" priority="20">
      <formula>$B$6&lt;&gt;"Y"</formula>
    </cfRule>
  </conditionalFormatting>
  <conditionalFormatting sqref="G12:AP12">
    <cfRule type="expression" dxfId="141" priority="24">
      <formula>$C$6&lt;&gt;"Y"</formula>
    </cfRule>
  </conditionalFormatting>
  <conditionalFormatting sqref="G9:AP9">
    <cfRule type="expression" dxfId="140" priority="12">
      <formula>$B$5&lt;&gt;"Y"</formula>
    </cfRule>
  </conditionalFormatting>
  <dataValidations count="8">
    <dataValidation type="list" allowBlank="1" showInputMessage="1" showErrorMessage="1" sqref="B5">
      <formula1>"Y,N"</formula1>
    </dataValidation>
    <dataValidation type="list" allowBlank="1" showInputMessage="1" showErrorMessage="1" sqref="C5">
      <formula1>"Y,N"</formula1>
    </dataValidation>
    <dataValidation type="list" allowBlank="1" showInputMessage="1" showErrorMessage="1" sqref="B6">
      <formula1>"Y,N"</formula1>
    </dataValidation>
    <dataValidation type="list" allowBlank="1" showInputMessage="1" showErrorMessage="1" sqref="C6">
      <formula1>"Y,N"</formula1>
    </dataValidation>
    <dataValidation type="list" allowBlank="1" showInputMessage="1" showErrorMessage="1" sqref="D9">
      <formula1>"N.A."</formula1>
    </dataValidation>
    <dataValidation type="list" allowBlank="1" showInputMessage="1" showErrorMessage="1" sqref="D10">
      <formula1>"N.A."</formula1>
    </dataValidation>
    <dataValidation type="list" allowBlank="1" showInputMessage="1" showErrorMessage="1" sqref="D11">
      <formula1>"N.A."</formula1>
    </dataValidation>
    <dataValidation type="list" allowBlank="1" showInputMessage="1" showErrorMessage="1" sqref="D12">
      <formula1>"N.A."</formula1>
    </dataValidation>
  </dataValidations>
  <hyperlinks>
    <hyperlink ref="B5" location="Interactions!C9" display="Y"/>
    <hyperlink ref="C5" location="Interactions!C10" display="Y"/>
    <hyperlink ref="B6" location="Interactions!C11" display="Y"/>
    <hyperlink ref="C6" location="Interactions!C12" display="Y"/>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AP12"/>
  <sheetViews>
    <sheetView workbookViewId="0">
      <selection activeCell="L23" sqref="L23"/>
    </sheetView>
  </sheetViews>
  <sheetFormatPr defaultRowHeight="15" x14ac:dyDescent="0.25"/>
  <cols>
    <col min="1" max="1" width="14.85546875" customWidth="1"/>
    <col min="2" max="2" width="11.5703125" customWidth="1"/>
    <col min="3" max="4" width="7.28515625" customWidth="1"/>
    <col min="5" max="5" width="10.5703125" customWidth="1"/>
  </cols>
  <sheetData>
    <row r="1" spans="1:42" x14ac:dyDescent="0.25">
      <c r="A1" s="1" t="s">
        <v>0</v>
      </c>
      <c r="B1" s="1" t="s">
        <v>1</v>
      </c>
    </row>
    <row r="2" spans="1:42" x14ac:dyDescent="0.25">
      <c r="A2" t="s">
        <v>120</v>
      </c>
      <c r="B2" t="s">
        <v>121</v>
      </c>
    </row>
    <row r="4" spans="1:42" x14ac:dyDescent="0.25">
      <c r="B4" s="1" t="str">
        <f>'Population Definitions'!$A$2</f>
        <v>gen</v>
      </c>
      <c r="C4" s="1" t="str">
        <f>'Population Definitions'!$A$3</f>
        <v>plhiv</v>
      </c>
    </row>
    <row r="5" spans="1:42" x14ac:dyDescent="0.25">
      <c r="A5" s="1" t="str">
        <f>'Population Definitions'!$A$2</f>
        <v>gen</v>
      </c>
      <c r="B5" s="3" t="s">
        <v>87</v>
      </c>
      <c r="C5" s="5" t="s">
        <v>114</v>
      </c>
    </row>
    <row r="6" spans="1:42" x14ac:dyDescent="0.25">
      <c r="A6" s="1" t="str">
        <f>'Population Definitions'!$A$3</f>
        <v>plhiv</v>
      </c>
      <c r="B6" s="5" t="s">
        <v>115</v>
      </c>
      <c r="C6" s="3" t="s">
        <v>87</v>
      </c>
    </row>
    <row r="8" spans="1:42" x14ac:dyDescent="0.25">
      <c r="A8" s="1"/>
      <c r="B8" s="1"/>
      <c r="C8" s="1"/>
      <c r="D8" s="1" t="s">
        <v>3</v>
      </c>
      <c r="E8" s="1" t="s">
        <v>4</v>
      </c>
      <c r="F8" s="1"/>
      <c r="G8" s="1">
        <v>2000</v>
      </c>
      <c r="H8" s="1">
        <v>2001</v>
      </c>
      <c r="I8" s="1">
        <v>2002</v>
      </c>
      <c r="J8" s="1">
        <v>2003</v>
      </c>
      <c r="K8" s="1">
        <v>2004</v>
      </c>
      <c r="L8" s="1">
        <v>2005</v>
      </c>
      <c r="M8" s="1">
        <v>2006</v>
      </c>
      <c r="N8" s="1">
        <v>2007</v>
      </c>
      <c r="O8" s="1">
        <v>2008</v>
      </c>
      <c r="P8" s="1">
        <v>2009</v>
      </c>
      <c r="Q8" s="1">
        <v>2010</v>
      </c>
      <c r="R8" s="1">
        <v>2011</v>
      </c>
      <c r="S8" s="1">
        <v>2012</v>
      </c>
      <c r="T8" s="1">
        <v>2013</v>
      </c>
      <c r="U8" s="1">
        <v>2014</v>
      </c>
      <c r="V8" s="1">
        <v>2015</v>
      </c>
      <c r="W8" s="1">
        <v>2016</v>
      </c>
      <c r="X8" s="1">
        <v>2017</v>
      </c>
      <c r="Y8" s="1">
        <v>2018</v>
      </c>
      <c r="Z8" s="1">
        <v>2019</v>
      </c>
      <c r="AA8" s="1">
        <v>2020</v>
      </c>
      <c r="AB8" s="1">
        <v>2021</v>
      </c>
      <c r="AC8" s="1">
        <v>2022</v>
      </c>
      <c r="AD8" s="1">
        <v>2023</v>
      </c>
      <c r="AE8" s="1">
        <v>2024</v>
      </c>
      <c r="AF8" s="1">
        <v>2025</v>
      </c>
      <c r="AG8" s="1">
        <v>2026</v>
      </c>
      <c r="AH8" s="1">
        <v>2027</v>
      </c>
      <c r="AI8" s="1">
        <v>2028</v>
      </c>
      <c r="AJ8" s="1">
        <v>2029</v>
      </c>
      <c r="AK8" s="1">
        <v>2030</v>
      </c>
      <c r="AL8" s="1">
        <v>2031</v>
      </c>
      <c r="AM8" s="1">
        <v>2032</v>
      </c>
      <c r="AN8" s="1">
        <v>2033</v>
      </c>
      <c r="AO8" s="1">
        <v>2034</v>
      </c>
      <c r="AP8" s="1">
        <v>2035</v>
      </c>
    </row>
    <row r="9" spans="1:42" x14ac:dyDescent="0.25">
      <c r="A9" s="1" t="str">
        <f>IF($B$5="Y",'Population Definitions'!$A$2,"...")</f>
        <v>...</v>
      </c>
      <c r="B9" s="3" t="str">
        <f>IF($B$5="Y","---&gt;","...")</f>
        <v>...</v>
      </c>
      <c r="C9" s="1" t="str">
        <f>IF($B$5="Y",'Population Definitions'!$A$2,"...")</f>
        <v>...</v>
      </c>
      <c r="E9" s="2"/>
      <c r="F9" s="3" t="str">
        <f>IF($B$5="Y","OR","...")</f>
        <v>...</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x14ac:dyDescent="0.25">
      <c r="A10" s="1" t="str">
        <f>IF($C$5="Y",'Population Definitions'!$A$2,"...")</f>
        <v>gen</v>
      </c>
      <c r="B10" s="3" t="str">
        <f>IF($C$5="Y","---&gt;","...")</f>
        <v>---&gt;</v>
      </c>
      <c r="C10" s="1" t="str">
        <f>IF($C$5="Y",'Population Definitions'!$A$3,"...")</f>
        <v>plhiv</v>
      </c>
      <c r="D10" t="s">
        <v>98</v>
      </c>
      <c r="E10" s="2">
        <v>4.0000000000000001E-3</v>
      </c>
      <c r="F10" s="3" t="str">
        <f>IF($C$5="Y","OR","...")</f>
        <v>OR</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x14ac:dyDescent="0.25">
      <c r="A11" s="1" t="str">
        <f>IF($B$6="Y",'Population Definitions'!$A$3,"...")</f>
        <v>...</v>
      </c>
      <c r="B11" s="3" t="str">
        <f>IF($B$6="Y","---&gt;","...")</f>
        <v>...</v>
      </c>
      <c r="C11" s="1" t="str">
        <f>IF($B$6="Y",'Population Definitions'!$A$2,"...")</f>
        <v>...</v>
      </c>
      <c r="E11" s="2"/>
      <c r="F11" s="3" t="str">
        <f>IF($B$6="Y","OR","...")</f>
        <v>...</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x14ac:dyDescent="0.25">
      <c r="A12" s="1" t="str">
        <f>IF($C$6="Y",'Population Definitions'!$A$3,"...")</f>
        <v>...</v>
      </c>
      <c r="B12" s="3" t="str">
        <f>IF($C$6="Y","---&gt;","...")</f>
        <v>...</v>
      </c>
      <c r="C12" s="1" t="str">
        <f>IF($C$6="Y",'Population Definitions'!$A$3,"...")</f>
        <v>...</v>
      </c>
      <c r="E12" s="2"/>
      <c r="F12" s="3" t="str">
        <f>IF($C$6="Y","OR","...")</f>
        <v>...</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sheetData>
  <conditionalFormatting sqref="B6">
    <cfRule type="cellIs" dxfId="139" priority="3" operator="equal">
      <formula>"Y"</formula>
    </cfRule>
    <cfRule type="cellIs" dxfId="138" priority="4" operator="equal">
      <formula>"N"</formula>
    </cfRule>
  </conditionalFormatting>
  <conditionalFormatting sqref="C5">
    <cfRule type="cellIs" dxfId="137" priority="1" operator="equal">
      <formula>"Y"</formula>
    </cfRule>
    <cfRule type="cellIs" dxfId="136" priority="2" operator="equal">
      <formula>"N"</formula>
    </cfRule>
  </conditionalFormatting>
  <conditionalFormatting sqref="E10">
    <cfRule type="expression" dxfId="135" priority="9">
      <formula>COUNTIF(G10:AP10,"&lt;&gt;" &amp; "")&gt;0</formula>
    </cfRule>
    <cfRule type="expression" dxfId="134" priority="10">
      <formula>AND(COUNTIF(G10:AP10,"&lt;&gt;" &amp; "")&gt;0,NOT(ISBLANK(E10)))</formula>
    </cfRule>
    <cfRule type="expression" dxfId="133" priority="11">
      <formula>$C$5&lt;&gt;"Y"</formula>
    </cfRule>
  </conditionalFormatting>
  <conditionalFormatting sqref="E11">
    <cfRule type="expression" dxfId="132" priority="13">
      <formula>COUNTIF(G11:AP11,"&lt;&gt;" &amp; "")&gt;0</formula>
    </cfRule>
    <cfRule type="expression" dxfId="131" priority="14">
      <formula>AND(COUNTIF(G11:AP11,"&lt;&gt;" &amp; "")&gt;0,NOT(ISBLANK(E11)))</formula>
    </cfRule>
    <cfRule type="expression" dxfId="130" priority="15">
      <formula>$B$6&lt;&gt;"Y"</formula>
    </cfRule>
  </conditionalFormatting>
  <conditionalFormatting sqref="E12">
    <cfRule type="expression" dxfId="129" priority="17">
      <formula>COUNTIF(G12:AP12,"&lt;&gt;" &amp; "")&gt;0</formula>
    </cfRule>
    <cfRule type="expression" dxfId="128" priority="18">
      <formula>AND(COUNTIF(G12:AP12,"&lt;&gt;" &amp; "")&gt;0,NOT(ISBLANK(E12)))</formula>
    </cfRule>
    <cfRule type="expression" dxfId="127" priority="19">
      <formula>$C$6&lt;&gt;"Y"</formula>
    </cfRule>
  </conditionalFormatting>
  <conditionalFormatting sqref="E9">
    <cfRule type="expression" dxfId="126" priority="5">
      <formula>COUNTIF(G9:AP9,"&lt;&gt;" &amp; "")&gt;0</formula>
    </cfRule>
    <cfRule type="expression" dxfId="125" priority="6">
      <formula>AND(COUNTIF(G9:AP9,"&lt;&gt;" &amp; "")&gt;0,NOT(ISBLANK(E9)))</formula>
    </cfRule>
    <cfRule type="expression" dxfId="124" priority="7">
      <formula>$B$5&lt;&gt;"Y"</formula>
    </cfRule>
  </conditionalFormatting>
  <conditionalFormatting sqref="G10:AP10">
    <cfRule type="expression" dxfId="123" priority="12">
      <formula>$C$5&lt;&gt;"Y"</formula>
    </cfRule>
  </conditionalFormatting>
  <conditionalFormatting sqref="G11:AP11">
    <cfRule type="expression" dxfId="122" priority="16">
      <formula>$B$6&lt;&gt;"Y"</formula>
    </cfRule>
  </conditionalFormatting>
  <conditionalFormatting sqref="G12:AP12">
    <cfRule type="expression" dxfId="121" priority="20">
      <formula>$C$6&lt;&gt;"Y"</formula>
    </cfRule>
  </conditionalFormatting>
  <conditionalFormatting sqref="G9:AP9">
    <cfRule type="expression" dxfId="120" priority="8">
      <formula>$B$5&lt;&gt;"Y"</formula>
    </cfRule>
  </conditionalFormatting>
  <dataValidations count="8">
    <dataValidation type="list" allowBlank="1" showInputMessage="1" showErrorMessage="1" sqref="B5">
      <formula1>"N.A."</formula1>
    </dataValidation>
    <dataValidation type="list" allowBlank="1" showInputMessage="1" showErrorMessage="1" sqref="C5">
      <formula1>"Y,N"</formula1>
    </dataValidation>
    <dataValidation type="list" allowBlank="1" showInputMessage="1" showErrorMessage="1" sqref="B6">
      <formula1>"Y,N"</formula1>
    </dataValidation>
    <dataValidation type="list" allowBlank="1" showInputMessage="1" showErrorMessage="1" sqref="C6">
      <formula1>"N.A."</formula1>
    </dataValidation>
    <dataValidation type="list" allowBlank="1" showInputMessage="1" showErrorMessage="1" sqref="D9">
      <formula1>"Number,Probability"</formula1>
    </dataValidation>
    <dataValidation type="list" allowBlank="1" showInputMessage="1" showErrorMessage="1" sqref="D10">
      <formula1>"Number,Probability"</formula1>
    </dataValidation>
    <dataValidation type="list" allowBlank="1" showInputMessage="1" showErrorMessage="1" sqref="D11">
      <formula1>"Number,Probability"</formula1>
    </dataValidation>
    <dataValidation type="list" allowBlank="1" showInputMessage="1" showErrorMessage="1" sqref="D12">
      <formula1>"Number,Probability"</formula1>
    </dataValidation>
  </dataValidations>
  <hyperlinks>
    <hyperlink ref="C5" location="Transfers!C10" display="N"/>
    <hyperlink ref="B6" location="Transfers!C11" display="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N27"/>
  <sheetViews>
    <sheetView tabSelected="1" workbookViewId="0">
      <selection activeCell="G33" sqref="G33"/>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2</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5</v>
      </c>
      <c r="C2" s="2"/>
      <c r="D2" s="3" t="s">
        <v>6</v>
      </c>
      <c r="E2" s="2">
        <f>95%*10000000</f>
        <v>9500000</v>
      </c>
      <c r="F2" s="2"/>
      <c r="G2" s="2"/>
      <c r="H2" s="2"/>
      <c r="I2" s="2"/>
      <c r="J2" s="2"/>
      <c r="K2" s="2"/>
      <c r="L2" s="2"/>
      <c r="M2" s="2"/>
      <c r="N2" s="2"/>
      <c r="O2" s="2"/>
      <c r="P2" s="2"/>
      <c r="Q2" s="2"/>
      <c r="R2" s="2"/>
      <c r="S2" s="2"/>
      <c r="T2" s="2"/>
      <c r="U2" s="2"/>
      <c r="V2" s="2">
        <f>95%*12000000</f>
        <v>11400000</v>
      </c>
      <c r="W2" s="2"/>
      <c r="X2" s="2"/>
      <c r="Y2" s="2"/>
      <c r="Z2" s="2"/>
      <c r="AA2" s="2"/>
      <c r="AB2" s="2"/>
      <c r="AC2" s="2"/>
      <c r="AD2" s="2"/>
      <c r="AE2" s="2"/>
      <c r="AF2" s="2"/>
      <c r="AG2" s="2"/>
      <c r="AH2" s="2"/>
      <c r="AI2" s="2"/>
      <c r="AJ2" s="2"/>
      <c r="AK2" s="2"/>
      <c r="AL2" s="2"/>
      <c r="AM2" s="2"/>
      <c r="AN2" s="2"/>
    </row>
    <row r="3" spans="1:40" x14ac:dyDescent="0.25">
      <c r="A3" s="1" t="str">
        <f>'Population Definitions'!$A$3</f>
        <v>plhiv</v>
      </c>
      <c r="B3" t="s">
        <v>5</v>
      </c>
      <c r="C3" s="2"/>
      <c r="D3" s="3" t="s">
        <v>6</v>
      </c>
      <c r="E3" s="2">
        <f>5%*10000000</f>
        <v>500000</v>
      </c>
      <c r="F3" s="2"/>
      <c r="G3" s="2"/>
      <c r="H3" s="2"/>
      <c r="I3" s="2"/>
      <c r="J3" s="2"/>
      <c r="K3" s="2"/>
      <c r="L3" s="2"/>
      <c r="M3" s="2"/>
      <c r="N3" s="2"/>
      <c r="O3" s="2"/>
      <c r="P3" s="2"/>
      <c r="Q3" s="2"/>
      <c r="R3" s="2"/>
      <c r="S3" s="2"/>
      <c r="T3" s="2"/>
      <c r="U3" s="2"/>
      <c r="V3" s="2">
        <f>5%*12000000</f>
        <v>600000</v>
      </c>
      <c r="W3" s="2"/>
      <c r="X3" s="2"/>
      <c r="Y3" s="2"/>
      <c r="Z3" s="2"/>
      <c r="AA3" s="2"/>
      <c r="AB3" s="2"/>
      <c r="AC3" s="2"/>
      <c r="AD3" s="2"/>
      <c r="AE3" s="2"/>
      <c r="AF3" s="2"/>
      <c r="AG3" s="2"/>
      <c r="AH3" s="2"/>
      <c r="AI3" s="2"/>
      <c r="AJ3" s="2"/>
      <c r="AK3" s="2"/>
      <c r="AL3" s="2"/>
      <c r="AM3" s="2"/>
      <c r="AN3" s="2"/>
    </row>
    <row r="5" spans="1:40" x14ac:dyDescent="0.25">
      <c r="A5" s="1" t="s">
        <v>7</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5</v>
      </c>
      <c r="C6" s="2"/>
      <c r="D6" s="3" t="s">
        <v>6</v>
      </c>
      <c r="E6" s="2">
        <f>0.03*SUM(E2:E3)</f>
        <v>300000</v>
      </c>
      <c r="F6" s="2"/>
      <c r="G6" s="2"/>
      <c r="H6" s="2"/>
      <c r="I6" s="2"/>
      <c r="J6" s="2"/>
      <c r="K6" s="2"/>
      <c r="L6" s="2"/>
      <c r="M6" s="2"/>
      <c r="N6" s="2"/>
      <c r="O6" s="2"/>
      <c r="P6" s="2"/>
      <c r="Q6" s="2"/>
      <c r="R6" s="2"/>
      <c r="S6" s="2"/>
      <c r="T6" s="2"/>
      <c r="U6" s="2"/>
      <c r="V6" s="2">
        <f>0.03*SUM(V2:V3)</f>
        <v>360000</v>
      </c>
      <c r="W6" s="2"/>
      <c r="X6" s="2"/>
      <c r="Y6" s="2"/>
      <c r="Z6" s="2"/>
      <c r="AA6" s="2"/>
      <c r="AB6" s="2"/>
      <c r="AC6" s="2"/>
      <c r="AD6" s="2"/>
      <c r="AE6" s="2"/>
      <c r="AF6" s="2"/>
      <c r="AG6" s="2"/>
      <c r="AH6" s="2"/>
      <c r="AI6" s="2"/>
      <c r="AJ6" s="2"/>
      <c r="AK6" s="2"/>
      <c r="AL6" s="2"/>
      <c r="AM6" s="2"/>
      <c r="AN6" s="2"/>
    </row>
    <row r="7" spans="1:40" x14ac:dyDescent="0.25">
      <c r="A7" s="1" t="str">
        <f>'Population Definitions'!$A$3</f>
        <v>plhiv</v>
      </c>
      <c r="B7" t="s">
        <v>5</v>
      </c>
      <c r="C7" s="2">
        <v>0</v>
      </c>
      <c r="D7" s="3" t="s">
        <v>6</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9" spans="1:40" x14ac:dyDescent="0.25">
      <c r="A9" s="1" t="s">
        <v>8</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98</v>
      </c>
      <c r="C10" s="2">
        <v>1.4999999999999999E-2</v>
      </c>
      <c r="D10" s="3" t="s">
        <v>6</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x14ac:dyDescent="0.25">
      <c r="A11" s="1" t="str">
        <f>'Population Definitions'!$A$3</f>
        <v>plhiv</v>
      </c>
      <c r="B11" t="s">
        <v>98</v>
      </c>
      <c r="C11" s="2">
        <v>0.04</v>
      </c>
      <c r="D11" s="3" t="s">
        <v>6</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3" spans="1:40" x14ac:dyDescent="0.25">
      <c r="A13" s="1" t="s">
        <v>9</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5</v>
      </c>
      <c r="C14" s="4">
        <v>0</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5</v>
      </c>
      <c r="C15" s="4">
        <v>0</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10</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5</v>
      </c>
      <c r="C18" s="4">
        <v>0</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5</v>
      </c>
      <c r="C19" s="4">
        <v>0</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11</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12</v>
      </c>
      <c r="C22" s="4">
        <v>0</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12</v>
      </c>
      <c r="C23" s="4">
        <v>0</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5" spans="1:40" x14ac:dyDescent="0.25">
      <c r="A25" s="1" t="s">
        <v>13</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12</v>
      </c>
      <c r="C26" s="4">
        <v>0</v>
      </c>
      <c r="D26" s="3" t="s">
        <v>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1" t="str">
        <f>'Population Definitions'!$A$3</f>
        <v>plhiv</v>
      </c>
      <c r="B27" t="s">
        <v>12</v>
      </c>
      <c r="C27" s="4">
        <v>0</v>
      </c>
      <c r="D27" s="3" t="s">
        <v>6</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sheetData>
  <conditionalFormatting sqref="C10">
    <cfRule type="expression" dxfId="483" priority="9">
      <formula>COUNTIF(E10:AN10,"&lt;&gt;" &amp; "")&gt;0</formula>
    </cfRule>
    <cfRule type="expression" dxfId="482" priority="10">
      <formula>AND(COUNTIF(E10:AN10,"&lt;&gt;" &amp; "")&gt;0,NOT(ISBLANK(C10)))</formula>
    </cfRule>
  </conditionalFormatting>
  <conditionalFormatting sqref="C11">
    <cfRule type="expression" dxfId="481" priority="11">
      <formula>COUNTIF(E11:AN11,"&lt;&gt;" &amp; "")&gt;0</formula>
    </cfRule>
    <cfRule type="expression" dxfId="480" priority="12">
      <formula>AND(COUNTIF(E11:AN11,"&lt;&gt;" &amp; "")&gt;0,NOT(ISBLANK(C11)))</formula>
    </cfRule>
  </conditionalFormatting>
  <conditionalFormatting sqref="C14">
    <cfRule type="expression" dxfId="479" priority="13">
      <formula>COUNTIF(E14:AN14,"&lt;&gt;" &amp; "")&gt;0</formula>
    </cfRule>
    <cfRule type="expression" dxfId="478" priority="14">
      <formula>AND(COUNTIF(E14:AN14,"&lt;&gt;" &amp; "")&gt;0,NOT(ISBLANK(C14)))</formula>
    </cfRule>
  </conditionalFormatting>
  <conditionalFormatting sqref="C15">
    <cfRule type="expression" dxfId="477" priority="15">
      <formula>COUNTIF(E15:AN15,"&lt;&gt;" &amp; "")&gt;0</formula>
    </cfRule>
    <cfRule type="expression" dxfId="476" priority="16">
      <formula>AND(COUNTIF(E15:AN15,"&lt;&gt;" &amp; "")&gt;0,NOT(ISBLANK(C15)))</formula>
    </cfRule>
  </conditionalFormatting>
  <conditionalFormatting sqref="C18">
    <cfRule type="expression" dxfId="475" priority="17">
      <formula>COUNTIF(E18:AN18,"&lt;&gt;" &amp; "")&gt;0</formula>
    </cfRule>
    <cfRule type="expression" dxfId="474" priority="18">
      <formula>AND(COUNTIF(E18:AN18,"&lt;&gt;" &amp; "")&gt;0,NOT(ISBLANK(C18)))</formula>
    </cfRule>
  </conditionalFormatting>
  <conditionalFormatting sqref="C19">
    <cfRule type="expression" dxfId="473" priority="19">
      <formula>COUNTIF(E19:AN19,"&lt;&gt;" &amp; "")&gt;0</formula>
    </cfRule>
    <cfRule type="expression" dxfId="472" priority="20">
      <formula>AND(COUNTIF(E19:AN19,"&lt;&gt;" &amp; "")&gt;0,NOT(ISBLANK(C19)))</formula>
    </cfRule>
  </conditionalFormatting>
  <conditionalFormatting sqref="C2">
    <cfRule type="expression" dxfId="471" priority="1">
      <formula>COUNTIF(E2:AN2,"&lt;&gt;" &amp; "")&gt;0</formula>
    </cfRule>
    <cfRule type="expression" dxfId="470" priority="2">
      <formula>AND(COUNTIF(E2:AN2,"&lt;&gt;" &amp; "")&gt;0,NOT(ISBLANK(C2)))</formula>
    </cfRule>
  </conditionalFormatting>
  <conditionalFormatting sqref="C22">
    <cfRule type="expression" dxfId="469" priority="21">
      <formula>COUNTIF(E22:AN22,"&lt;&gt;" &amp; "")&gt;0</formula>
    </cfRule>
    <cfRule type="expression" dxfId="468" priority="22">
      <formula>AND(COUNTIF(E22:AN22,"&lt;&gt;" &amp; "")&gt;0,NOT(ISBLANK(C22)))</formula>
    </cfRule>
  </conditionalFormatting>
  <conditionalFormatting sqref="C23">
    <cfRule type="expression" dxfId="467" priority="23">
      <formula>COUNTIF(E23:AN23,"&lt;&gt;" &amp; "")&gt;0</formula>
    </cfRule>
    <cfRule type="expression" dxfId="466" priority="24">
      <formula>AND(COUNTIF(E23:AN23,"&lt;&gt;" &amp; "")&gt;0,NOT(ISBLANK(C23)))</formula>
    </cfRule>
  </conditionalFormatting>
  <conditionalFormatting sqref="C26">
    <cfRule type="expression" dxfId="465" priority="25">
      <formula>COUNTIF(E26:AN26,"&lt;&gt;" &amp; "")&gt;0</formula>
    </cfRule>
    <cfRule type="expression" dxfId="464" priority="26">
      <formula>AND(COUNTIF(E26:AN26,"&lt;&gt;" &amp; "")&gt;0,NOT(ISBLANK(C26)))</formula>
    </cfRule>
  </conditionalFormatting>
  <conditionalFormatting sqref="C27">
    <cfRule type="expression" dxfId="463" priority="27">
      <formula>COUNTIF(E27:AN27,"&lt;&gt;" &amp; "")&gt;0</formula>
    </cfRule>
    <cfRule type="expression" dxfId="462" priority="28">
      <formula>AND(COUNTIF(E27:AN27,"&lt;&gt;" &amp; "")&gt;0,NOT(ISBLANK(C27)))</formula>
    </cfRule>
  </conditionalFormatting>
  <conditionalFormatting sqref="C3">
    <cfRule type="expression" dxfId="461" priority="3">
      <formula>COUNTIF(E3:AN3,"&lt;&gt;" &amp; "")&gt;0</formula>
    </cfRule>
    <cfRule type="expression" dxfId="460" priority="4">
      <formula>AND(COUNTIF(E3:AN3,"&lt;&gt;" &amp; "")&gt;0,NOT(ISBLANK(C3)))</formula>
    </cfRule>
  </conditionalFormatting>
  <dataValidations count="14">
    <dataValidation type="list" allowBlank="1" showInputMessage="1" showErrorMessage="1" sqref="B2">
      <formula1>"Number"</formula1>
    </dataValidation>
    <dataValidation type="list" allowBlank="1" showInputMessage="1" showErrorMessage="1" sqref="B3">
      <formula1>"Number"</formula1>
    </dataValidation>
    <dataValidation type="list" allowBlank="1" showInputMessage="1" showErrorMessage="1" sqref="B6">
      <formula1>"Number"</formula1>
    </dataValidation>
    <dataValidation type="list" allowBlank="1" showInputMessage="1" showErrorMessage="1" sqref="B7">
      <formula1>"Number"</formula1>
    </dataValidation>
    <dataValidation type="list" allowBlank="1" showInputMessage="1" showErrorMessage="1" sqref="B10">
      <formula1>"Number,Probability"</formula1>
    </dataValidation>
    <dataValidation type="list" allowBlank="1" showInputMessage="1" showErrorMessage="1" sqref="B11">
      <formula1>"Number,Probability"</formula1>
    </dataValidation>
    <dataValidation type="list" allowBlank="1" showInputMessage="1" showErrorMessage="1" sqref="B14">
      <formula1>"Number"</formula1>
    </dataValidation>
    <dataValidation type="list" allowBlank="1" showInputMessage="1" showErrorMessage="1" sqref="B15">
      <formula1>"Number"</formula1>
    </dataValidation>
    <dataValidation type="list" allowBlank="1" showInputMessage="1" showErrorMessage="1" sqref="B18">
      <formula1>"Number,Probability"</formula1>
    </dataValidation>
    <dataValidation type="list" allowBlank="1" showInputMessage="1" showErrorMessage="1" sqref="B19">
      <formula1>"Number,Probability"</formula1>
    </dataValidation>
    <dataValidation type="list" allowBlank="1" showInputMessage="1" showErrorMessage="1" sqref="B22">
      <formula1>"Proportion"</formula1>
    </dataValidation>
    <dataValidation type="list" allowBlank="1" showInputMessage="1" showErrorMessage="1" sqref="B23">
      <formula1>"Proportion"</formula1>
    </dataValidation>
    <dataValidation type="list" allowBlank="1" showInputMessage="1" showErrorMessage="1" sqref="B26">
      <formula1>"Proportion"</formula1>
    </dataValidation>
    <dataValidation type="list" allowBlank="1" showInputMessage="1" showErrorMessage="1" sqref="B27">
      <formula1>"Proportion"</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N47"/>
  <sheetViews>
    <sheetView workbookViewId="0">
      <selection activeCell="L45" sqref="L45"/>
    </sheetView>
  </sheetViews>
  <sheetFormatPr defaultRowHeight="15" x14ac:dyDescent="0.25"/>
  <cols>
    <col min="1" max="1" width="43.140625" customWidth="1"/>
    <col min="2" max="2" width="13.85546875" customWidth="1"/>
    <col min="3" max="3" width="10.5703125" customWidth="1"/>
    <col min="4" max="4" width="3.85546875" customWidth="1"/>
  </cols>
  <sheetData>
    <row r="1" spans="1:40" x14ac:dyDescent="0.25">
      <c r="A1" s="1" t="s">
        <v>14</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5</v>
      </c>
      <c r="C2" s="2"/>
      <c r="D2" s="3" t="s">
        <v>6</v>
      </c>
      <c r="E2" s="2">
        <v>400</v>
      </c>
      <c r="F2" s="2"/>
      <c r="G2" s="2"/>
      <c r="H2" s="2"/>
      <c r="I2" s="2"/>
      <c r="J2" s="2"/>
      <c r="K2" s="2"/>
      <c r="L2" s="2"/>
      <c r="M2" s="2"/>
      <c r="N2" s="2"/>
      <c r="O2" s="2"/>
      <c r="P2" s="2"/>
      <c r="Q2" s="2">
        <v>450</v>
      </c>
      <c r="R2" s="2">
        <v>400</v>
      </c>
      <c r="S2" s="2">
        <v>397</v>
      </c>
      <c r="T2" s="2">
        <v>500</v>
      </c>
      <c r="U2" s="2">
        <v>455</v>
      </c>
      <c r="V2" s="2">
        <v>480</v>
      </c>
      <c r="W2" s="2"/>
      <c r="X2" s="2"/>
      <c r="Y2" s="2"/>
      <c r="Z2" s="2"/>
      <c r="AA2" s="2"/>
      <c r="AB2" s="2"/>
      <c r="AC2" s="2"/>
      <c r="AD2" s="2"/>
      <c r="AE2" s="2"/>
      <c r="AF2" s="2"/>
      <c r="AG2" s="2"/>
      <c r="AH2" s="2"/>
      <c r="AI2" s="2"/>
      <c r="AJ2" s="2"/>
      <c r="AK2" s="2"/>
      <c r="AL2" s="2"/>
      <c r="AM2" s="2"/>
      <c r="AN2" s="2"/>
    </row>
    <row r="3" spans="1:40" x14ac:dyDescent="0.25">
      <c r="A3" s="1" t="str">
        <f>'Population Definitions'!$A$3</f>
        <v>plhiv</v>
      </c>
      <c r="B3" t="s">
        <v>5</v>
      </c>
      <c r="C3" s="2"/>
      <c r="D3" s="3" t="s">
        <v>6</v>
      </c>
      <c r="E3" s="2">
        <v>15</v>
      </c>
      <c r="F3" s="2"/>
      <c r="G3" s="2"/>
      <c r="H3" s="2"/>
      <c r="I3" s="2"/>
      <c r="J3" s="2"/>
      <c r="K3" s="2"/>
      <c r="L3" s="2"/>
      <c r="M3" s="2"/>
      <c r="N3" s="2"/>
      <c r="O3" s="2"/>
      <c r="P3" s="2"/>
      <c r="Q3" s="2">
        <f>ROUND(Q39*Q38,0)</f>
        <v>16</v>
      </c>
      <c r="R3" s="2">
        <f t="shared" ref="R3:V3" si="0">ROUND(R39*R38,0)</f>
        <v>19</v>
      </c>
      <c r="S3" s="2">
        <f t="shared" si="0"/>
        <v>17</v>
      </c>
      <c r="T3" s="2">
        <f t="shared" si="0"/>
        <v>27</v>
      </c>
      <c r="U3" s="2">
        <f t="shared" si="0"/>
        <v>25</v>
      </c>
      <c r="V3" s="2">
        <f t="shared" si="0"/>
        <v>28</v>
      </c>
      <c r="W3" s="2"/>
      <c r="X3" s="2"/>
      <c r="Y3" s="2"/>
      <c r="Z3" s="2"/>
      <c r="AA3" s="2"/>
      <c r="AB3" s="2"/>
      <c r="AC3" s="2"/>
      <c r="AD3" s="2"/>
      <c r="AE3" s="2"/>
      <c r="AF3" s="2"/>
      <c r="AG3" s="2"/>
      <c r="AH3" s="2"/>
      <c r="AI3" s="2"/>
      <c r="AJ3" s="2"/>
      <c r="AK3" s="2"/>
      <c r="AL3" s="2"/>
      <c r="AM3" s="2"/>
      <c r="AN3" s="2"/>
    </row>
    <row r="5" spans="1:40" x14ac:dyDescent="0.25">
      <c r="A5" s="1" t="s">
        <v>15</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5</v>
      </c>
      <c r="C6" s="2"/>
      <c r="D6" s="3" t="s">
        <v>6</v>
      </c>
      <c r="E6" s="2">
        <v>0</v>
      </c>
      <c r="F6" s="2"/>
      <c r="G6" s="2"/>
      <c r="H6" s="2"/>
      <c r="I6" s="2"/>
      <c r="J6" s="2"/>
      <c r="K6" s="2"/>
      <c r="L6" s="2"/>
      <c r="M6" s="2"/>
      <c r="N6" s="2"/>
      <c r="O6" s="2"/>
      <c r="P6" s="2"/>
      <c r="Q6" s="2">
        <v>40</v>
      </c>
      <c r="R6" s="2">
        <v>45</v>
      </c>
      <c r="S6" s="2">
        <v>50</v>
      </c>
      <c r="T6" s="2">
        <v>55</v>
      </c>
      <c r="U6" s="2">
        <v>38</v>
      </c>
      <c r="V6" s="2">
        <v>46</v>
      </c>
      <c r="W6" s="2"/>
      <c r="X6" s="2"/>
      <c r="Y6" s="2"/>
      <c r="Z6" s="2"/>
      <c r="AA6" s="2"/>
      <c r="AB6" s="2"/>
      <c r="AC6" s="2"/>
      <c r="AD6" s="2"/>
      <c r="AE6" s="2"/>
      <c r="AF6" s="2"/>
      <c r="AG6" s="2"/>
      <c r="AH6" s="2"/>
      <c r="AI6" s="2"/>
      <c r="AJ6" s="2"/>
      <c r="AK6" s="2"/>
      <c r="AL6" s="2"/>
      <c r="AM6" s="2"/>
      <c r="AN6" s="2"/>
    </row>
    <row r="7" spans="1:40" x14ac:dyDescent="0.25">
      <c r="A7" s="1" t="str">
        <f>'Population Definitions'!$A$3</f>
        <v>plhiv</v>
      </c>
      <c r="B7" t="s">
        <v>5</v>
      </c>
      <c r="C7" s="2"/>
      <c r="D7" s="3" t="s">
        <v>6</v>
      </c>
      <c r="E7" s="2">
        <v>0</v>
      </c>
      <c r="F7" s="2"/>
      <c r="G7" s="2"/>
      <c r="H7" s="2"/>
      <c r="I7" s="2"/>
      <c r="J7" s="2"/>
      <c r="K7" s="2"/>
      <c r="L7" s="2"/>
      <c r="M7" s="2"/>
      <c r="N7" s="2"/>
      <c r="O7" s="2"/>
      <c r="P7" s="2"/>
      <c r="Q7" s="2">
        <f>ROUND(Q40*Q$38,0)</f>
        <v>1</v>
      </c>
      <c r="R7" s="2">
        <f t="shared" ref="R7:V7" si="1">ROUND(R40*R$38,0)</f>
        <v>2</v>
      </c>
      <c r="S7" s="2">
        <f t="shared" si="1"/>
        <v>2</v>
      </c>
      <c r="T7" s="2">
        <f t="shared" si="1"/>
        <v>3</v>
      </c>
      <c r="U7" s="2">
        <f t="shared" si="1"/>
        <v>2</v>
      </c>
      <c r="V7" s="2">
        <f t="shared" si="1"/>
        <v>3</v>
      </c>
      <c r="W7" s="2"/>
      <c r="X7" s="2"/>
      <c r="Y7" s="2"/>
      <c r="Z7" s="2"/>
      <c r="AA7" s="2"/>
      <c r="AB7" s="2"/>
      <c r="AC7" s="2"/>
      <c r="AD7" s="2"/>
      <c r="AE7" s="2"/>
      <c r="AF7" s="2"/>
      <c r="AG7" s="2"/>
      <c r="AH7" s="2"/>
      <c r="AI7" s="2"/>
      <c r="AJ7" s="2"/>
      <c r="AK7" s="2"/>
      <c r="AL7" s="2"/>
      <c r="AM7" s="2"/>
      <c r="AN7" s="2"/>
    </row>
    <row r="9" spans="1:40" x14ac:dyDescent="0.25">
      <c r="A9" s="1" t="s">
        <v>16</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5</v>
      </c>
      <c r="C10" s="2"/>
      <c r="D10" s="3" t="s">
        <v>6</v>
      </c>
      <c r="E10" s="2">
        <v>0</v>
      </c>
      <c r="F10" s="2"/>
      <c r="G10" s="2"/>
      <c r="H10" s="2"/>
      <c r="I10" s="2"/>
      <c r="J10" s="2"/>
      <c r="K10" s="2"/>
      <c r="L10" s="2"/>
      <c r="M10" s="2"/>
      <c r="N10" s="2"/>
      <c r="O10" s="2"/>
      <c r="P10" s="2"/>
      <c r="Q10" s="2">
        <v>0</v>
      </c>
      <c r="R10" s="2">
        <v>2</v>
      </c>
      <c r="S10" s="2">
        <v>1</v>
      </c>
      <c r="T10" s="2">
        <v>3</v>
      </c>
      <c r="U10" s="2">
        <v>4</v>
      </c>
      <c r="V10" s="2">
        <v>4</v>
      </c>
      <c r="W10" s="2"/>
      <c r="X10" s="2"/>
      <c r="Y10" s="2"/>
      <c r="Z10" s="2"/>
      <c r="AA10" s="2"/>
      <c r="AB10" s="2"/>
      <c r="AC10" s="2"/>
      <c r="AD10" s="2"/>
      <c r="AE10" s="2"/>
      <c r="AF10" s="2"/>
      <c r="AG10" s="2"/>
      <c r="AH10" s="2"/>
      <c r="AI10" s="2"/>
      <c r="AJ10" s="2"/>
      <c r="AK10" s="2"/>
      <c r="AL10" s="2"/>
      <c r="AM10" s="2"/>
      <c r="AN10" s="2"/>
    </row>
    <row r="11" spans="1:40" x14ac:dyDescent="0.25">
      <c r="A11" s="1" t="str">
        <f>'Population Definitions'!$A$3</f>
        <v>plhiv</v>
      </c>
      <c r="B11" t="s">
        <v>5</v>
      </c>
      <c r="C11" s="2"/>
      <c r="D11" s="3" t="s">
        <v>6</v>
      </c>
      <c r="E11" s="2">
        <v>0</v>
      </c>
      <c r="F11" s="2"/>
      <c r="G11" s="2"/>
      <c r="H11" s="2"/>
      <c r="I11" s="2"/>
      <c r="J11" s="2"/>
      <c r="K11" s="2"/>
      <c r="L11" s="2"/>
      <c r="M11" s="2"/>
      <c r="N11" s="2"/>
      <c r="O11" s="2"/>
      <c r="P11" s="2"/>
      <c r="Q11" s="2">
        <f>ROUND(Q41*Q$38,0)</f>
        <v>0</v>
      </c>
      <c r="R11" s="2">
        <f t="shared" ref="R11:V11" si="2">ROUND(R41*R$38,0)</f>
        <v>0</v>
      </c>
      <c r="S11" s="2">
        <f t="shared" si="2"/>
        <v>0</v>
      </c>
      <c r="T11" s="2">
        <f t="shared" si="2"/>
        <v>0</v>
      </c>
      <c r="U11" s="2">
        <f t="shared" si="2"/>
        <v>0</v>
      </c>
      <c r="V11" s="2">
        <f t="shared" si="2"/>
        <v>0</v>
      </c>
      <c r="W11" s="2"/>
      <c r="X11" s="2"/>
      <c r="Y11" s="2"/>
      <c r="Z11" s="2"/>
      <c r="AA11" s="2"/>
      <c r="AB11" s="2"/>
      <c r="AC11" s="2"/>
      <c r="AD11" s="2"/>
      <c r="AE11" s="2"/>
      <c r="AF11" s="2"/>
      <c r="AG11" s="2"/>
      <c r="AH11" s="2"/>
      <c r="AI11" s="2"/>
      <c r="AJ11" s="2"/>
      <c r="AK11" s="2"/>
      <c r="AL11" s="2"/>
      <c r="AM11" s="2"/>
      <c r="AN11" s="2"/>
    </row>
    <row r="13" spans="1:40" x14ac:dyDescent="0.25">
      <c r="A13" s="1" t="s">
        <v>17</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5</v>
      </c>
      <c r="C14" s="2"/>
      <c r="D14" s="3" t="s">
        <v>6</v>
      </c>
      <c r="E14" s="2">
        <v>300</v>
      </c>
      <c r="F14" s="2"/>
      <c r="G14" s="2"/>
      <c r="H14" s="2"/>
      <c r="I14" s="2"/>
      <c r="J14" s="2"/>
      <c r="K14" s="2"/>
      <c r="L14" s="2"/>
      <c r="M14" s="2"/>
      <c r="N14" s="2"/>
      <c r="O14" s="2"/>
      <c r="P14" s="2"/>
      <c r="Q14" s="2">
        <v>300</v>
      </c>
      <c r="R14" s="2">
        <v>340</v>
      </c>
      <c r="S14" s="2">
        <v>350</v>
      </c>
      <c r="T14" s="2">
        <v>288</v>
      </c>
      <c r="U14" s="2">
        <v>290</v>
      </c>
      <c r="V14" s="2">
        <v>250</v>
      </c>
      <c r="W14" s="2"/>
      <c r="X14" s="2"/>
      <c r="Y14" s="2"/>
      <c r="Z14" s="2"/>
      <c r="AA14" s="2"/>
      <c r="AB14" s="2"/>
      <c r="AC14" s="2"/>
      <c r="AD14" s="2"/>
      <c r="AE14" s="2"/>
      <c r="AF14" s="2"/>
      <c r="AG14" s="2"/>
      <c r="AH14" s="2"/>
      <c r="AI14" s="2"/>
      <c r="AJ14" s="2"/>
      <c r="AK14" s="2"/>
      <c r="AL14" s="2"/>
      <c r="AM14" s="2"/>
      <c r="AN14" s="2"/>
    </row>
    <row r="15" spans="1:40" x14ac:dyDescent="0.25">
      <c r="A15" s="1" t="str">
        <f>'Population Definitions'!$A$3</f>
        <v>plhiv</v>
      </c>
      <c r="B15" t="s">
        <v>5</v>
      </c>
      <c r="C15" s="2"/>
      <c r="D15" s="3" t="s">
        <v>6</v>
      </c>
      <c r="E15" s="2">
        <v>15</v>
      </c>
      <c r="F15" s="2"/>
      <c r="G15" s="2"/>
      <c r="H15" s="2"/>
      <c r="I15" s="2"/>
      <c r="J15" s="2"/>
      <c r="K15" s="2"/>
      <c r="L15" s="2"/>
      <c r="M15" s="2"/>
      <c r="N15" s="2"/>
      <c r="O15" s="2"/>
      <c r="P15" s="2"/>
      <c r="Q15" s="2">
        <f>ROUND(Q42*Q$38,0)</f>
        <v>11</v>
      </c>
      <c r="R15" s="2">
        <f t="shared" ref="R15:V15" si="3">ROUND(R42*R$38,0)</f>
        <v>16</v>
      </c>
      <c r="S15" s="2">
        <f t="shared" si="3"/>
        <v>15</v>
      </c>
      <c r="T15" s="2">
        <f t="shared" si="3"/>
        <v>16</v>
      </c>
      <c r="U15" s="2">
        <f t="shared" si="3"/>
        <v>16</v>
      </c>
      <c r="V15" s="2">
        <f t="shared" si="3"/>
        <v>14</v>
      </c>
      <c r="W15" s="2"/>
      <c r="X15" s="2"/>
      <c r="Y15" s="2"/>
      <c r="Z15" s="2"/>
      <c r="AA15" s="2"/>
      <c r="AB15" s="2"/>
      <c r="AC15" s="2"/>
      <c r="AD15" s="2"/>
      <c r="AE15" s="2"/>
      <c r="AF15" s="2"/>
      <c r="AG15" s="2"/>
      <c r="AH15" s="2"/>
      <c r="AI15" s="2"/>
      <c r="AJ15" s="2"/>
      <c r="AK15" s="2"/>
      <c r="AL15" s="2"/>
      <c r="AM15" s="2"/>
      <c r="AN15" s="2"/>
    </row>
    <row r="17" spans="1:40" x14ac:dyDescent="0.25">
      <c r="A17" s="1" t="s">
        <v>18</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5</v>
      </c>
      <c r="C18" s="2"/>
      <c r="D18" s="3" t="s">
        <v>6</v>
      </c>
      <c r="E18" s="2">
        <v>0</v>
      </c>
      <c r="F18" s="2"/>
      <c r="G18" s="2"/>
      <c r="H18" s="2"/>
      <c r="I18" s="2"/>
      <c r="J18" s="2"/>
      <c r="K18" s="2"/>
      <c r="L18" s="2"/>
      <c r="M18" s="2"/>
      <c r="N18" s="2"/>
      <c r="O18" s="2"/>
      <c r="P18" s="2"/>
      <c r="Q18" s="2">
        <v>32</v>
      </c>
      <c r="R18" s="2">
        <v>38</v>
      </c>
      <c r="S18" s="2">
        <v>20</v>
      </c>
      <c r="T18" s="2">
        <v>28</v>
      </c>
      <c r="U18" s="2">
        <v>33</v>
      </c>
      <c r="V18" s="2">
        <v>38</v>
      </c>
      <c r="W18" s="2"/>
      <c r="X18" s="2"/>
      <c r="Y18" s="2"/>
      <c r="Z18" s="2"/>
      <c r="AA18" s="2"/>
      <c r="AB18" s="2"/>
      <c r="AC18" s="2"/>
      <c r="AD18" s="2"/>
      <c r="AE18" s="2"/>
      <c r="AF18" s="2"/>
      <c r="AG18" s="2"/>
      <c r="AH18" s="2"/>
      <c r="AI18" s="2"/>
      <c r="AJ18" s="2"/>
      <c r="AK18" s="2"/>
      <c r="AL18" s="2"/>
      <c r="AM18" s="2"/>
      <c r="AN18" s="2"/>
    </row>
    <row r="19" spans="1:40" x14ac:dyDescent="0.25">
      <c r="A19" s="1" t="str">
        <f>'Population Definitions'!$A$3</f>
        <v>plhiv</v>
      </c>
      <c r="B19" t="s">
        <v>5</v>
      </c>
      <c r="C19" s="2"/>
      <c r="D19" s="3" t="s">
        <v>6</v>
      </c>
      <c r="E19" s="2">
        <v>0</v>
      </c>
      <c r="F19" s="2"/>
      <c r="G19" s="2"/>
      <c r="H19" s="2"/>
      <c r="I19" s="2"/>
      <c r="J19" s="2"/>
      <c r="K19" s="2"/>
      <c r="L19" s="2"/>
      <c r="M19" s="2"/>
      <c r="N19" s="2"/>
      <c r="O19" s="2"/>
      <c r="P19" s="2"/>
      <c r="Q19" s="2">
        <f>ROUND(Q43*Q$38,0)</f>
        <v>1</v>
      </c>
      <c r="R19" s="2">
        <f t="shared" ref="R19:V19" si="4">ROUND(R43*R$38,0)</f>
        <v>2</v>
      </c>
      <c r="S19" s="2">
        <f t="shared" si="4"/>
        <v>1</v>
      </c>
      <c r="T19" s="2">
        <f t="shared" si="4"/>
        <v>2</v>
      </c>
      <c r="U19" s="2">
        <f t="shared" si="4"/>
        <v>2</v>
      </c>
      <c r="V19" s="2">
        <f t="shared" si="4"/>
        <v>2</v>
      </c>
      <c r="W19" s="2"/>
      <c r="X19" s="2"/>
      <c r="Y19" s="2"/>
      <c r="Z19" s="2"/>
      <c r="AA19" s="2"/>
      <c r="AB19" s="2"/>
      <c r="AC19" s="2"/>
      <c r="AD19" s="2"/>
      <c r="AE19" s="2"/>
      <c r="AF19" s="2"/>
      <c r="AG19" s="2"/>
      <c r="AH19" s="2"/>
      <c r="AI19" s="2"/>
      <c r="AJ19" s="2"/>
      <c r="AK19" s="2"/>
      <c r="AL19" s="2"/>
      <c r="AM19" s="2"/>
      <c r="AN19" s="2"/>
    </row>
    <row r="21" spans="1:40" x14ac:dyDescent="0.25">
      <c r="A21" s="1" t="s">
        <v>19</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5</v>
      </c>
      <c r="C22" s="2"/>
      <c r="D22" s="3" t="s">
        <v>6</v>
      </c>
      <c r="E22" s="2">
        <v>0</v>
      </c>
      <c r="F22" s="2"/>
      <c r="G22" s="2"/>
      <c r="H22" s="2"/>
      <c r="I22" s="2"/>
      <c r="J22" s="2"/>
      <c r="K22" s="2"/>
      <c r="L22" s="2"/>
      <c r="M22" s="2"/>
      <c r="N22" s="2"/>
      <c r="O22" s="2"/>
      <c r="P22" s="2"/>
      <c r="Q22" s="2">
        <v>0</v>
      </c>
      <c r="R22" s="2">
        <v>0</v>
      </c>
      <c r="S22" s="2">
        <v>0</v>
      </c>
      <c r="T22" s="2">
        <v>1</v>
      </c>
      <c r="U22" s="2">
        <v>1</v>
      </c>
      <c r="V22" s="2">
        <v>2</v>
      </c>
      <c r="W22" s="2"/>
      <c r="X22" s="2"/>
      <c r="Y22" s="2"/>
      <c r="Z22" s="2"/>
      <c r="AA22" s="2"/>
      <c r="AB22" s="2"/>
      <c r="AC22" s="2"/>
      <c r="AD22" s="2"/>
      <c r="AE22" s="2"/>
      <c r="AF22" s="2"/>
      <c r="AG22" s="2"/>
      <c r="AH22" s="2"/>
      <c r="AI22" s="2"/>
      <c r="AJ22" s="2"/>
      <c r="AK22" s="2"/>
      <c r="AL22" s="2"/>
      <c r="AM22" s="2"/>
      <c r="AN22" s="2"/>
    </row>
    <row r="23" spans="1:40" x14ac:dyDescent="0.25">
      <c r="A23" s="1" t="str">
        <f>'Population Definitions'!$A$3</f>
        <v>plhiv</v>
      </c>
      <c r="B23" t="s">
        <v>5</v>
      </c>
      <c r="C23" s="2"/>
      <c r="D23" s="3" t="s">
        <v>6</v>
      </c>
      <c r="E23" s="2">
        <v>0</v>
      </c>
      <c r="F23" s="2"/>
      <c r="G23" s="2"/>
      <c r="H23" s="2"/>
      <c r="I23" s="2"/>
      <c r="J23" s="2"/>
      <c r="K23" s="2"/>
      <c r="L23" s="2"/>
      <c r="M23" s="2"/>
      <c r="N23" s="2"/>
      <c r="O23" s="2"/>
      <c r="P23" s="2"/>
      <c r="Q23" s="2">
        <f>ROUND(Q44*Q$38,0)</f>
        <v>0</v>
      </c>
      <c r="R23" s="2">
        <f t="shared" ref="R23:V23" si="5">ROUND(R44*R$38,0)</f>
        <v>0</v>
      </c>
      <c r="S23" s="2">
        <f t="shared" si="5"/>
        <v>0</v>
      </c>
      <c r="T23" s="2">
        <f t="shared" si="5"/>
        <v>0</v>
      </c>
      <c r="U23" s="2">
        <f t="shared" si="5"/>
        <v>0</v>
      </c>
      <c r="V23" s="2">
        <f t="shared" si="5"/>
        <v>0</v>
      </c>
      <c r="W23" s="2"/>
      <c r="X23" s="2"/>
      <c r="Y23" s="2"/>
      <c r="Z23" s="2"/>
      <c r="AA23" s="2"/>
      <c r="AB23" s="2"/>
      <c r="AC23" s="2"/>
      <c r="AD23" s="2"/>
      <c r="AE23" s="2"/>
      <c r="AF23" s="2"/>
      <c r="AG23" s="2"/>
      <c r="AH23" s="2"/>
      <c r="AI23" s="2"/>
      <c r="AJ23" s="2"/>
      <c r="AK23" s="2"/>
      <c r="AL23" s="2"/>
      <c r="AM23" s="2"/>
      <c r="AN23" s="2"/>
    </row>
    <row r="25" spans="1:40" x14ac:dyDescent="0.25">
      <c r="A25" s="1" t="s">
        <v>20</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5</v>
      </c>
      <c r="C26" s="2"/>
      <c r="D26" s="3" t="s">
        <v>6</v>
      </c>
      <c r="E26" s="2">
        <v>500</v>
      </c>
      <c r="F26" s="2"/>
      <c r="G26" s="2"/>
      <c r="H26" s="2"/>
      <c r="I26" s="2"/>
      <c r="J26" s="2"/>
      <c r="K26" s="2"/>
      <c r="L26" s="2"/>
      <c r="M26" s="2"/>
      <c r="N26" s="2"/>
      <c r="O26" s="2"/>
      <c r="P26" s="2"/>
      <c r="Q26" s="2"/>
      <c r="R26" s="2"/>
      <c r="S26" s="2"/>
      <c r="T26" s="2">
        <v>700</v>
      </c>
      <c r="U26" s="2">
        <v>727</v>
      </c>
      <c r="V26" s="2">
        <v>720</v>
      </c>
      <c r="W26" s="2"/>
      <c r="X26" s="2"/>
      <c r="Y26" s="2"/>
      <c r="Z26" s="2"/>
      <c r="AA26" s="2"/>
      <c r="AB26" s="2"/>
      <c r="AC26" s="2"/>
      <c r="AD26" s="2"/>
      <c r="AE26" s="2"/>
      <c r="AF26" s="2"/>
      <c r="AG26" s="2"/>
      <c r="AH26" s="2"/>
      <c r="AI26" s="2"/>
      <c r="AJ26" s="2"/>
      <c r="AK26" s="2"/>
      <c r="AL26" s="2"/>
      <c r="AM26" s="2"/>
      <c r="AN26" s="2"/>
    </row>
    <row r="27" spans="1:40" x14ac:dyDescent="0.25">
      <c r="A27" s="1" t="str">
        <f>'Population Definitions'!$A$3</f>
        <v>plhiv</v>
      </c>
      <c r="B27" t="s">
        <v>5</v>
      </c>
      <c r="C27" s="2"/>
      <c r="D27" s="3" t="s">
        <v>6</v>
      </c>
      <c r="E27" s="2">
        <v>25</v>
      </c>
      <c r="F27" s="2"/>
      <c r="G27" s="2"/>
      <c r="H27" s="2"/>
      <c r="I27" s="2"/>
      <c r="J27" s="2"/>
      <c r="K27" s="2"/>
      <c r="L27" s="2"/>
      <c r="M27" s="2"/>
      <c r="N27" s="2"/>
      <c r="O27" s="2"/>
      <c r="P27" s="2"/>
      <c r="Q27" s="2"/>
      <c r="R27" s="2"/>
      <c r="S27" s="2"/>
      <c r="T27" s="2">
        <v>40</v>
      </c>
      <c r="U27" s="2">
        <v>41</v>
      </c>
      <c r="V27" s="2">
        <v>39</v>
      </c>
      <c r="W27" s="2"/>
      <c r="X27" s="2"/>
      <c r="Y27" s="2"/>
      <c r="Z27" s="2"/>
      <c r="AA27" s="2"/>
      <c r="AB27" s="2"/>
      <c r="AC27" s="2"/>
      <c r="AD27" s="2"/>
      <c r="AE27" s="2"/>
      <c r="AF27" s="2"/>
      <c r="AG27" s="2"/>
      <c r="AH27" s="2"/>
      <c r="AI27" s="2"/>
      <c r="AJ27" s="2"/>
      <c r="AK27" s="2"/>
      <c r="AL27" s="2"/>
      <c r="AM27" s="2"/>
      <c r="AN27" s="2"/>
    </row>
    <row r="29" spans="1:40" x14ac:dyDescent="0.25">
      <c r="A29" s="1" t="s">
        <v>21</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tr">
        <f>'Population Definitions'!$A$2</f>
        <v>gen</v>
      </c>
      <c r="B30" t="s">
        <v>5</v>
      </c>
      <c r="C30" s="2"/>
      <c r="D30" s="3" t="s">
        <v>6</v>
      </c>
      <c r="E30" s="2">
        <v>0</v>
      </c>
      <c r="F30" s="2"/>
      <c r="G30" s="2"/>
      <c r="H30" s="2"/>
      <c r="I30" s="2"/>
      <c r="J30" s="2"/>
      <c r="K30" s="2"/>
      <c r="L30" s="2"/>
      <c r="M30" s="2"/>
      <c r="N30" s="2"/>
      <c r="O30" s="2"/>
      <c r="P30" s="2"/>
      <c r="Q30" s="2"/>
      <c r="R30" s="2"/>
      <c r="S30" s="2"/>
      <c r="T30" s="2">
        <v>60</v>
      </c>
      <c r="U30" s="2">
        <v>70</v>
      </c>
      <c r="V30" s="2">
        <v>85</v>
      </c>
      <c r="W30" s="2"/>
      <c r="X30" s="2"/>
      <c r="Y30" s="2"/>
      <c r="Z30" s="2"/>
      <c r="AA30" s="2"/>
      <c r="AB30" s="2"/>
      <c r="AC30" s="2"/>
      <c r="AD30" s="2"/>
      <c r="AE30" s="2"/>
      <c r="AF30" s="2"/>
      <c r="AG30" s="2"/>
      <c r="AH30" s="2"/>
      <c r="AI30" s="2"/>
      <c r="AJ30" s="2"/>
      <c r="AK30" s="2"/>
      <c r="AL30" s="2"/>
      <c r="AM30" s="2"/>
      <c r="AN30" s="2"/>
    </row>
    <row r="31" spans="1:40" x14ac:dyDescent="0.25">
      <c r="A31" s="1" t="str">
        <f>'Population Definitions'!$A$3</f>
        <v>plhiv</v>
      </c>
      <c r="B31" t="s">
        <v>5</v>
      </c>
      <c r="C31" s="2"/>
      <c r="D31" s="3" t="s">
        <v>6</v>
      </c>
      <c r="E31" s="2">
        <v>0</v>
      </c>
      <c r="F31" s="2"/>
      <c r="G31" s="2"/>
      <c r="H31" s="2"/>
      <c r="I31" s="2"/>
      <c r="J31" s="2"/>
      <c r="K31" s="2"/>
      <c r="L31" s="2"/>
      <c r="M31" s="2"/>
      <c r="N31" s="2"/>
      <c r="O31" s="2"/>
      <c r="P31" s="2"/>
      <c r="Q31" s="2"/>
      <c r="R31" s="2"/>
      <c r="S31" s="2"/>
      <c r="T31" s="2">
        <v>3</v>
      </c>
      <c r="U31" s="2">
        <v>5</v>
      </c>
      <c r="V31" s="2">
        <v>5</v>
      </c>
      <c r="W31" s="2"/>
      <c r="X31" s="2"/>
      <c r="Y31" s="2"/>
      <c r="Z31" s="2"/>
      <c r="AA31" s="2"/>
      <c r="AB31" s="2"/>
      <c r="AC31" s="2"/>
      <c r="AD31" s="2"/>
      <c r="AE31" s="2"/>
      <c r="AF31" s="2"/>
      <c r="AG31" s="2"/>
      <c r="AH31" s="2"/>
      <c r="AI31" s="2"/>
      <c r="AJ31" s="2"/>
      <c r="AK31" s="2"/>
      <c r="AL31" s="2"/>
      <c r="AM31" s="2"/>
      <c r="AN31" s="2"/>
    </row>
    <row r="33" spans="1:40" x14ac:dyDescent="0.25">
      <c r="A33" s="1" t="s">
        <v>22</v>
      </c>
      <c r="B33" s="1" t="s">
        <v>3</v>
      </c>
      <c r="C33" s="1" t="s">
        <v>4</v>
      </c>
      <c r="D33" s="1"/>
      <c r="E33" s="1">
        <v>2000</v>
      </c>
      <c r="F33" s="1">
        <v>2001</v>
      </c>
      <c r="G33" s="1">
        <v>2002</v>
      </c>
      <c r="H33" s="1">
        <v>2003</v>
      </c>
      <c r="I33" s="1">
        <v>2004</v>
      </c>
      <c r="J33" s="1">
        <v>2005</v>
      </c>
      <c r="K33" s="1">
        <v>2006</v>
      </c>
      <c r="L33" s="1">
        <v>2007</v>
      </c>
      <c r="M33" s="1">
        <v>2008</v>
      </c>
      <c r="N33" s="1">
        <v>2009</v>
      </c>
      <c r="O33" s="1">
        <v>2010</v>
      </c>
      <c r="P33" s="1">
        <v>2011</v>
      </c>
      <c r="Q33" s="1">
        <v>2012</v>
      </c>
      <c r="R33" s="1">
        <v>2013</v>
      </c>
      <c r="S33" s="1">
        <v>2014</v>
      </c>
      <c r="T33" s="1">
        <v>2015</v>
      </c>
      <c r="U33" s="1">
        <v>2016</v>
      </c>
      <c r="V33" s="1">
        <v>2017</v>
      </c>
      <c r="W33" s="1">
        <v>2018</v>
      </c>
      <c r="X33" s="1">
        <v>2019</v>
      </c>
      <c r="Y33" s="1">
        <v>2020</v>
      </c>
      <c r="Z33" s="1">
        <v>2021</v>
      </c>
      <c r="AA33" s="1">
        <v>2022</v>
      </c>
      <c r="AB33" s="1">
        <v>2023</v>
      </c>
      <c r="AC33" s="1">
        <v>2024</v>
      </c>
      <c r="AD33" s="1">
        <v>2025</v>
      </c>
      <c r="AE33" s="1">
        <v>2026</v>
      </c>
      <c r="AF33" s="1">
        <v>2027</v>
      </c>
      <c r="AG33" s="1">
        <v>2028</v>
      </c>
      <c r="AH33" s="1">
        <v>2029</v>
      </c>
      <c r="AI33" s="1">
        <v>2030</v>
      </c>
      <c r="AJ33" s="1">
        <v>2031</v>
      </c>
      <c r="AK33" s="1">
        <v>2032</v>
      </c>
      <c r="AL33" s="1">
        <v>2033</v>
      </c>
      <c r="AM33" s="1">
        <v>2034</v>
      </c>
      <c r="AN33" s="1">
        <v>2035</v>
      </c>
    </row>
    <row r="34" spans="1:40" x14ac:dyDescent="0.25">
      <c r="A34" s="1" t="str">
        <f>'Population Definitions'!$A$2</f>
        <v>gen</v>
      </c>
      <c r="B34" t="s">
        <v>5</v>
      </c>
      <c r="C34" s="2"/>
      <c r="D34" s="3" t="s">
        <v>6</v>
      </c>
      <c r="E34" s="2">
        <v>0</v>
      </c>
      <c r="F34" s="2"/>
      <c r="G34" s="2"/>
      <c r="H34" s="2"/>
      <c r="I34" s="2"/>
      <c r="J34" s="2"/>
      <c r="K34" s="2"/>
      <c r="L34" s="2"/>
      <c r="M34" s="2"/>
      <c r="N34" s="2"/>
      <c r="O34" s="2"/>
      <c r="P34" s="2"/>
      <c r="Q34" s="2"/>
      <c r="R34" s="2"/>
      <c r="S34" s="2"/>
      <c r="T34" s="2">
        <v>1</v>
      </c>
      <c r="U34" s="2">
        <v>3</v>
      </c>
      <c r="V34" s="2">
        <v>5</v>
      </c>
      <c r="W34" s="2"/>
      <c r="X34" s="2"/>
      <c r="Y34" s="2"/>
      <c r="Z34" s="2"/>
      <c r="AA34" s="2"/>
      <c r="AB34" s="2"/>
      <c r="AC34" s="2"/>
      <c r="AD34" s="2"/>
      <c r="AE34" s="2"/>
      <c r="AF34" s="2"/>
      <c r="AG34" s="2"/>
      <c r="AH34" s="2"/>
      <c r="AI34" s="2"/>
      <c r="AJ34" s="2"/>
      <c r="AK34" s="2"/>
      <c r="AL34" s="2"/>
      <c r="AM34" s="2"/>
      <c r="AN34" s="2"/>
    </row>
    <row r="35" spans="1:40" x14ac:dyDescent="0.25">
      <c r="A35" s="1" t="str">
        <f>'Population Definitions'!$A$3</f>
        <v>plhiv</v>
      </c>
      <c r="B35" t="s">
        <v>5</v>
      </c>
      <c r="C35" s="2"/>
      <c r="D35" s="3" t="s">
        <v>6</v>
      </c>
      <c r="E35" s="2">
        <v>0</v>
      </c>
      <c r="F35" s="2"/>
      <c r="G35" s="2"/>
      <c r="H35" s="2"/>
      <c r="I35" s="2"/>
      <c r="J35" s="2"/>
      <c r="K35" s="2"/>
      <c r="L35" s="2"/>
      <c r="M35" s="2"/>
      <c r="N35" s="2"/>
      <c r="O35" s="2"/>
      <c r="P35" s="2"/>
      <c r="Q35" s="2"/>
      <c r="R35" s="2"/>
      <c r="S35" s="2"/>
      <c r="T35" s="2">
        <v>0</v>
      </c>
      <c r="U35" s="2">
        <v>0</v>
      </c>
      <c r="V35" s="2">
        <v>0</v>
      </c>
      <c r="W35" s="2"/>
      <c r="X35" s="2"/>
      <c r="Y35" s="2"/>
      <c r="Z35" s="2"/>
      <c r="AA35" s="2"/>
      <c r="AB35" s="2"/>
      <c r="AC35" s="2"/>
      <c r="AD35" s="2"/>
      <c r="AE35" s="2"/>
      <c r="AF35" s="2"/>
      <c r="AG35" s="2"/>
      <c r="AH35" s="2"/>
      <c r="AI35" s="2"/>
      <c r="AJ35" s="2"/>
      <c r="AK35" s="2"/>
      <c r="AL35" s="2"/>
      <c r="AM35" s="2"/>
      <c r="AN35" s="2"/>
    </row>
    <row r="37" spans="1:40" x14ac:dyDescent="0.25">
      <c r="A37" t="s">
        <v>122</v>
      </c>
      <c r="B37" t="s">
        <v>130</v>
      </c>
      <c r="F37" t="s">
        <v>133</v>
      </c>
      <c r="Q37">
        <f>SUM(Q2,Q6,Q10,Q14,Q18,Q22)</f>
        <v>822</v>
      </c>
      <c r="R37">
        <f t="shared" ref="R37:V37" si="6">SUM(R2,R6,R10,R14,R18,R22)</f>
        <v>825</v>
      </c>
      <c r="S37">
        <f t="shared" si="6"/>
        <v>818</v>
      </c>
      <c r="T37">
        <f t="shared" si="6"/>
        <v>875</v>
      </c>
      <c r="U37">
        <f t="shared" si="6"/>
        <v>821</v>
      </c>
      <c r="V37">
        <f t="shared" si="6"/>
        <v>820</v>
      </c>
    </row>
    <row r="38" spans="1:40" x14ac:dyDescent="0.25">
      <c r="A38" t="s">
        <v>122</v>
      </c>
      <c r="B38" t="s">
        <v>123</v>
      </c>
      <c r="F38" t="s">
        <v>132</v>
      </c>
      <c r="Q38">
        <v>30</v>
      </c>
      <c r="R38">
        <v>40</v>
      </c>
      <c r="S38">
        <v>35</v>
      </c>
      <c r="T38">
        <v>48</v>
      </c>
      <c r="U38">
        <v>46</v>
      </c>
      <c r="V38">
        <v>47</v>
      </c>
    </row>
    <row r="39" spans="1:40" x14ac:dyDescent="0.25">
      <c r="A39" t="s">
        <v>122</v>
      </c>
      <c r="B39" t="s">
        <v>124</v>
      </c>
      <c r="F39" t="s">
        <v>131</v>
      </c>
      <c r="Q39">
        <f>Q2/Q$37</f>
        <v>0.54744525547445255</v>
      </c>
      <c r="R39">
        <f t="shared" ref="R39:V39" si="7">R2/R$37</f>
        <v>0.48484848484848486</v>
      </c>
      <c r="S39">
        <f t="shared" si="7"/>
        <v>0.48533007334963324</v>
      </c>
      <c r="T39">
        <f t="shared" si="7"/>
        <v>0.5714285714285714</v>
      </c>
      <c r="U39">
        <f t="shared" si="7"/>
        <v>0.55420219244823388</v>
      </c>
      <c r="V39">
        <f t="shared" si="7"/>
        <v>0.58536585365853655</v>
      </c>
    </row>
    <row r="40" spans="1:40" x14ac:dyDescent="0.25">
      <c r="A40" t="s">
        <v>122</v>
      </c>
      <c r="B40" t="s">
        <v>125</v>
      </c>
      <c r="F40" t="s">
        <v>131</v>
      </c>
      <c r="Q40">
        <f>Q6/Q$37</f>
        <v>4.8661800486618008E-2</v>
      </c>
      <c r="R40">
        <f t="shared" ref="R40:V40" si="8">R6/R$37</f>
        <v>5.4545454545454543E-2</v>
      </c>
      <c r="S40">
        <f t="shared" si="8"/>
        <v>6.1124694376528114E-2</v>
      </c>
      <c r="T40">
        <f t="shared" si="8"/>
        <v>6.2857142857142861E-2</v>
      </c>
      <c r="U40">
        <f t="shared" si="8"/>
        <v>4.6285018270401948E-2</v>
      </c>
      <c r="V40">
        <f t="shared" si="8"/>
        <v>5.6097560975609757E-2</v>
      </c>
    </row>
    <row r="41" spans="1:40" x14ac:dyDescent="0.25">
      <c r="A41" t="s">
        <v>122</v>
      </c>
      <c r="B41" t="s">
        <v>126</v>
      </c>
      <c r="F41" t="s">
        <v>131</v>
      </c>
      <c r="Q41">
        <f>Q10/Q$37</f>
        <v>0</v>
      </c>
      <c r="R41">
        <f t="shared" ref="R41:V41" si="9">R10/R$37</f>
        <v>2.4242424242424242E-3</v>
      </c>
      <c r="S41">
        <f t="shared" si="9"/>
        <v>1.2224938875305623E-3</v>
      </c>
      <c r="T41">
        <f t="shared" si="9"/>
        <v>3.4285714285714284E-3</v>
      </c>
      <c r="U41">
        <f t="shared" si="9"/>
        <v>4.8721071863580996E-3</v>
      </c>
      <c r="V41">
        <f t="shared" si="9"/>
        <v>4.8780487804878049E-3</v>
      </c>
    </row>
    <row r="42" spans="1:40" x14ac:dyDescent="0.25">
      <c r="A42" t="s">
        <v>122</v>
      </c>
      <c r="B42" t="s">
        <v>127</v>
      </c>
      <c r="F42" t="s">
        <v>131</v>
      </c>
      <c r="Q42">
        <f>Q14/Q$37</f>
        <v>0.36496350364963503</v>
      </c>
      <c r="R42">
        <f t="shared" ref="R42:V42" si="10">R14/R$37</f>
        <v>0.41212121212121211</v>
      </c>
      <c r="S42">
        <f t="shared" si="10"/>
        <v>0.42787286063569679</v>
      </c>
      <c r="T42">
        <f t="shared" si="10"/>
        <v>0.32914285714285713</v>
      </c>
      <c r="U42">
        <f t="shared" si="10"/>
        <v>0.35322777101096225</v>
      </c>
      <c r="V42">
        <f t="shared" si="10"/>
        <v>0.3048780487804878</v>
      </c>
    </row>
    <row r="43" spans="1:40" x14ac:dyDescent="0.25">
      <c r="A43" t="s">
        <v>122</v>
      </c>
      <c r="B43" t="s">
        <v>128</v>
      </c>
      <c r="F43" t="s">
        <v>131</v>
      </c>
      <c r="Q43">
        <f>Q18/Q$37</f>
        <v>3.8929440389294405E-2</v>
      </c>
      <c r="R43">
        <f t="shared" ref="R43:V43" si="11">R18/R$37</f>
        <v>4.6060606060606059E-2</v>
      </c>
      <c r="S43">
        <f t="shared" si="11"/>
        <v>2.4449877750611249E-2</v>
      </c>
      <c r="T43">
        <f t="shared" si="11"/>
        <v>3.2000000000000001E-2</v>
      </c>
      <c r="U43">
        <f t="shared" si="11"/>
        <v>4.0194884287454324E-2</v>
      </c>
      <c r="V43">
        <f t="shared" si="11"/>
        <v>4.6341463414634146E-2</v>
      </c>
    </row>
    <row r="44" spans="1:40" x14ac:dyDescent="0.25">
      <c r="A44" t="s">
        <v>122</v>
      </c>
      <c r="B44" t="s">
        <v>129</v>
      </c>
      <c r="F44" t="s">
        <v>131</v>
      </c>
      <c r="Q44">
        <f>Q22/Q$37</f>
        <v>0</v>
      </c>
      <c r="R44">
        <f t="shared" ref="R44:V44" si="12">R22/R$37</f>
        <v>0</v>
      </c>
      <c r="S44">
        <f t="shared" si="12"/>
        <v>0</v>
      </c>
      <c r="T44">
        <f t="shared" si="12"/>
        <v>1.1428571428571429E-3</v>
      </c>
      <c r="U44">
        <f t="shared" si="12"/>
        <v>1.2180267965895249E-3</v>
      </c>
      <c r="V44">
        <f t="shared" si="12"/>
        <v>2.4390243902439024E-3</v>
      </c>
    </row>
    <row r="46" spans="1:40" x14ac:dyDescent="0.25">
      <c r="A46" t="s">
        <v>122</v>
      </c>
      <c r="B46" t="s">
        <v>134</v>
      </c>
      <c r="Q46">
        <f>SUM(Q39:Q41)</f>
        <v>0.59610705596107061</v>
      </c>
      <c r="R46">
        <f t="shared" ref="R46:V46" si="13">SUM(R39:R41)</f>
        <v>0.54181818181818187</v>
      </c>
      <c r="S46">
        <f t="shared" si="13"/>
        <v>0.5476772616136919</v>
      </c>
      <c r="T46">
        <f t="shared" si="13"/>
        <v>0.63771428571428568</v>
      </c>
      <c r="U46">
        <f t="shared" si="13"/>
        <v>0.60535931790499398</v>
      </c>
      <c r="V46">
        <f t="shared" si="13"/>
        <v>0.64634146341463417</v>
      </c>
    </row>
    <row r="47" spans="1:40" x14ac:dyDescent="0.25">
      <c r="A47" t="s">
        <v>122</v>
      </c>
      <c r="B47" t="s">
        <v>135</v>
      </c>
      <c r="Q47">
        <f>1-Q46</f>
        <v>0.40389294403892939</v>
      </c>
      <c r="R47">
        <f t="shared" ref="R47:V47" si="14">1-R46</f>
        <v>0.45818181818181813</v>
      </c>
      <c r="S47">
        <f t="shared" si="14"/>
        <v>0.4523227383863081</v>
      </c>
      <c r="T47">
        <f t="shared" si="14"/>
        <v>0.36228571428571432</v>
      </c>
      <c r="U47">
        <f t="shared" si="14"/>
        <v>0.39464068209500602</v>
      </c>
      <c r="V47">
        <f t="shared" si="14"/>
        <v>0.35365853658536583</v>
      </c>
    </row>
  </sheetData>
  <conditionalFormatting sqref="C10">
    <cfRule type="expression" dxfId="459" priority="9">
      <formula>COUNTIF(E10:AN10,"&lt;&gt;" &amp; "")&gt;0</formula>
    </cfRule>
    <cfRule type="expression" dxfId="458" priority="10">
      <formula>AND(COUNTIF(E10:AN10,"&lt;&gt;" &amp; "")&gt;0,NOT(ISBLANK(C10)))</formula>
    </cfRule>
  </conditionalFormatting>
  <conditionalFormatting sqref="C11">
    <cfRule type="expression" dxfId="457" priority="11">
      <formula>COUNTIF(E11:AN11,"&lt;&gt;" &amp; "")&gt;0</formula>
    </cfRule>
    <cfRule type="expression" dxfId="456" priority="12">
      <formula>AND(COUNTIF(E11:AN11,"&lt;&gt;" &amp; "")&gt;0,NOT(ISBLANK(C11)))</formula>
    </cfRule>
  </conditionalFormatting>
  <conditionalFormatting sqref="C14">
    <cfRule type="expression" dxfId="455" priority="13">
      <formula>COUNTIF(E14:AN14,"&lt;&gt;" &amp; "")&gt;0</formula>
    </cfRule>
    <cfRule type="expression" dxfId="454" priority="14">
      <formula>AND(COUNTIF(E14:AN14,"&lt;&gt;" &amp; "")&gt;0,NOT(ISBLANK(C14)))</formula>
    </cfRule>
  </conditionalFormatting>
  <conditionalFormatting sqref="C15">
    <cfRule type="expression" dxfId="453" priority="15">
      <formula>COUNTIF(E15:AN15,"&lt;&gt;" &amp; "")&gt;0</formula>
    </cfRule>
    <cfRule type="expression" dxfId="452" priority="16">
      <formula>AND(COUNTIF(E15:AN15,"&lt;&gt;" &amp; "")&gt;0,NOT(ISBLANK(C15)))</formula>
    </cfRule>
  </conditionalFormatting>
  <conditionalFormatting sqref="C18">
    <cfRule type="expression" dxfId="451" priority="17">
      <formula>COUNTIF(E18:AN18,"&lt;&gt;" &amp; "")&gt;0</formula>
    </cfRule>
    <cfRule type="expression" dxfId="450" priority="18">
      <formula>AND(COUNTIF(E18:AN18,"&lt;&gt;" &amp; "")&gt;0,NOT(ISBLANK(C18)))</formula>
    </cfRule>
  </conditionalFormatting>
  <conditionalFormatting sqref="C19">
    <cfRule type="expression" dxfId="449" priority="19">
      <formula>COUNTIF(E19:AN19,"&lt;&gt;" &amp; "")&gt;0</formula>
    </cfRule>
    <cfRule type="expression" dxfId="448" priority="20">
      <formula>AND(COUNTIF(E19:AN19,"&lt;&gt;" &amp; "")&gt;0,NOT(ISBLANK(C19)))</formula>
    </cfRule>
  </conditionalFormatting>
  <conditionalFormatting sqref="C2">
    <cfRule type="expression" dxfId="447" priority="1">
      <formula>COUNTIF(E2:AN2,"&lt;&gt;" &amp; "")&gt;0</formula>
    </cfRule>
    <cfRule type="expression" dxfId="446" priority="2">
      <formula>AND(COUNTIF(E2:AN2,"&lt;&gt;" &amp; "")&gt;0,NOT(ISBLANK(C2)))</formula>
    </cfRule>
  </conditionalFormatting>
  <conditionalFormatting sqref="C22">
    <cfRule type="expression" dxfId="445" priority="21">
      <formula>COUNTIF(E22:AN22,"&lt;&gt;" &amp; "")&gt;0</formula>
    </cfRule>
    <cfRule type="expression" dxfId="444" priority="22">
      <formula>AND(COUNTIF(E22:AN22,"&lt;&gt;" &amp; "")&gt;0,NOT(ISBLANK(C22)))</formula>
    </cfRule>
  </conditionalFormatting>
  <conditionalFormatting sqref="C23">
    <cfRule type="expression" dxfId="443" priority="23">
      <formula>COUNTIF(E23:AN23,"&lt;&gt;" &amp; "")&gt;0</formula>
    </cfRule>
    <cfRule type="expression" dxfId="442" priority="24">
      <formula>AND(COUNTIF(E23:AN23,"&lt;&gt;" &amp; "")&gt;0,NOT(ISBLANK(C23)))</formula>
    </cfRule>
  </conditionalFormatting>
  <conditionalFormatting sqref="C26">
    <cfRule type="expression" dxfId="441" priority="25">
      <formula>COUNTIF(E26:AN26,"&lt;&gt;" &amp; "")&gt;0</formula>
    </cfRule>
    <cfRule type="expression" dxfId="440" priority="26">
      <formula>AND(COUNTIF(E26:AN26,"&lt;&gt;" &amp; "")&gt;0,NOT(ISBLANK(C26)))</formula>
    </cfRule>
  </conditionalFormatting>
  <conditionalFormatting sqref="C27">
    <cfRule type="expression" dxfId="439" priority="27">
      <formula>COUNTIF(E27:AN27,"&lt;&gt;" &amp; "")&gt;0</formula>
    </cfRule>
    <cfRule type="expression" dxfId="438" priority="28">
      <formula>AND(COUNTIF(E27:AN27,"&lt;&gt;" &amp; "")&gt;0,NOT(ISBLANK(C27)))</formula>
    </cfRule>
  </conditionalFormatting>
  <conditionalFormatting sqref="C3">
    <cfRule type="expression" dxfId="437" priority="3">
      <formula>COUNTIF(E3:AN3,"&lt;&gt;" &amp; "")&gt;0</formula>
    </cfRule>
    <cfRule type="expression" dxfId="436" priority="4">
      <formula>AND(COUNTIF(E3:AN3,"&lt;&gt;" &amp; "")&gt;0,NOT(ISBLANK(C3)))</formula>
    </cfRule>
  </conditionalFormatting>
  <conditionalFormatting sqref="C30">
    <cfRule type="expression" dxfId="435" priority="29">
      <formula>COUNTIF(E30:AN30,"&lt;&gt;" &amp; "")&gt;0</formula>
    </cfRule>
    <cfRule type="expression" dxfId="434" priority="30">
      <formula>AND(COUNTIF(E30:AN30,"&lt;&gt;" &amp; "")&gt;0,NOT(ISBLANK(C30)))</formula>
    </cfRule>
  </conditionalFormatting>
  <conditionalFormatting sqref="C31">
    <cfRule type="expression" dxfId="433" priority="31">
      <formula>COUNTIF(E31:AN31,"&lt;&gt;" &amp; "")&gt;0</formula>
    </cfRule>
    <cfRule type="expression" dxfId="432" priority="32">
      <formula>AND(COUNTIF(E31:AN31,"&lt;&gt;" &amp; "")&gt;0,NOT(ISBLANK(C31)))</formula>
    </cfRule>
  </conditionalFormatting>
  <conditionalFormatting sqref="C34">
    <cfRule type="expression" dxfId="431" priority="33">
      <formula>COUNTIF(E34:AN34,"&lt;&gt;" &amp; "")&gt;0</formula>
    </cfRule>
    <cfRule type="expression" dxfId="430" priority="34">
      <formula>AND(COUNTIF(E34:AN34,"&lt;&gt;" &amp; "")&gt;0,NOT(ISBLANK(C34)))</formula>
    </cfRule>
  </conditionalFormatting>
  <conditionalFormatting sqref="C35">
    <cfRule type="expression" dxfId="429" priority="35">
      <formula>COUNTIF(E35:AN35,"&lt;&gt;" &amp; "")&gt;0</formula>
    </cfRule>
    <cfRule type="expression" dxfId="428" priority="36">
      <formula>AND(COUNTIF(E35:AN35,"&lt;&gt;" &amp; "")&gt;0,NOT(ISBLANK(C35)))</formula>
    </cfRule>
  </conditionalFormatting>
  <conditionalFormatting sqref="C6">
    <cfRule type="expression" dxfId="427" priority="5">
      <formula>COUNTIF(E6:AN6,"&lt;&gt;" &amp; "")&gt;0</formula>
    </cfRule>
    <cfRule type="expression" dxfId="426" priority="6">
      <formula>AND(COUNTIF(E6:AN6,"&lt;&gt;" &amp; "")&gt;0,NOT(ISBLANK(C6)))</formula>
    </cfRule>
  </conditionalFormatting>
  <conditionalFormatting sqref="C7">
    <cfRule type="expression" dxfId="425" priority="7">
      <formula>COUNTIF(E7:AN7,"&lt;&gt;" &amp; "")&gt;0</formula>
    </cfRule>
    <cfRule type="expression" dxfId="424" priority="8">
      <formula>AND(COUNTIF(E7:AN7,"&lt;&gt;" &amp; "")&gt;0,NOT(ISBLANK(C7)))</formula>
    </cfRule>
  </conditionalFormatting>
  <dataValidations count="1">
    <dataValidation type="list" allowBlank="1" showInputMessage="1" showErrorMessage="1" sqref="B34:B35 B30:B31 B26:B27 B22:B23 B18:B19 B14:B15 B10:B11 B6:B7 B2:B3">
      <formula1>"Number"</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AN67"/>
  <sheetViews>
    <sheetView topLeftCell="A31" workbookViewId="0"/>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23</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24</v>
      </c>
      <c r="C2" s="4">
        <v>180</v>
      </c>
      <c r="D2" s="3" t="s">
        <v>6</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x14ac:dyDescent="0.25">
      <c r="A3" s="1" t="str">
        <f>'Population Definitions'!$A$3</f>
        <v>plhiv</v>
      </c>
      <c r="B3" t="s">
        <v>24</v>
      </c>
      <c r="C3" s="4">
        <v>180</v>
      </c>
      <c r="D3" s="3" t="s">
        <v>6</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5" spans="1:40" x14ac:dyDescent="0.25">
      <c r="A5" s="1" t="s">
        <v>25</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12</v>
      </c>
      <c r="C6" s="4">
        <v>7.0000000000000007E-2</v>
      </c>
      <c r="D6" s="3" t="s">
        <v>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x14ac:dyDescent="0.25">
      <c r="A7" s="1" t="str">
        <f>'Population Definitions'!$A$3</f>
        <v>plhiv</v>
      </c>
      <c r="B7" t="s">
        <v>12</v>
      </c>
      <c r="C7" s="4">
        <v>7.0000000000000007E-2</v>
      </c>
      <c r="D7" s="3" t="s">
        <v>6</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9" spans="1:40" x14ac:dyDescent="0.25">
      <c r="A9" s="1" t="s">
        <v>26</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12</v>
      </c>
      <c r="C10" s="4">
        <v>0.02</v>
      </c>
      <c r="D10" s="3" t="s">
        <v>6</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x14ac:dyDescent="0.25">
      <c r="A11" s="1" t="str">
        <f>'Population Definitions'!$A$3</f>
        <v>plhiv</v>
      </c>
      <c r="B11" t="s">
        <v>12</v>
      </c>
      <c r="C11" s="4">
        <v>0.02</v>
      </c>
      <c r="D11" s="3" t="s">
        <v>6</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3" spans="1:40" x14ac:dyDescent="0.25">
      <c r="A13" s="1" t="s">
        <v>27</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12</v>
      </c>
      <c r="C14" s="4">
        <v>0.02</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12</v>
      </c>
      <c r="C15" s="4">
        <v>0.02</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28</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12</v>
      </c>
      <c r="C18" s="4">
        <v>0.83</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12</v>
      </c>
      <c r="C19" s="4">
        <v>0.83</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29</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12</v>
      </c>
      <c r="C22" s="4">
        <v>0.06</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12</v>
      </c>
      <c r="C23" s="4">
        <v>0.06</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5" spans="1:40" x14ac:dyDescent="0.25">
      <c r="A25" s="1" t="s">
        <v>30</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24</v>
      </c>
      <c r="C26" s="4">
        <v>540</v>
      </c>
      <c r="D26" s="3" t="s">
        <v>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1" t="str">
        <f>'Population Definitions'!$A$3</f>
        <v>plhiv</v>
      </c>
      <c r="B27" t="s">
        <v>24</v>
      </c>
      <c r="C27" s="4">
        <v>540</v>
      </c>
      <c r="D27" s="3" t="s">
        <v>6</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9" spans="1:40" x14ac:dyDescent="0.25">
      <c r="A29" s="1" t="s">
        <v>31</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tr">
        <f>'Population Definitions'!$A$2</f>
        <v>gen</v>
      </c>
      <c r="B30" t="s">
        <v>12</v>
      </c>
      <c r="C30" s="4">
        <v>0.14699999999999999</v>
      </c>
      <c r="D30" s="3" t="s">
        <v>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A31" s="1" t="str">
        <f>'Population Definitions'!$A$3</f>
        <v>plhiv</v>
      </c>
      <c r="B31" t="s">
        <v>12</v>
      </c>
      <c r="C31" s="4">
        <v>0.14699999999999999</v>
      </c>
      <c r="D31" s="3" t="s">
        <v>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3" spans="1:40" x14ac:dyDescent="0.25">
      <c r="A33" s="1" t="s">
        <v>32</v>
      </c>
      <c r="B33" s="1" t="s">
        <v>3</v>
      </c>
      <c r="C33" s="1" t="s">
        <v>4</v>
      </c>
      <c r="D33" s="1"/>
      <c r="E33" s="1">
        <v>2000</v>
      </c>
      <c r="F33" s="1">
        <v>2001</v>
      </c>
      <c r="G33" s="1">
        <v>2002</v>
      </c>
      <c r="H33" s="1">
        <v>2003</v>
      </c>
      <c r="I33" s="1">
        <v>2004</v>
      </c>
      <c r="J33" s="1">
        <v>2005</v>
      </c>
      <c r="K33" s="1">
        <v>2006</v>
      </c>
      <c r="L33" s="1">
        <v>2007</v>
      </c>
      <c r="M33" s="1">
        <v>2008</v>
      </c>
      <c r="N33" s="1">
        <v>2009</v>
      </c>
      <c r="O33" s="1">
        <v>2010</v>
      </c>
      <c r="P33" s="1">
        <v>2011</v>
      </c>
      <c r="Q33" s="1">
        <v>2012</v>
      </c>
      <c r="R33" s="1">
        <v>2013</v>
      </c>
      <c r="S33" s="1">
        <v>2014</v>
      </c>
      <c r="T33" s="1">
        <v>2015</v>
      </c>
      <c r="U33" s="1">
        <v>2016</v>
      </c>
      <c r="V33" s="1">
        <v>2017</v>
      </c>
      <c r="W33" s="1">
        <v>2018</v>
      </c>
      <c r="X33" s="1">
        <v>2019</v>
      </c>
      <c r="Y33" s="1">
        <v>2020</v>
      </c>
      <c r="Z33" s="1">
        <v>2021</v>
      </c>
      <c r="AA33" s="1">
        <v>2022</v>
      </c>
      <c r="AB33" s="1">
        <v>2023</v>
      </c>
      <c r="AC33" s="1">
        <v>2024</v>
      </c>
      <c r="AD33" s="1">
        <v>2025</v>
      </c>
      <c r="AE33" s="1">
        <v>2026</v>
      </c>
      <c r="AF33" s="1">
        <v>2027</v>
      </c>
      <c r="AG33" s="1">
        <v>2028</v>
      </c>
      <c r="AH33" s="1">
        <v>2029</v>
      </c>
      <c r="AI33" s="1">
        <v>2030</v>
      </c>
      <c r="AJ33" s="1">
        <v>2031</v>
      </c>
      <c r="AK33" s="1">
        <v>2032</v>
      </c>
      <c r="AL33" s="1">
        <v>2033</v>
      </c>
      <c r="AM33" s="1">
        <v>2034</v>
      </c>
      <c r="AN33" s="1">
        <v>2035</v>
      </c>
    </row>
    <row r="34" spans="1:40" x14ac:dyDescent="0.25">
      <c r="A34" s="1" t="str">
        <f>'Population Definitions'!$A$2</f>
        <v>gen</v>
      </c>
      <c r="B34" t="s">
        <v>12</v>
      </c>
      <c r="C34" s="4">
        <v>7.0000000000000007E-2</v>
      </c>
      <c r="D34" s="3" t="s">
        <v>6</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1" t="str">
        <f>'Population Definitions'!$A$3</f>
        <v>plhiv</v>
      </c>
      <c r="B35" t="s">
        <v>12</v>
      </c>
      <c r="C35" s="4">
        <v>7.0000000000000007E-2</v>
      </c>
      <c r="D35" s="3" t="s">
        <v>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7" spans="1:40" x14ac:dyDescent="0.25">
      <c r="A37" s="1" t="s">
        <v>33</v>
      </c>
      <c r="B37" s="1" t="s">
        <v>3</v>
      </c>
      <c r="C37" s="1" t="s">
        <v>4</v>
      </c>
      <c r="D37" s="1"/>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c r="Z37" s="1">
        <v>2021</v>
      </c>
      <c r="AA37" s="1">
        <v>2022</v>
      </c>
      <c r="AB37" s="1">
        <v>2023</v>
      </c>
      <c r="AC37" s="1">
        <v>2024</v>
      </c>
      <c r="AD37" s="1">
        <v>2025</v>
      </c>
      <c r="AE37" s="1">
        <v>2026</v>
      </c>
      <c r="AF37" s="1">
        <v>2027</v>
      </c>
      <c r="AG37" s="1">
        <v>2028</v>
      </c>
      <c r="AH37" s="1">
        <v>2029</v>
      </c>
      <c r="AI37" s="1">
        <v>2030</v>
      </c>
      <c r="AJ37" s="1">
        <v>2031</v>
      </c>
      <c r="AK37" s="1">
        <v>2032</v>
      </c>
      <c r="AL37" s="1">
        <v>2033</v>
      </c>
      <c r="AM37" s="1">
        <v>2034</v>
      </c>
      <c r="AN37" s="1">
        <v>2035</v>
      </c>
    </row>
    <row r="38" spans="1:40" x14ac:dyDescent="0.25">
      <c r="A38" s="1" t="str">
        <f>'Population Definitions'!$A$2</f>
        <v>gen</v>
      </c>
      <c r="B38" t="s">
        <v>12</v>
      </c>
      <c r="C38" s="4">
        <v>0.02</v>
      </c>
      <c r="D38" s="3" t="s">
        <v>6</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25">
      <c r="A39" s="1" t="str">
        <f>'Population Definitions'!$A$3</f>
        <v>plhiv</v>
      </c>
      <c r="B39" t="s">
        <v>12</v>
      </c>
      <c r="C39" s="4">
        <v>0.02</v>
      </c>
      <c r="D39" s="3" t="s">
        <v>6</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1" spans="1:40" x14ac:dyDescent="0.25">
      <c r="A41" s="1" t="s">
        <v>34</v>
      </c>
      <c r="B41" s="1" t="s">
        <v>3</v>
      </c>
      <c r="C41" s="1" t="s">
        <v>4</v>
      </c>
      <c r="D41" s="1"/>
      <c r="E41" s="1">
        <v>2000</v>
      </c>
      <c r="F41" s="1">
        <v>2001</v>
      </c>
      <c r="G41" s="1">
        <v>2002</v>
      </c>
      <c r="H41" s="1">
        <v>2003</v>
      </c>
      <c r="I41" s="1">
        <v>2004</v>
      </c>
      <c r="J41" s="1">
        <v>2005</v>
      </c>
      <c r="K41" s="1">
        <v>2006</v>
      </c>
      <c r="L41" s="1">
        <v>2007</v>
      </c>
      <c r="M41" s="1">
        <v>2008</v>
      </c>
      <c r="N41" s="1">
        <v>2009</v>
      </c>
      <c r="O41" s="1">
        <v>2010</v>
      </c>
      <c r="P41" s="1">
        <v>2011</v>
      </c>
      <c r="Q41" s="1">
        <v>2012</v>
      </c>
      <c r="R41" s="1">
        <v>2013</v>
      </c>
      <c r="S41" s="1">
        <v>2014</v>
      </c>
      <c r="T41" s="1">
        <v>2015</v>
      </c>
      <c r="U41" s="1">
        <v>2016</v>
      </c>
      <c r="V41" s="1">
        <v>2017</v>
      </c>
      <c r="W41" s="1">
        <v>2018</v>
      </c>
      <c r="X41" s="1">
        <v>2019</v>
      </c>
      <c r="Y41" s="1">
        <v>2020</v>
      </c>
      <c r="Z41" s="1">
        <v>2021</v>
      </c>
      <c r="AA41" s="1">
        <v>2022</v>
      </c>
      <c r="AB41" s="1">
        <v>2023</v>
      </c>
      <c r="AC41" s="1">
        <v>2024</v>
      </c>
      <c r="AD41" s="1">
        <v>2025</v>
      </c>
      <c r="AE41" s="1">
        <v>2026</v>
      </c>
      <c r="AF41" s="1">
        <v>2027</v>
      </c>
      <c r="AG41" s="1">
        <v>2028</v>
      </c>
      <c r="AH41" s="1">
        <v>2029</v>
      </c>
      <c r="AI41" s="1">
        <v>2030</v>
      </c>
      <c r="AJ41" s="1">
        <v>2031</v>
      </c>
      <c r="AK41" s="1">
        <v>2032</v>
      </c>
      <c r="AL41" s="1">
        <v>2033</v>
      </c>
      <c r="AM41" s="1">
        <v>2034</v>
      </c>
      <c r="AN41" s="1">
        <v>2035</v>
      </c>
    </row>
    <row r="42" spans="1:40" x14ac:dyDescent="0.25">
      <c r="A42" s="1" t="str">
        <f>'Population Definitions'!$A$2</f>
        <v>gen</v>
      </c>
      <c r="B42" t="s">
        <v>12</v>
      </c>
      <c r="C42" s="4">
        <v>0.63400000000000001</v>
      </c>
      <c r="D42" s="3" t="s">
        <v>6</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x14ac:dyDescent="0.25">
      <c r="A43" s="1" t="str">
        <f>'Population Definitions'!$A$3</f>
        <v>plhiv</v>
      </c>
      <c r="B43" t="s">
        <v>12</v>
      </c>
      <c r="C43" s="4">
        <v>0.63400000000000001</v>
      </c>
      <c r="D43" s="3" t="s">
        <v>6</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5" spans="1:40" x14ac:dyDescent="0.25">
      <c r="A45" s="1" t="s">
        <v>35</v>
      </c>
      <c r="B45" s="1" t="s">
        <v>3</v>
      </c>
      <c r="C45" s="1" t="s">
        <v>4</v>
      </c>
      <c r="D45" s="1"/>
      <c r="E45" s="1">
        <v>2000</v>
      </c>
      <c r="F45" s="1">
        <v>2001</v>
      </c>
      <c r="G45" s="1">
        <v>2002</v>
      </c>
      <c r="H45" s="1">
        <v>2003</v>
      </c>
      <c r="I45" s="1">
        <v>2004</v>
      </c>
      <c r="J45" s="1">
        <v>2005</v>
      </c>
      <c r="K45" s="1">
        <v>2006</v>
      </c>
      <c r="L45" s="1">
        <v>2007</v>
      </c>
      <c r="M45" s="1">
        <v>2008</v>
      </c>
      <c r="N45" s="1">
        <v>2009</v>
      </c>
      <c r="O45" s="1">
        <v>2010</v>
      </c>
      <c r="P45" s="1">
        <v>2011</v>
      </c>
      <c r="Q45" s="1">
        <v>2012</v>
      </c>
      <c r="R45" s="1">
        <v>2013</v>
      </c>
      <c r="S45" s="1">
        <v>2014</v>
      </c>
      <c r="T45" s="1">
        <v>2015</v>
      </c>
      <c r="U45" s="1">
        <v>2016</v>
      </c>
      <c r="V45" s="1">
        <v>2017</v>
      </c>
      <c r="W45" s="1">
        <v>2018</v>
      </c>
      <c r="X45" s="1">
        <v>2019</v>
      </c>
      <c r="Y45" s="1">
        <v>2020</v>
      </c>
      <c r="Z45" s="1">
        <v>2021</v>
      </c>
      <c r="AA45" s="1">
        <v>2022</v>
      </c>
      <c r="AB45" s="1">
        <v>2023</v>
      </c>
      <c r="AC45" s="1">
        <v>2024</v>
      </c>
      <c r="AD45" s="1">
        <v>2025</v>
      </c>
      <c r="AE45" s="1">
        <v>2026</v>
      </c>
      <c r="AF45" s="1">
        <v>2027</v>
      </c>
      <c r="AG45" s="1">
        <v>2028</v>
      </c>
      <c r="AH45" s="1">
        <v>2029</v>
      </c>
      <c r="AI45" s="1">
        <v>2030</v>
      </c>
      <c r="AJ45" s="1">
        <v>2031</v>
      </c>
      <c r="AK45" s="1">
        <v>2032</v>
      </c>
      <c r="AL45" s="1">
        <v>2033</v>
      </c>
      <c r="AM45" s="1">
        <v>2034</v>
      </c>
      <c r="AN45" s="1">
        <v>2035</v>
      </c>
    </row>
    <row r="46" spans="1:40" x14ac:dyDescent="0.25">
      <c r="A46" s="1" t="str">
        <f>'Population Definitions'!$A$2</f>
        <v>gen</v>
      </c>
      <c r="B46" t="s">
        <v>12</v>
      </c>
      <c r="C46" s="4">
        <v>0.129</v>
      </c>
      <c r="D46" s="3" t="s">
        <v>6</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25">
      <c r="A47" s="1" t="str">
        <f>'Population Definitions'!$A$3</f>
        <v>plhiv</v>
      </c>
      <c r="B47" t="s">
        <v>12</v>
      </c>
      <c r="C47" s="4">
        <v>0.129</v>
      </c>
      <c r="D47" s="3" t="s">
        <v>6</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9" spans="1:40" x14ac:dyDescent="0.25">
      <c r="A49" s="1" t="s">
        <v>36</v>
      </c>
      <c r="B49" s="1" t="s">
        <v>3</v>
      </c>
      <c r="C49" s="1" t="s">
        <v>4</v>
      </c>
      <c r="D49" s="1"/>
      <c r="E49" s="1">
        <v>2000</v>
      </c>
      <c r="F49" s="1">
        <v>2001</v>
      </c>
      <c r="G49" s="1">
        <v>2002</v>
      </c>
      <c r="H49" s="1">
        <v>2003</v>
      </c>
      <c r="I49" s="1">
        <v>2004</v>
      </c>
      <c r="J49" s="1">
        <v>2005</v>
      </c>
      <c r="K49" s="1">
        <v>2006</v>
      </c>
      <c r="L49" s="1">
        <v>2007</v>
      </c>
      <c r="M49" s="1">
        <v>2008</v>
      </c>
      <c r="N49" s="1">
        <v>2009</v>
      </c>
      <c r="O49" s="1">
        <v>2010</v>
      </c>
      <c r="P49" s="1">
        <v>2011</v>
      </c>
      <c r="Q49" s="1">
        <v>2012</v>
      </c>
      <c r="R49" s="1">
        <v>2013</v>
      </c>
      <c r="S49" s="1">
        <v>2014</v>
      </c>
      <c r="T49" s="1">
        <v>2015</v>
      </c>
      <c r="U49" s="1">
        <v>2016</v>
      </c>
      <c r="V49" s="1">
        <v>2017</v>
      </c>
      <c r="W49" s="1">
        <v>2018</v>
      </c>
      <c r="X49" s="1">
        <v>2019</v>
      </c>
      <c r="Y49" s="1">
        <v>2020</v>
      </c>
      <c r="Z49" s="1">
        <v>2021</v>
      </c>
      <c r="AA49" s="1">
        <v>2022</v>
      </c>
      <c r="AB49" s="1">
        <v>2023</v>
      </c>
      <c r="AC49" s="1">
        <v>2024</v>
      </c>
      <c r="AD49" s="1">
        <v>2025</v>
      </c>
      <c r="AE49" s="1">
        <v>2026</v>
      </c>
      <c r="AF49" s="1">
        <v>2027</v>
      </c>
      <c r="AG49" s="1">
        <v>2028</v>
      </c>
      <c r="AH49" s="1">
        <v>2029</v>
      </c>
      <c r="AI49" s="1">
        <v>2030</v>
      </c>
      <c r="AJ49" s="1">
        <v>2031</v>
      </c>
      <c r="AK49" s="1">
        <v>2032</v>
      </c>
      <c r="AL49" s="1">
        <v>2033</v>
      </c>
      <c r="AM49" s="1">
        <v>2034</v>
      </c>
      <c r="AN49" s="1">
        <v>2035</v>
      </c>
    </row>
    <row r="50" spans="1:40" x14ac:dyDescent="0.25">
      <c r="A50" s="1" t="str">
        <f>'Population Definitions'!$A$2</f>
        <v>gen</v>
      </c>
      <c r="B50" t="s">
        <v>24</v>
      </c>
      <c r="C50" s="4">
        <v>720</v>
      </c>
      <c r="D50" s="3" t="s">
        <v>6</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x14ac:dyDescent="0.25">
      <c r="A51" s="1" t="str">
        <f>'Population Definitions'!$A$3</f>
        <v>plhiv</v>
      </c>
      <c r="B51" t="s">
        <v>24</v>
      </c>
      <c r="C51" s="4">
        <v>720</v>
      </c>
      <c r="D51" s="3" t="s">
        <v>6</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3" spans="1:40" x14ac:dyDescent="0.25">
      <c r="A53" s="1" t="s">
        <v>37</v>
      </c>
      <c r="B53" s="1" t="s">
        <v>3</v>
      </c>
      <c r="C53" s="1" t="s">
        <v>4</v>
      </c>
      <c r="D53" s="1"/>
      <c r="E53" s="1">
        <v>2000</v>
      </c>
      <c r="F53" s="1">
        <v>2001</v>
      </c>
      <c r="G53" s="1">
        <v>2002</v>
      </c>
      <c r="H53" s="1">
        <v>2003</v>
      </c>
      <c r="I53" s="1">
        <v>2004</v>
      </c>
      <c r="J53" s="1">
        <v>2005</v>
      </c>
      <c r="K53" s="1">
        <v>2006</v>
      </c>
      <c r="L53" s="1">
        <v>2007</v>
      </c>
      <c r="M53" s="1">
        <v>2008</v>
      </c>
      <c r="N53" s="1">
        <v>2009</v>
      </c>
      <c r="O53" s="1">
        <v>2010</v>
      </c>
      <c r="P53" s="1">
        <v>2011</v>
      </c>
      <c r="Q53" s="1">
        <v>2012</v>
      </c>
      <c r="R53" s="1">
        <v>2013</v>
      </c>
      <c r="S53" s="1">
        <v>2014</v>
      </c>
      <c r="T53" s="1">
        <v>2015</v>
      </c>
      <c r="U53" s="1">
        <v>2016</v>
      </c>
      <c r="V53" s="1">
        <v>2017</v>
      </c>
      <c r="W53" s="1">
        <v>2018</v>
      </c>
      <c r="X53" s="1">
        <v>2019</v>
      </c>
      <c r="Y53" s="1">
        <v>2020</v>
      </c>
      <c r="Z53" s="1">
        <v>2021</v>
      </c>
      <c r="AA53" s="1">
        <v>2022</v>
      </c>
      <c r="AB53" s="1">
        <v>2023</v>
      </c>
      <c r="AC53" s="1">
        <v>2024</v>
      </c>
      <c r="AD53" s="1">
        <v>2025</v>
      </c>
      <c r="AE53" s="1">
        <v>2026</v>
      </c>
      <c r="AF53" s="1">
        <v>2027</v>
      </c>
      <c r="AG53" s="1">
        <v>2028</v>
      </c>
      <c r="AH53" s="1">
        <v>2029</v>
      </c>
      <c r="AI53" s="1">
        <v>2030</v>
      </c>
      <c r="AJ53" s="1">
        <v>2031</v>
      </c>
      <c r="AK53" s="1">
        <v>2032</v>
      </c>
      <c r="AL53" s="1">
        <v>2033</v>
      </c>
      <c r="AM53" s="1">
        <v>2034</v>
      </c>
      <c r="AN53" s="1">
        <v>2035</v>
      </c>
    </row>
    <row r="54" spans="1:40" x14ac:dyDescent="0.25">
      <c r="A54" s="1" t="str">
        <f>'Population Definitions'!$A$2</f>
        <v>gen</v>
      </c>
      <c r="B54" t="s">
        <v>12</v>
      </c>
      <c r="C54" s="4">
        <v>0.21</v>
      </c>
      <c r="D54" s="3" t="s">
        <v>6</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1" t="str">
        <f>'Population Definitions'!$A$3</f>
        <v>plhiv</v>
      </c>
      <c r="B55" t="s">
        <v>12</v>
      </c>
      <c r="C55" s="4">
        <v>0.21</v>
      </c>
      <c r="D55" s="3" t="s">
        <v>6</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25">
      <c r="A57" s="1" t="s">
        <v>38</v>
      </c>
      <c r="B57" s="1" t="s">
        <v>3</v>
      </c>
      <c r="C57" s="1" t="s">
        <v>4</v>
      </c>
      <c r="D57" s="1"/>
      <c r="E57" s="1">
        <v>2000</v>
      </c>
      <c r="F57" s="1">
        <v>2001</v>
      </c>
      <c r="G57" s="1">
        <v>2002</v>
      </c>
      <c r="H57" s="1">
        <v>2003</v>
      </c>
      <c r="I57" s="1">
        <v>2004</v>
      </c>
      <c r="J57" s="1">
        <v>2005</v>
      </c>
      <c r="K57" s="1">
        <v>2006</v>
      </c>
      <c r="L57" s="1">
        <v>2007</v>
      </c>
      <c r="M57" s="1">
        <v>2008</v>
      </c>
      <c r="N57" s="1">
        <v>2009</v>
      </c>
      <c r="O57" s="1">
        <v>2010</v>
      </c>
      <c r="P57" s="1">
        <v>2011</v>
      </c>
      <c r="Q57" s="1">
        <v>2012</v>
      </c>
      <c r="R57" s="1">
        <v>2013</v>
      </c>
      <c r="S57" s="1">
        <v>2014</v>
      </c>
      <c r="T57" s="1">
        <v>2015</v>
      </c>
      <c r="U57" s="1">
        <v>2016</v>
      </c>
      <c r="V57" s="1">
        <v>2017</v>
      </c>
      <c r="W57" s="1">
        <v>2018</v>
      </c>
      <c r="X57" s="1">
        <v>2019</v>
      </c>
      <c r="Y57" s="1">
        <v>2020</v>
      </c>
      <c r="Z57" s="1">
        <v>2021</v>
      </c>
      <c r="AA57" s="1">
        <v>2022</v>
      </c>
      <c r="AB57" s="1">
        <v>2023</v>
      </c>
      <c r="AC57" s="1">
        <v>2024</v>
      </c>
      <c r="AD57" s="1">
        <v>2025</v>
      </c>
      <c r="AE57" s="1">
        <v>2026</v>
      </c>
      <c r="AF57" s="1">
        <v>2027</v>
      </c>
      <c r="AG57" s="1">
        <v>2028</v>
      </c>
      <c r="AH57" s="1">
        <v>2029</v>
      </c>
      <c r="AI57" s="1">
        <v>2030</v>
      </c>
      <c r="AJ57" s="1">
        <v>2031</v>
      </c>
      <c r="AK57" s="1">
        <v>2032</v>
      </c>
      <c r="AL57" s="1">
        <v>2033</v>
      </c>
      <c r="AM57" s="1">
        <v>2034</v>
      </c>
      <c r="AN57" s="1">
        <v>2035</v>
      </c>
    </row>
    <row r="58" spans="1:40" x14ac:dyDescent="0.25">
      <c r="A58" s="1" t="str">
        <f>'Population Definitions'!$A$2</f>
        <v>gen</v>
      </c>
      <c r="B58" t="s">
        <v>12</v>
      </c>
      <c r="C58" s="4">
        <v>0.21</v>
      </c>
      <c r="D58" s="3" t="s">
        <v>6</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1:40" x14ac:dyDescent="0.25">
      <c r="A59" s="1" t="str">
        <f>'Population Definitions'!$A$3</f>
        <v>plhiv</v>
      </c>
      <c r="B59" t="s">
        <v>12</v>
      </c>
      <c r="C59" s="4">
        <v>0.21</v>
      </c>
      <c r="D59" s="3" t="s">
        <v>6</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1" spans="1:40" x14ac:dyDescent="0.25">
      <c r="A61" s="1" t="s">
        <v>39</v>
      </c>
      <c r="B61" s="1" t="s">
        <v>3</v>
      </c>
      <c r="C61" s="1" t="s">
        <v>4</v>
      </c>
      <c r="D61" s="1"/>
      <c r="E61" s="1">
        <v>2000</v>
      </c>
      <c r="F61" s="1">
        <v>2001</v>
      </c>
      <c r="G61" s="1">
        <v>2002</v>
      </c>
      <c r="H61" s="1">
        <v>2003</v>
      </c>
      <c r="I61" s="1">
        <v>2004</v>
      </c>
      <c r="J61" s="1">
        <v>2005</v>
      </c>
      <c r="K61" s="1">
        <v>2006</v>
      </c>
      <c r="L61" s="1">
        <v>2007</v>
      </c>
      <c r="M61" s="1">
        <v>2008</v>
      </c>
      <c r="N61" s="1">
        <v>2009</v>
      </c>
      <c r="O61" s="1">
        <v>2010</v>
      </c>
      <c r="P61" s="1">
        <v>2011</v>
      </c>
      <c r="Q61" s="1">
        <v>2012</v>
      </c>
      <c r="R61" s="1">
        <v>2013</v>
      </c>
      <c r="S61" s="1">
        <v>2014</v>
      </c>
      <c r="T61" s="1">
        <v>2015</v>
      </c>
      <c r="U61" s="1">
        <v>2016</v>
      </c>
      <c r="V61" s="1">
        <v>2017</v>
      </c>
      <c r="W61" s="1">
        <v>2018</v>
      </c>
      <c r="X61" s="1">
        <v>2019</v>
      </c>
      <c r="Y61" s="1">
        <v>2020</v>
      </c>
      <c r="Z61" s="1">
        <v>2021</v>
      </c>
      <c r="AA61" s="1">
        <v>2022</v>
      </c>
      <c r="AB61" s="1">
        <v>2023</v>
      </c>
      <c r="AC61" s="1">
        <v>2024</v>
      </c>
      <c r="AD61" s="1">
        <v>2025</v>
      </c>
      <c r="AE61" s="1">
        <v>2026</v>
      </c>
      <c r="AF61" s="1">
        <v>2027</v>
      </c>
      <c r="AG61" s="1">
        <v>2028</v>
      </c>
      <c r="AH61" s="1">
        <v>2029</v>
      </c>
      <c r="AI61" s="1">
        <v>2030</v>
      </c>
      <c r="AJ61" s="1">
        <v>2031</v>
      </c>
      <c r="AK61" s="1">
        <v>2032</v>
      </c>
      <c r="AL61" s="1">
        <v>2033</v>
      </c>
      <c r="AM61" s="1">
        <v>2034</v>
      </c>
      <c r="AN61" s="1">
        <v>2035</v>
      </c>
    </row>
    <row r="62" spans="1:40" x14ac:dyDescent="0.25">
      <c r="A62" s="1" t="str">
        <f>'Population Definitions'!$A$2</f>
        <v>gen</v>
      </c>
      <c r="B62" t="s">
        <v>12</v>
      </c>
      <c r="C62" s="4">
        <v>0.3</v>
      </c>
      <c r="D62" s="3" t="s">
        <v>6</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5">
      <c r="A63" s="1" t="str">
        <f>'Population Definitions'!$A$3</f>
        <v>plhiv</v>
      </c>
      <c r="B63" t="s">
        <v>12</v>
      </c>
      <c r="C63" s="4">
        <v>0.3</v>
      </c>
      <c r="D63" s="3" t="s">
        <v>6</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5" spans="1:40" x14ac:dyDescent="0.25">
      <c r="A65" s="1" t="s">
        <v>40</v>
      </c>
      <c r="B65" s="1" t="s">
        <v>3</v>
      </c>
      <c r="C65" s="1" t="s">
        <v>4</v>
      </c>
      <c r="D65" s="1"/>
      <c r="E65" s="1">
        <v>2000</v>
      </c>
      <c r="F65" s="1">
        <v>2001</v>
      </c>
      <c r="G65" s="1">
        <v>2002</v>
      </c>
      <c r="H65" s="1">
        <v>2003</v>
      </c>
      <c r="I65" s="1">
        <v>2004</v>
      </c>
      <c r="J65" s="1">
        <v>2005</v>
      </c>
      <c r="K65" s="1">
        <v>2006</v>
      </c>
      <c r="L65" s="1">
        <v>2007</v>
      </c>
      <c r="M65" s="1">
        <v>2008</v>
      </c>
      <c r="N65" s="1">
        <v>2009</v>
      </c>
      <c r="O65" s="1">
        <v>2010</v>
      </c>
      <c r="P65" s="1">
        <v>2011</v>
      </c>
      <c r="Q65" s="1">
        <v>2012</v>
      </c>
      <c r="R65" s="1">
        <v>2013</v>
      </c>
      <c r="S65" s="1">
        <v>2014</v>
      </c>
      <c r="T65" s="1">
        <v>2015</v>
      </c>
      <c r="U65" s="1">
        <v>2016</v>
      </c>
      <c r="V65" s="1">
        <v>2017</v>
      </c>
      <c r="W65" s="1">
        <v>2018</v>
      </c>
      <c r="X65" s="1">
        <v>2019</v>
      </c>
      <c r="Y65" s="1">
        <v>2020</v>
      </c>
      <c r="Z65" s="1">
        <v>2021</v>
      </c>
      <c r="AA65" s="1">
        <v>2022</v>
      </c>
      <c r="AB65" s="1">
        <v>2023</v>
      </c>
      <c r="AC65" s="1">
        <v>2024</v>
      </c>
      <c r="AD65" s="1">
        <v>2025</v>
      </c>
      <c r="AE65" s="1">
        <v>2026</v>
      </c>
      <c r="AF65" s="1">
        <v>2027</v>
      </c>
      <c r="AG65" s="1">
        <v>2028</v>
      </c>
      <c r="AH65" s="1">
        <v>2029</v>
      </c>
      <c r="AI65" s="1">
        <v>2030</v>
      </c>
      <c r="AJ65" s="1">
        <v>2031</v>
      </c>
      <c r="AK65" s="1">
        <v>2032</v>
      </c>
      <c r="AL65" s="1">
        <v>2033</v>
      </c>
      <c r="AM65" s="1">
        <v>2034</v>
      </c>
      <c r="AN65" s="1">
        <v>2035</v>
      </c>
    </row>
    <row r="66" spans="1:40" x14ac:dyDescent="0.25">
      <c r="A66" s="1" t="str">
        <f>'Population Definitions'!$A$2</f>
        <v>gen</v>
      </c>
      <c r="B66" t="s">
        <v>12</v>
      </c>
      <c r="C66" s="4">
        <v>0.28000000000000003</v>
      </c>
      <c r="D66" s="3" t="s">
        <v>6</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5">
      <c r="A67" s="1" t="str">
        <f>'Population Definitions'!$A$3</f>
        <v>plhiv</v>
      </c>
      <c r="B67" t="s">
        <v>12</v>
      </c>
      <c r="C67" s="4">
        <v>0.28000000000000003</v>
      </c>
      <c r="D67" s="3" t="s">
        <v>6</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sheetData>
  <conditionalFormatting sqref="C10">
    <cfRule type="expression" dxfId="423" priority="9">
      <formula>COUNTIF(E10:AN10,"&lt;&gt;" &amp; "")&gt;0</formula>
    </cfRule>
    <cfRule type="expression" dxfId="422" priority="10">
      <formula>AND(COUNTIF(E10:AN10,"&lt;&gt;" &amp; "")&gt;0,NOT(ISBLANK(C10)))</formula>
    </cfRule>
  </conditionalFormatting>
  <conditionalFormatting sqref="C11">
    <cfRule type="expression" dxfId="421" priority="11">
      <formula>COUNTIF(E11:AN11,"&lt;&gt;" &amp; "")&gt;0</formula>
    </cfRule>
    <cfRule type="expression" dxfId="420" priority="12">
      <formula>AND(COUNTIF(E11:AN11,"&lt;&gt;" &amp; "")&gt;0,NOT(ISBLANK(C11)))</formula>
    </cfRule>
  </conditionalFormatting>
  <conditionalFormatting sqref="C14">
    <cfRule type="expression" dxfId="419" priority="13">
      <formula>COUNTIF(E14:AN14,"&lt;&gt;" &amp; "")&gt;0</formula>
    </cfRule>
    <cfRule type="expression" dxfId="418" priority="14">
      <formula>AND(COUNTIF(E14:AN14,"&lt;&gt;" &amp; "")&gt;0,NOT(ISBLANK(C14)))</formula>
    </cfRule>
  </conditionalFormatting>
  <conditionalFormatting sqref="C15">
    <cfRule type="expression" dxfId="417" priority="15">
      <formula>COUNTIF(E15:AN15,"&lt;&gt;" &amp; "")&gt;0</formula>
    </cfRule>
    <cfRule type="expression" dxfId="416" priority="16">
      <formula>AND(COUNTIF(E15:AN15,"&lt;&gt;" &amp; "")&gt;0,NOT(ISBLANK(C15)))</formula>
    </cfRule>
  </conditionalFormatting>
  <conditionalFormatting sqref="C18">
    <cfRule type="expression" dxfId="415" priority="17">
      <formula>COUNTIF(E18:AN18,"&lt;&gt;" &amp; "")&gt;0</formula>
    </cfRule>
    <cfRule type="expression" dxfId="414" priority="18">
      <formula>AND(COUNTIF(E18:AN18,"&lt;&gt;" &amp; "")&gt;0,NOT(ISBLANK(C18)))</formula>
    </cfRule>
  </conditionalFormatting>
  <conditionalFormatting sqref="C19">
    <cfRule type="expression" dxfId="413" priority="19">
      <formula>COUNTIF(E19:AN19,"&lt;&gt;" &amp; "")&gt;0</formula>
    </cfRule>
    <cfRule type="expression" dxfId="412" priority="20">
      <formula>AND(COUNTIF(E19:AN19,"&lt;&gt;" &amp; "")&gt;0,NOT(ISBLANK(C19)))</formula>
    </cfRule>
  </conditionalFormatting>
  <conditionalFormatting sqref="C2">
    <cfRule type="expression" dxfId="411" priority="1">
      <formula>COUNTIF(E2:AN2,"&lt;&gt;" &amp; "")&gt;0</formula>
    </cfRule>
    <cfRule type="expression" dxfId="410" priority="2">
      <formula>AND(COUNTIF(E2:AN2,"&lt;&gt;" &amp; "")&gt;0,NOT(ISBLANK(C2)))</formula>
    </cfRule>
  </conditionalFormatting>
  <conditionalFormatting sqref="C22">
    <cfRule type="expression" dxfId="409" priority="21">
      <formula>COUNTIF(E22:AN22,"&lt;&gt;" &amp; "")&gt;0</formula>
    </cfRule>
    <cfRule type="expression" dxfId="408" priority="22">
      <formula>AND(COUNTIF(E22:AN22,"&lt;&gt;" &amp; "")&gt;0,NOT(ISBLANK(C22)))</formula>
    </cfRule>
  </conditionalFormatting>
  <conditionalFormatting sqref="C23">
    <cfRule type="expression" dxfId="407" priority="23">
      <formula>COUNTIF(E23:AN23,"&lt;&gt;" &amp; "")&gt;0</formula>
    </cfRule>
    <cfRule type="expression" dxfId="406" priority="24">
      <formula>AND(COUNTIF(E23:AN23,"&lt;&gt;" &amp; "")&gt;0,NOT(ISBLANK(C23)))</formula>
    </cfRule>
  </conditionalFormatting>
  <conditionalFormatting sqref="C26">
    <cfRule type="expression" dxfId="405" priority="25">
      <formula>COUNTIF(E26:AN26,"&lt;&gt;" &amp; "")&gt;0</formula>
    </cfRule>
    <cfRule type="expression" dxfId="404" priority="26">
      <formula>AND(COUNTIF(E26:AN26,"&lt;&gt;" &amp; "")&gt;0,NOT(ISBLANK(C26)))</formula>
    </cfRule>
  </conditionalFormatting>
  <conditionalFormatting sqref="C27">
    <cfRule type="expression" dxfId="403" priority="27">
      <formula>COUNTIF(E27:AN27,"&lt;&gt;" &amp; "")&gt;0</formula>
    </cfRule>
    <cfRule type="expression" dxfId="402" priority="28">
      <formula>AND(COUNTIF(E27:AN27,"&lt;&gt;" &amp; "")&gt;0,NOT(ISBLANK(C27)))</formula>
    </cfRule>
  </conditionalFormatting>
  <conditionalFormatting sqref="C3">
    <cfRule type="expression" dxfId="401" priority="3">
      <formula>COUNTIF(E3:AN3,"&lt;&gt;" &amp; "")&gt;0</formula>
    </cfRule>
    <cfRule type="expression" dxfId="400" priority="4">
      <formula>AND(COUNTIF(E3:AN3,"&lt;&gt;" &amp; "")&gt;0,NOT(ISBLANK(C3)))</formula>
    </cfRule>
  </conditionalFormatting>
  <conditionalFormatting sqref="C30">
    <cfRule type="expression" dxfId="399" priority="29">
      <formula>COUNTIF(E30:AN30,"&lt;&gt;" &amp; "")&gt;0</formula>
    </cfRule>
    <cfRule type="expression" dxfId="398" priority="30">
      <formula>AND(COUNTIF(E30:AN30,"&lt;&gt;" &amp; "")&gt;0,NOT(ISBLANK(C30)))</formula>
    </cfRule>
  </conditionalFormatting>
  <conditionalFormatting sqref="C31">
    <cfRule type="expression" dxfId="397" priority="31">
      <formula>COUNTIF(E31:AN31,"&lt;&gt;" &amp; "")&gt;0</formula>
    </cfRule>
    <cfRule type="expression" dxfId="396" priority="32">
      <formula>AND(COUNTIF(E31:AN31,"&lt;&gt;" &amp; "")&gt;0,NOT(ISBLANK(C31)))</formula>
    </cfRule>
  </conditionalFormatting>
  <conditionalFormatting sqref="C34">
    <cfRule type="expression" dxfId="395" priority="33">
      <formula>COUNTIF(E34:AN34,"&lt;&gt;" &amp; "")&gt;0</formula>
    </cfRule>
    <cfRule type="expression" dxfId="394" priority="34">
      <formula>AND(COUNTIF(E34:AN34,"&lt;&gt;" &amp; "")&gt;0,NOT(ISBLANK(C34)))</formula>
    </cfRule>
  </conditionalFormatting>
  <conditionalFormatting sqref="C35">
    <cfRule type="expression" dxfId="393" priority="35">
      <formula>COUNTIF(E35:AN35,"&lt;&gt;" &amp; "")&gt;0</formula>
    </cfRule>
    <cfRule type="expression" dxfId="392" priority="36">
      <formula>AND(COUNTIF(E35:AN35,"&lt;&gt;" &amp; "")&gt;0,NOT(ISBLANK(C35)))</formula>
    </cfRule>
  </conditionalFormatting>
  <conditionalFormatting sqref="C38">
    <cfRule type="expression" dxfId="391" priority="37">
      <formula>COUNTIF(E38:AN38,"&lt;&gt;" &amp; "")&gt;0</formula>
    </cfRule>
    <cfRule type="expression" dxfId="390" priority="38">
      <formula>AND(COUNTIF(E38:AN38,"&lt;&gt;" &amp; "")&gt;0,NOT(ISBLANK(C38)))</formula>
    </cfRule>
  </conditionalFormatting>
  <conditionalFormatting sqref="C39">
    <cfRule type="expression" dxfId="389" priority="39">
      <formula>COUNTIF(E39:AN39,"&lt;&gt;" &amp; "")&gt;0</formula>
    </cfRule>
    <cfRule type="expression" dxfId="388" priority="40">
      <formula>AND(COUNTIF(E39:AN39,"&lt;&gt;" &amp; "")&gt;0,NOT(ISBLANK(C39)))</formula>
    </cfRule>
  </conditionalFormatting>
  <conditionalFormatting sqref="C42">
    <cfRule type="expression" dxfId="387" priority="41">
      <formula>COUNTIF(E42:AN42,"&lt;&gt;" &amp; "")&gt;0</formula>
    </cfRule>
    <cfRule type="expression" dxfId="386" priority="42">
      <formula>AND(COUNTIF(E42:AN42,"&lt;&gt;" &amp; "")&gt;0,NOT(ISBLANK(C42)))</formula>
    </cfRule>
  </conditionalFormatting>
  <conditionalFormatting sqref="C43">
    <cfRule type="expression" dxfId="385" priority="43">
      <formula>COUNTIF(E43:AN43,"&lt;&gt;" &amp; "")&gt;0</formula>
    </cfRule>
    <cfRule type="expression" dxfId="384" priority="44">
      <formula>AND(COUNTIF(E43:AN43,"&lt;&gt;" &amp; "")&gt;0,NOT(ISBLANK(C43)))</formula>
    </cfRule>
  </conditionalFormatting>
  <conditionalFormatting sqref="C46">
    <cfRule type="expression" dxfId="383" priority="45">
      <formula>COUNTIF(E46:AN46,"&lt;&gt;" &amp; "")&gt;0</formula>
    </cfRule>
    <cfRule type="expression" dxfId="382" priority="46">
      <formula>AND(COUNTIF(E46:AN46,"&lt;&gt;" &amp; "")&gt;0,NOT(ISBLANK(C46)))</formula>
    </cfRule>
  </conditionalFormatting>
  <conditionalFormatting sqref="C47">
    <cfRule type="expression" dxfId="381" priority="47">
      <formula>COUNTIF(E47:AN47,"&lt;&gt;" &amp; "")&gt;0</formula>
    </cfRule>
    <cfRule type="expression" dxfId="380" priority="48">
      <formula>AND(COUNTIF(E47:AN47,"&lt;&gt;" &amp; "")&gt;0,NOT(ISBLANK(C47)))</formula>
    </cfRule>
  </conditionalFormatting>
  <conditionalFormatting sqref="C50">
    <cfRule type="expression" dxfId="379" priority="49">
      <formula>COUNTIF(E50:AN50,"&lt;&gt;" &amp; "")&gt;0</formula>
    </cfRule>
    <cfRule type="expression" dxfId="378" priority="50">
      <formula>AND(COUNTIF(E50:AN50,"&lt;&gt;" &amp; "")&gt;0,NOT(ISBLANK(C50)))</formula>
    </cfRule>
  </conditionalFormatting>
  <conditionalFormatting sqref="C51">
    <cfRule type="expression" dxfId="377" priority="51">
      <formula>COUNTIF(E51:AN51,"&lt;&gt;" &amp; "")&gt;0</formula>
    </cfRule>
    <cfRule type="expression" dxfId="376" priority="52">
      <formula>AND(COUNTIF(E51:AN51,"&lt;&gt;" &amp; "")&gt;0,NOT(ISBLANK(C51)))</formula>
    </cfRule>
  </conditionalFormatting>
  <conditionalFormatting sqref="C54">
    <cfRule type="expression" dxfId="375" priority="53">
      <formula>COUNTIF(E54:AN54,"&lt;&gt;" &amp; "")&gt;0</formula>
    </cfRule>
    <cfRule type="expression" dxfId="374" priority="54">
      <formula>AND(COUNTIF(E54:AN54,"&lt;&gt;" &amp; "")&gt;0,NOT(ISBLANK(C54)))</formula>
    </cfRule>
  </conditionalFormatting>
  <conditionalFormatting sqref="C55">
    <cfRule type="expression" dxfId="373" priority="55">
      <formula>COUNTIF(E55:AN55,"&lt;&gt;" &amp; "")&gt;0</formula>
    </cfRule>
    <cfRule type="expression" dxfId="372" priority="56">
      <formula>AND(COUNTIF(E55:AN55,"&lt;&gt;" &amp; "")&gt;0,NOT(ISBLANK(C55)))</formula>
    </cfRule>
  </conditionalFormatting>
  <conditionalFormatting sqref="C58">
    <cfRule type="expression" dxfId="371" priority="57">
      <formula>COUNTIF(E58:AN58,"&lt;&gt;" &amp; "")&gt;0</formula>
    </cfRule>
    <cfRule type="expression" dxfId="370" priority="58">
      <formula>AND(COUNTIF(E58:AN58,"&lt;&gt;" &amp; "")&gt;0,NOT(ISBLANK(C58)))</formula>
    </cfRule>
  </conditionalFormatting>
  <conditionalFormatting sqref="C59">
    <cfRule type="expression" dxfId="369" priority="59">
      <formula>COUNTIF(E59:AN59,"&lt;&gt;" &amp; "")&gt;0</formula>
    </cfRule>
    <cfRule type="expression" dxfId="368" priority="60">
      <formula>AND(COUNTIF(E59:AN59,"&lt;&gt;" &amp; "")&gt;0,NOT(ISBLANK(C59)))</formula>
    </cfRule>
  </conditionalFormatting>
  <conditionalFormatting sqref="C6">
    <cfRule type="expression" dxfId="367" priority="5">
      <formula>COUNTIF(E6:AN6,"&lt;&gt;" &amp; "")&gt;0</formula>
    </cfRule>
    <cfRule type="expression" dxfId="366" priority="6">
      <formula>AND(COUNTIF(E6:AN6,"&lt;&gt;" &amp; "")&gt;0,NOT(ISBLANK(C6)))</formula>
    </cfRule>
  </conditionalFormatting>
  <conditionalFormatting sqref="C62">
    <cfRule type="expression" dxfId="365" priority="61">
      <formula>COUNTIF(E62:AN62,"&lt;&gt;" &amp; "")&gt;0</formula>
    </cfRule>
    <cfRule type="expression" dxfId="364" priority="62">
      <formula>AND(COUNTIF(E62:AN62,"&lt;&gt;" &amp; "")&gt;0,NOT(ISBLANK(C62)))</formula>
    </cfRule>
  </conditionalFormatting>
  <conditionalFormatting sqref="C63">
    <cfRule type="expression" dxfId="363" priority="63">
      <formula>COUNTIF(E63:AN63,"&lt;&gt;" &amp; "")&gt;0</formula>
    </cfRule>
    <cfRule type="expression" dxfId="362" priority="64">
      <formula>AND(COUNTIF(E63:AN63,"&lt;&gt;" &amp; "")&gt;0,NOT(ISBLANK(C63)))</formula>
    </cfRule>
  </conditionalFormatting>
  <conditionalFormatting sqref="C66">
    <cfRule type="expression" dxfId="361" priority="65">
      <formula>COUNTIF(E66:AN66,"&lt;&gt;" &amp; "")&gt;0</formula>
    </cfRule>
    <cfRule type="expression" dxfId="360" priority="66">
      <formula>AND(COUNTIF(E66:AN66,"&lt;&gt;" &amp; "")&gt;0,NOT(ISBLANK(C66)))</formula>
    </cfRule>
  </conditionalFormatting>
  <conditionalFormatting sqref="C67">
    <cfRule type="expression" dxfId="359" priority="67">
      <formula>COUNTIF(E67:AN67,"&lt;&gt;" &amp; "")&gt;0</formula>
    </cfRule>
    <cfRule type="expression" dxfId="358" priority="68">
      <formula>AND(COUNTIF(E67:AN67,"&lt;&gt;" &amp; "")&gt;0,NOT(ISBLANK(C67)))</formula>
    </cfRule>
  </conditionalFormatting>
  <conditionalFormatting sqref="C7">
    <cfRule type="expression" dxfId="357" priority="7">
      <formula>COUNTIF(E7:AN7,"&lt;&gt;" &amp; "")&gt;0</formula>
    </cfRule>
    <cfRule type="expression" dxfId="356" priority="8">
      <formula>AND(COUNTIF(E7:AN7,"&lt;&gt;" &amp; "")&gt;0,NOT(ISBLANK(C7)))</formula>
    </cfRule>
  </conditionalFormatting>
  <dataValidations count="34">
    <dataValidation type="list" allowBlank="1" showInputMessage="1" showErrorMessage="1" sqref="B2">
      <formula1>"Days"</formula1>
    </dataValidation>
    <dataValidation type="list" allowBlank="1" showInputMessage="1" showErrorMessage="1" sqref="B3">
      <formula1>"Days"</formula1>
    </dataValidation>
    <dataValidation type="list" allowBlank="1" showInputMessage="1" showErrorMessage="1" sqref="B6">
      <formula1>"Proportion"</formula1>
    </dataValidation>
    <dataValidation type="list" allowBlank="1" showInputMessage="1" showErrorMessage="1" sqref="B7">
      <formula1>"Proportion"</formula1>
    </dataValidation>
    <dataValidation type="list" allowBlank="1" showInputMessage="1" showErrorMessage="1" sqref="B10">
      <formula1>"Proportion"</formula1>
    </dataValidation>
    <dataValidation type="list" allowBlank="1" showInputMessage="1" showErrorMessage="1" sqref="B11">
      <formula1>"Proportion"</formula1>
    </dataValidation>
    <dataValidation type="list" allowBlank="1" showInputMessage="1" showErrorMessage="1" sqref="B14">
      <formula1>"Proportion"</formula1>
    </dataValidation>
    <dataValidation type="list" allowBlank="1" showInputMessage="1" showErrorMessage="1" sqref="B15">
      <formula1>"Proportion"</formula1>
    </dataValidation>
    <dataValidation type="list" allowBlank="1" showInputMessage="1" showErrorMessage="1" sqref="B18">
      <formula1>"Proportion"</formula1>
    </dataValidation>
    <dataValidation type="list" allowBlank="1" showInputMessage="1" showErrorMessage="1" sqref="B19">
      <formula1>"Proportion"</formula1>
    </dataValidation>
    <dataValidation type="list" allowBlank="1" showInputMessage="1" showErrorMessage="1" sqref="B22">
      <formula1>"Proportion"</formula1>
    </dataValidation>
    <dataValidation type="list" allowBlank="1" showInputMessage="1" showErrorMessage="1" sqref="B23">
      <formula1>"Proportion"</formula1>
    </dataValidation>
    <dataValidation type="list" allowBlank="1" showInputMessage="1" showErrorMessage="1" sqref="B26">
      <formula1>"Days"</formula1>
    </dataValidation>
    <dataValidation type="list" allowBlank="1" showInputMessage="1" showErrorMessage="1" sqref="B27">
      <formula1>"Days"</formula1>
    </dataValidation>
    <dataValidation type="list" allowBlank="1" showInputMessage="1" showErrorMessage="1" sqref="B30">
      <formula1>"Proportion"</formula1>
    </dataValidation>
    <dataValidation type="list" allowBlank="1" showInputMessage="1" showErrorMessage="1" sqref="B31">
      <formula1>"Proportion"</formula1>
    </dataValidation>
    <dataValidation type="list" allowBlank="1" showInputMessage="1" showErrorMessage="1" sqref="B34">
      <formula1>"Proportion"</formula1>
    </dataValidation>
    <dataValidation type="list" allowBlank="1" showInputMessage="1" showErrorMessage="1" sqref="B35">
      <formula1>"Proportion"</formula1>
    </dataValidation>
    <dataValidation type="list" allowBlank="1" showInputMessage="1" showErrorMessage="1" sqref="B38">
      <formula1>"Proportion"</formula1>
    </dataValidation>
    <dataValidation type="list" allowBlank="1" showInputMessage="1" showErrorMessage="1" sqref="B39">
      <formula1>"Proportion"</formula1>
    </dataValidation>
    <dataValidation type="list" allowBlank="1" showInputMessage="1" showErrorMessage="1" sqref="B42">
      <formula1>"Proportion"</formula1>
    </dataValidation>
    <dataValidation type="list" allowBlank="1" showInputMessage="1" showErrorMessage="1" sqref="B43">
      <formula1>"Proportion"</formula1>
    </dataValidation>
    <dataValidation type="list" allowBlank="1" showInputMessage="1" showErrorMessage="1" sqref="B46">
      <formula1>"Proportion"</formula1>
    </dataValidation>
    <dataValidation type="list" allowBlank="1" showInputMessage="1" showErrorMessage="1" sqref="B47">
      <formula1>"Proportion"</formula1>
    </dataValidation>
    <dataValidation type="list" allowBlank="1" showInputMessage="1" showErrorMessage="1" sqref="B50">
      <formula1>"Days"</formula1>
    </dataValidation>
    <dataValidation type="list" allowBlank="1" showInputMessage="1" showErrorMessage="1" sqref="B51">
      <formula1>"Days"</formula1>
    </dataValidation>
    <dataValidation type="list" allowBlank="1" showInputMessage="1" showErrorMessage="1" sqref="B54">
      <formula1>"Proportion"</formula1>
    </dataValidation>
    <dataValidation type="list" allowBlank="1" showInputMessage="1" showErrorMessage="1" sqref="B55">
      <formula1>"Proportion"</formula1>
    </dataValidation>
    <dataValidation type="list" allowBlank="1" showInputMessage="1" showErrorMessage="1" sqref="B58">
      <formula1>"Proportion"</formula1>
    </dataValidation>
    <dataValidation type="list" allowBlank="1" showInputMessage="1" showErrorMessage="1" sqref="B59">
      <formula1>"Proportion"</formula1>
    </dataValidation>
    <dataValidation type="list" allowBlank="1" showInputMessage="1" showErrorMessage="1" sqref="B62">
      <formula1>"Proportion"</formula1>
    </dataValidation>
    <dataValidation type="list" allowBlank="1" showInputMessage="1" showErrorMessage="1" sqref="B63">
      <formula1>"Proportion"</formula1>
    </dataValidation>
    <dataValidation type="list" allowBlank="1" showInputMessage="1" showErrorMessage="1" sqref="B66">
      <formula1>"Proportion"</formula1>
    </dataValidation>
    <dataValidation type="list" allowBlank="1" showInputMessage="1" showErrorMessage="1" sqref="B67">
      <formula1>"Proportion"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N23"/>
  <sheetViews>
    <sheetView workbookViewId="0">
      <selection activeCell="H21" sqref="H21"/>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41</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5</v>
      </c>
      <c r="C2" s="2"/>
      <c r="D2" s="3" t="s">
        <v>6</v>
      </c>
      <c r="E2" s="2">
        <f>0.7*Demographics!E6</f>
        <v>210000</v>
      </c>
      <c r="F2" s="2"/>
      <c r="G2" s="2"/>
      <c r="H2" s="2"/>
      <c r="I2" s="2"/>
      <c r="J2" s="2"/>
      <c r="K2" s="2"/>
      <c r="L2" s="2"/>
      <c r="M2" s="2"/>
      <c r="N2" s="2"/>
      <c r="O2" s="2"/>
      <c r="P2" s="2"/>
      <c r="Q2" s="2"/>
      <c r="R2" s="2"/>
      <c r="S2" s="2"/>
      <c r="T2" s="2"/>
      <c r="U2" s="2"/>
      <c r="V2" s="2">
        <f>0.7*Demographics!V6</f>
        <v>251999.99999999997</v>
      </c>
      <c r="W2" s="2"/>
      <c r="X2" s="2"/>
      <c r="Y2" s="2"/>
      <c r="Z2" s="2"/>
      <c r="AA2" s="2"/>
      <c r="AB2" s="2"/>
      <c r="AC2" s="2"/>
      <c r="AD2" s="2"/>
      <c r="AE2" s="2"/>
      <c r="AF2" s="2"/>
      <c r="AG2" s="2"/>
      <c r="AH2" s="2"/>
      <c r="AI2" s="2"/>
      <c r="AJ2" s="2"/>
      <c r="AK2" s="2"/>
      <c r="AL2" s="2"/>
      <c r="AM2" s="2"/>
      <c r="AN2" s="2"/>
    </row>
    <row r="3" spans="1:40" x14ac:dyDescent="0.25">
      <c r="A3" s="1" t="str">
        <f>'Population Definitions'!$A$3</f>
        <v>plhiv</v>
      </c>
      <c r="B3" t="s">
        <v>5</v>
      </c>
      <c r="C3" s="2">
        <v>0</v>
      </c>
      <c r="D3" s="3"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5" spans="1:40" x14ac:dyDescent="0.25">
      <c r="A5" s="1" t="s">
        <v>42</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5</v>
      </c>
      <c r="C6" s="4">
        <v>0</v>
      </c>
      <c r="D6" s="3" t="s">
        <v>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x14ac:dyDescent="0.25">
      <c r="A7" s="1" t="str">
        <f>'Population Definitions'!$A$3</f>
        <v>plhiv</v>
      </c>
      <c r="B7" t="s">
        <v>5</v>
      </c>
      <c r="C7" s="4">
        <v>0</v>
      </c>
      <c r="D7" s="3" t="s">
        <v>6</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9" spans="1:40" x14ac:dyDescent="0.25">
      <c r="A9" s="1" t="s">
        <v>43</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5</v>
      </c>
      <c r="C10" s="4">
        <v>0</v>
      </c>
      <c r="D10" s="3" t="s">
        <v>6</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x14ac:dyDescent="0.25">
      <c r="A11" s="1" t="str">
        <f>'Population Definitions'!$A$3</f>
        <v>plhiv</v>
      </c>
      <c r="B11" t="s">
        <v>5</v>
      </c>
      <c r="C11" s="4">
        <v>0</v>
      </c>
      <c r="D11" s="3" t="s">
        <v>6</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3" spans="1:40" x14ac:dyDescent="0.25">
      <c r="A13" s="1" t="s">
        <v>44</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24</v>
      </c>
      <c r="C14" s="4">
        <v>180</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24</v>
      </c>
      <c r="C15" s="4">
        <v>180</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45</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12</v>
      </c>
      <c r="C18" s="4">
        <v>7.0000000000000007E-2</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12</v>
      </c>
      <c r="C19" s="4">
        <v>7.0000000000000007E-2</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46</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12</v>
      </c>
      <c r="C22" s="4">
        <v>0.93</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12</v>
      </c>
      <c r="C23" s="4">
        <v>0.93</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sheetData>
  <conditionalFormatting sqref="C10">
    <cfRule type="expression" dxfId="355" priority="9">
      <formula>COUNTIF(E10:AN10,"&lt;&gt;" &amp; "")&gt;0</formula>
    </cfRule>
    <cfRule type="expression" dxfId="354" priority="10">
      <formula>AND(COUNTIF(E10:AN10,"&lt;&gt;" &amp; "")&gt;0,NOT(ISBLANK(C10)))</formula>
    </cfRule>
  </conditionalFormatting>
  <conditionalFormatting sqref="C11">
    <cfRule type="expression" dxfId="353" priority="11">
      <formula>COUNTIF(E11:AN11,"&lt;&gt;" &amp; "")&gt;0</formula>
    </cfRule>
    <cfRule type="expression" dxfId="352" priority="12">
      <formula>AND(COUNTIF(E11:AN11,"&lt;&gt;" &amp; "")&gt;0,NOT(ISBLANK(C11)))</formula>
    </cfRule>
  </conditionalFormatting>
  <conditionalFormatting sqref="C14">
    <cfRule type="expression" dxfId="351" priority="13">
      <formula>COUNTIF(E14:AN14,"&lt;&gt;" &amp; "")&gt;0</formula>
    </cfRule>
    <cfRule type="expression" dxfId="350" priority="14">
      <formula>AND(COUNTIF(E14:AN14,"&lt;&gt;" &amp; "")&gt;0,NOT(ISBLANK(C14)))</formula>
    </cfRule>
  </conditionalFormatting>
  <conditionalFormatting sqref="C15">
    <cfRule type="expression" dxfId="349" priority="15">
      <formula>COUNTIF(E15:AN15,"&lt;&gt;" &amp; "")&gt;0</formula>
    </cfRule>
    <cfRule type="expression" dxfId="348" priority="16">
      <formula>AND(COUNTIF(E15:AN15,"&lt;&gt;" &amp; "")&gt;0,NOT(ISBLANK(C15)))</formula>
    </cfRule>
  </conditionalFormatting>
  <conditionalFormatting sqref="C18">
    <cfRule type="expression" dxfId="347" priority="17">
      <formula>COUNTIF(E18:AN18,"&lt;&gt;" &amp; "")&gt;0</formula>
    </cfRule>
    <cfRule type="expression" dxfId="346" priority="18">
      <formula>AND(COUNTIF(E18:AN18,"&lt;&gt;" &amp; "")&gt;0,NOT(ISBLANK(C18)))</formula>
    </cfRule>
  </conditionalFormatting>
  <conditionalFormatting sqref="C19">
    <cfRule type="expression" dxfId="345" priority="19">
      <formula>COUNTIF(E19:AN19,"&lt;&gt;" &amp; "")&gt;0</formula>
    </cfRule>
    <cfRule type="expression" dxfId="344" priority="20">
      <formula>AND(COUNTIF(E19:AN19,"&lt;&gt;" &amp; "")&gt;0,NOT(ISBLANK(C19)))</formula>
    </cfRule>
  </conditionalFormatting>
  <conditionalFormatting sqref="C2">
    <cfRule type="expression" dxfId="343" priority="1">
      <formula>COUNTIF(E2:AN2,"&lt;&gt;" &amp; "")&gt;0</formula>
    </cfRule>
    <cfRule type="expression" dxfId="342" priority="2">
      <formula>AND(COUNTIF(E2:AN2,"&lt;&gt;" &amp; "")&gt;0,NOT(ISBLANK(C2)))</formula>
    </cfRule>
  </conditionalFormatting>
  <conditionalFormatting sqref="C22">
    <cfRule type="expression" dxfId="341" priority="21">
      <formula>COUNTIF(E22:AN22,"&lt;&gt;" &amp; "")&gt;0</formula>
    </cfRule>
    <cfRule type="expression" dxfId="340" priority="22">
      <formula>AND(COUNTIF(E22:AN22,"&lt;&gt;" &amp; "")&gt;0,NOT(ISBLANK(C22)))</formula>
    </cfRule>
  </conditionalFormatting>
  <conditionalFormatting sqref="C23">
    <cfRule type="expression" dxfId="339" priority="23">
      <formula>COUNTIF(E23:AN23,"&lt;&gt;" &amp; "")&gt;0</formula>
    </cfRule>
    <cfRule type="expression" dxfId="338" priority="24">
      <formula>AND(COUNTIF(E23:AN23,"&lt;&gt;" &amp; "")&gt;0,NOT(ISBLANK(C23)))</formula>
    </cfRule>
  </conditionalFormatting>
  <conditionalFormatting sqref="C3">
    <cfRule type="expression" dxfId="337" priority="3">
      <formula>COUNTIF(E3:AN3,"&lt;&gt;" &amp; "")&gt;0</formula>
    </cfRule>
    <cfRule type="expression" dxfId="336" priority="4">
      <formula>AND(COUNTIF(E3:AN3,"&lt;&gt;" &amp; "")&gt;0,NOT(ISBLANK(C3)))</formula>
    </cfRule>
  </conditionalFormatting>
  <conditionalFormatting sqref="C6">
    <cfRule type="expression" dxfId="335" priority="5">
      <formula>COUNTIF(E6:AN6,"&lt;&gt;" &amp; "")&gt;0</formula>
    </cfRule>
    <cfRule type="expression" dxfId="334" priority="6">
      <formula>AND(COUNTIF(E6:AN6,"&lt;&gt;" &amp; "")&gt;0,NOT(ISBLANK(C6)))</formula>
    </cfRule>
  </conditionalFormatting>
  <conditionalFormatting sqref="C7">
    <cfRule type="expression" dxfId="333" priority="7">
      <formula>COUNTIF(E7:AN7,"&lt;&gt;" &amp; "")&gt;0</formula>
    </cfRule>
    <cfRule type="expression" dxfId="332" priority="8">
      <formula>AND(COUNTIF(E7:AN7,"&lt;&gt;" &amp; "")&gt;0,NOT(ISBLANK(C7)))</formula>
    </cfRule>
  </conditionalFormatting>
  <dataValidations count="12">
    <dataValidation type="list" allowBlank="1" showInputMessage="1" showErrorMessage="1" sqref="B2">
      <formula1>"Number"</formula1>
    </dataValidation>
    <dataValidation type="list" allowBlank="1" showInputMessage="1" showErrorMessage="1" sqref="B3">
      <formula1>"Number"</formula1>
    </dataValidation>
    <dataValidation type="list" allowBlank="1" showInputMessage="1" showErrorMessage="1" sqref="B6">
      <formula1>"Number"</formula1>
    </dataValidation>
    <dataValidation type="list" allowBlank="1" showInputMessage="1" showErrorMessage="1" sqref="B7">
      <formula1>"Number"</formula1>
    </dataValidation>
    <dataValidation type="list" allowBlank="1" showInputMessage="1" showErrorMessage="1" sqref="B10">
      <formula1>"Number"</formula1>
    </dataValidation>
    <dataValidation type="list" allowBlank="1" showInputMessage="1" showErrorMessage="1" sqref="B11">
      <formula1>"Number"</formula1>
    </dataValidation>
    <dataValidation type="list" allowBlank="1" showInputMessage="1" showErrorMessage="1" sqref="B14">
      <formula1>"Days"</formula1>
    </dataValidation>
    <dataValidation type="list" allowBlank="1" showInputMessage="1" showErrorMessage="1" sqref="B15">
      <formula1>"Days"</formula1>
    </dataValidation>
    <dataValidation type="list" allowBlank="1" showInputMessage="1" showErrorMessage="1" sqref="B18">
      <formula1>"Proportion"</formula1>
    </dataValidation>
    <dataValidation type="list" allowBlank="1" showInputMessage="1" showErrorMessage="1" sqref="B19">
      <formula1>"Proportion"</formula1>
    </dataValidation>
    <dataValidation type="list" allowBlank="1" showInputMessage="1" showErrorMessage="1" sqref="B22">
      <formula1>"Proportion"</formula1>
    </dataValidation>
    <dataValidation type="list" allowBlank="1" showInputMessage="1" showErrorMessage="1" sqref="B23">
      <formula1>"Proportion"</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N35"/>
  <sheetViews>
    <sheetView workbookViewId="0">
      <selection activeCell="B30" sqref="B30"/>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47</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5</v>
      </c>
      <c r="C2" s="2"/>
      <c r="D2" s="3" t="s">
        <v>6</v>
      </c>
      <c r="E2" s="2">
        <f>Demographics!E2</f>
        <v>9500000</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25">
      <c r="A3" s="1" t="str">
        <f>'Population Definitions'!$A$3</f>
        <v>plhiv</v>
      </c>
      <c r="B3" t="s">
        <v>5</v>
      </c>
      <c r="C3" s="2"/>
      <c r="D3" s="3" t="s">
        <v>6</v>
      </c>
      <c r="E3" s="2">
        <f>Demographics!E3</f>
        <v>500000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5" spans="1:40" x14ac:dyDescent="0.25">
      <c r="A5" s="1" t="s">
        <v>48</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12</v>
      </c>
      <c r="C6" s="2"/>
      <c r="D6" s="3" t="s">
        <v>6</v>
      </c>
      <c r="E6" s="2">
        <v>0.01</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1" t="str">
        <f>'Population Definitions'!$A$3</f>
        <v>plhiv</v>
      </c>
      <c r="B7" t="s">
        <v>12</v>
      </c>
      <c r="C7" s="2"/>
      <c r="D7" s="3" t="s">
        <v>6</v>
      </c>
      <c r="E7" s="2">
        <v>0.02</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9" spans="1:40" x14ac:dyDescent="0.25">
      <c r="A9" s="1" t="s">
        <v>49</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12</v>
      </c>
      <c r="C10" s="2"/>
      <c r="D10" s="3" t="s">
        <v>6</v>
      </c>
      <c r="E10" s="2">
        <v>0.3</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x14ac:dyDescent="0.25">
      <c r="A11" s="1" t="str">
        <f>'Population Definitions'!$A$3</f>
        <v>plhiv</v>
      </c>
      <c r="B11" t="s">
        <v>12</v>
      </c>
      <c r="C11" s="2"/>
      <c r="D11" s="3" t="s">
        <v>6</v>
      </c>
      <c r="E11" s="2">
        <v>0.1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3" spans="1:40" x14ac:dyDescent="0.25">
      <c r="A13" s="1" t="s">
        <v>50</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12</v>
      </c>
      <c r="C14" s="4">
        <v>0.1</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12</v>
      </c>
      <c r="C15" s="4">
        <v>0.1</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51</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12</v>
      </c>
      <c r="C18" s="4">
        <v>0</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12</v>
      </c>
      <c r="C19" s="4">
        <v>0</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52</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12</v>
      </c>
      <c r="C22" s="4">
        <v>0</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12</v>
      </c>
      <c r="C23" s="4">
        <v>0</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5" spans="1:40" x14ac:dyDescent="0.25">
      <c r="A25" s="1" t="s">
        <v>53</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12</v>
      </c>
      <c r="C26" s="4">
        <v>0</v>
      </c>
      <c r="D26" s="3" t="s">
        <v>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1" t="str">
        <f>'Population Definitions'!$A$3</f>
        <v>plhiv</v>
      </c>
      <c r="B27" t="s">
        <v>12</v>
      </c>
      <c r="C27" s="4">
        <v>0</v>
      </c>
      <c r="D27" s="3" t="s">
        <v>6</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9" spans="1:40" x14ac:dyDescent="0.25">
      <c r="A29" s="1" t="s">
        <v>54</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tr">
        <f>'Population Definitions'!$A$2</f>
        <v>gen</v>
      </c>
      <c r="B30" t="s">
        <v>12</v>
      </c>
      <c r="C30" s="4">
        <v>0</v>
      </c>
      <c r="D30" s="3" t="s">
        <v>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A31" s="1" t="str">
        <f>'Population Definitions'!$A$3</f>
        <v>plhiv</v>
      </c>
      <c r="B31" t="s">
        <v>12</v>
      </c>
      <c r="C31" s="4">
        <v>0</v>
      </c>
      <c r="D31" s="3" t="s">
        <v>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3" spans="1:40" x14ac:dyDescent="0.25">
      <c r="A33" s="1" t="s">
        <v>55</v>
      </c>
      <c r="B33" s="1" t="s">
        <v>3</v>
      </c>
      <c r="C33" s="1" t="s">
        <v>4</v>
      </c>
      <c r="D33" s="1"/>
      <c r="E33" s="1">
        <v>2000</v>
      </c>
      <c r="F33" s="1">
        <v>2001</v>
      </c>
      <c r="G33" s="1">
        <v>2002</v>
      </c>
      <c r="H33" s="1">
        <v>2003</v>
      </c>
      <c r="I33" s="1">
        <v>2004</v>
      </c>
      <c r="J33" s="1">
        <v>2005</v>
      </c>
      <c r="K33" s="1">
        <v>2006</v>
      </c>
      <c r="L33" s="1">
        <v>2007</v>
      </c>
      <c r="M33" s="1">
        <v>2008</v>
      </c>
      <c r="N33" s="1">
        <v>2009</v>
      </c>
      <c r="O33" s="1">
        <v>2010</v>
      </c>
      <c r="P33" s="1">
        <v>2011</v>
      </c>
      <c r="Q33" s="1">
        <v>2012</v>
      </c>
      <c r="R33" s="1">
        <v>2013</v>
      </c>
      <c r="S33" s="1">
        <v>2014</v>
      </c>
      <c r="T33" s="1">
        <v>2015</v>
      </c>
      <c r="U33" s="1">
        <v>2016</v>
      </c>
      <c r="V33" s="1">
        <v>2017</v>
      </c>
      <c r="W33" s="1">
        <v>2018</v>
      </c>
      <c r="X33" s="1">
        <v>2019</v>
      </c>
      <c r="Y33" s="1">
        <v>2020</v>
      </c>
      <c r="Z33" s="1">
        <v>2021</v>
      </c>
      <c r="AA33" s="1">
        <v>2022</v>
      </c>
      <c r="AB33" s="1">
        <v>2023</v>
      </c>
      <c r="AC33" s="1">
        <v>2024</v>
      </c>
      <c r="AD33" s="1">
        <v>2025</v>
      </c>
      <c r="AE33" s="1">
        <v>2026</v>
      </c>
      <c r="AF33" s="1">
        <v>2027</v>
      </c>
      <c r="AG33" s="1">
        <v>2028</v>
      </c>
      <c r="AH33" s="1">
        <v>2029</v>
      </c>
      <c r="AI33" s="1">
        <v>2030</v>
      </c>
      <c r="AJ33" s="1">
        <v>2031</v>
      </c>
      <c r="AK33" s="1">
        <v>2032</v>
      </c>
      <c r="AL33" s="1">
        <v>2033</v>
      </c>
      <c r="AM33" s="1">
        <v>2034</v>
      </c>
      <c r="AN33" s="1">
        <v>2035</v>
      </c>
    </row>
    <row r="34" spans="1:40" x14ac:dyDescent="0.25">
      <c r="A34" s="1" t="str">
        <f>'Population Definitions'!$A$2</f>
        <v>gen</v>
      </c>
      <c r="B34" t="s">
        <v>12</v>
      </c>
      <c r="C34" s="4">
        <v>0</v>
      </c>
      <c r="D34" s="3" t="s">
        <v>6</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1" t="str">
        <f>'Population Definitions'!$A$3</f>
        <v>plhiv</v>
      </c>
      <c r="B35" t="s">
        <v>12</v>
      </c>
      <c r="C35" s="4">
        <v>0</v>
      </c>
      <c r="D35" s="3" t="s">
        <v>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sheetData>
  <conditionalFormatting sqref="C10">
    <cfRule type="expression" dxfId="331" priority="9">
      <formula>COUNTIF(E10:AN10,"&lt;&gt;" &amp; "")&gt;0</formula>
    </cfRule>
    <cfRule type="expression" dxfId="330" priority="10">
      <formula>AND(COUNTIF(E10:AN10,"&lt;&gt;" &amp; "")&gt;0,NOT(ISBLANK(C10)))</formula>
    </cfRule>
  </conditionalFormatting>
  <conditionalFormatting sqref="C11">
    <cfRule type="expression" dxfId="329" priority="11">
      <formula>COUNTIF(E11:AN11,"&lt;&gt;" &amp; "")&gt;0</formula>
    </cfRule>
    <cfRule type="expression" dxfId="328" priority="12">
      <formula>AND(COUNTIF(E11:AN11,"&lt;&gt;" &amp; "")&gt;0,NOT(ISBLANK(C11)))</formula>
    </cfRule>
  </conditionalFormatting>
  <conditionalFormatting sqref="C14">
    <cfRule type="expression" dxfId="327" priority="13">
      <formula>COUNTIF(E14:AN14,"&lt;&gt;" &amp; "")&gt;0</formula>
    </cfRule>
    <cfRule type="expression" dxfId="326" priority="14">
      <formula>AND(COUNTIF(E14:AN14,"&lt;&gt;" &amp; "")&gt;0,NOT(ISBLANK(C14)))</formula>
    </cfRule>
  </conditionalFormatting>
  <conditionalFormatting sqref="C15">
    <cfRule type="expression" dxfId="325" priority="15">
      <formula>COUNTIF(E15:AN15,"&lt;&gt;" &amp; "")&gt;0</formula>
    </cfRule>
    <cfRule type="expression" dxfId="324" priority="16">
      <formula>AND(COUNTIF(E15:AN15,"&lt;&gt;" &amp; "")&gt;0,NOT(ISBLANK(C15)))</formula>
    </cfRule>
  </conditionalFormatting>
  <conditionalFormatting sqref="C18">
    <cfRule type="expression" dxfId="323" priority="17">
      <formula>COUNTIF(E18:AN18,"&lt;&gt;" &amp; "")&gt;0</formula>
    </cfRule>
    <cfRule type="expression" dxfId="322" priority="18">
      <formula>AND(COUNTIF(E18:AN18,"&lt;&gt;" &amp; "")&gt;0,NOT(ISBLANK(C18)))</formula>
    </cfRule>
  </conditionalFormatting>
  <conditionalFormatting sqref="C19">
    <cfRule type="expression" dxfId="321" priority="19">
      <formula>COUNTIF(E19:AN19,"&lt;&gt;" &amp; "")&gt;0</formula>
    </cfRule>
    <cfRule type="expression" dxfId="320" priority="20">
      <formula>AND(COUNTIF(E19:AN19,"&lt;&gt;" &amp; "")&gt;0,NOT(ISBLANK(C19)))</formula>
    </cfRule>
  </conditionalFormatting>
  <conditionalFormatting sqref="C2">
    <cfRule type="expression" dxfId="319" priority="1">
      <formula>COUNTIF(E2:AN2,"&lt;&gt;" &amp; "")&gt;0</formula>
    </cfRule>
    <cfRule type="expression" dxfId="318" priority="2">
      <formula>AND(COUNTIF(E2:AN2,"&lt;&gt;" &amp; "")&gt;0,NOT(ISBLANK(C2)))</formula>
    </cfRule>
  </conditionalFormatting>
  <conditionalFormatting sqref="C22">
    <cfRule type="expression" dxfId="317" priority="21">
      <formula>COUNTIF(E22:AN22,"&lt;&gt;" &amp; "")&gt;0</formula>
    </cfRule>
    <cfRule type="expression" dxfId="316" priority="22">
      <formula>AND(COUNTIF(E22:AN22,"&lt;&gt;" &amp; "")&gt;0,NOT(ISBLANK(C22)))</formula>
    </cfRule>
  </conditionalFormatting>
  <conditionalFormatting sqref="C23">
    <cfRule type="expression" dxfId="315" priority="23">
      <formula>COUNTIF(E23:AN23,"&lt;&gt;" &amp; "")&gt;0</formula>
    </cfRule>
    <cfRule type="expression" dxfId="314" priority="24">
      <formula>AND(COUNTIF(E23:AN23,"&lt;&gt;" &amp; "")&gt;0,NOT(ISBLANK(C23)))</formula>
    </cfRule>
  </conditionalFormatting>
  <conditionalFormatting sqref="C26">
    <cfRule type="expression" dxfId="313" priority="25">
      <formula>COUNTIF(E26:AN26,"&lt;&gt;" &amp; "")&gt;0</formula>
    </cfRule>
    <cfRule type="expression" dxfId="312" priority="26">
      <formula>AND(COUNTIF(E26:AN26,"&lt;&gt;" &amp; "")&gt;0,NOT(ISBLANK(C26)))</formula>
    </cfRule>
  </conditionalFormatting>
  <conditionalFormatting sqref="C27">
    <cfRule type="expression" dxfId="311" priority="27">
      <formula>COUNTIF(E27:AN27,"&lt;&gt;" &amp; "")&gt;0</formula>
    </cfRule>
    <cfRule type="expression" dxfId="310" priority="28">
      <formula>AND(COUNTIF(E27:AN27,"&lt;&gt;" &amp; "")&gt;0,NOT(ISBLANK(C27)))</formula>
    </cfRule>
  </conditionalFormatting>
  <conditionalFormatting sqref="C3">
    <cfRule type="expression" dxfId="309" priority="3">
      <formula>COUNTIF(E3:AN3,"&lt;&gt;" &amp; "")&gt;0</formula>
    </cfRule>
    <cfRule type="expression" dxfId="308" priority="4">
      <formula>AND(COUNTIF(E3:AN3,"&lt;&gt;" &amp; "")&gt;0,NOT(ISBLANK(C3)))</formula>
    </cfRule>
  </conditionalFormatting>
  <conditionalFormatting sqref="C30">
    <cfRule type="expression" dxfId="307" priority="29">
      <formula>COUNTIF(E30:AN30,"&lt;&gt;" &amp; "")&gt;0</formula>
    </cfRule>
    <cfRule type="expression" dxfId="306" priority="30">
      <formula>AND(COUNTIF(E30:AN30,"&lt;&gt;" &amp; "")&gt;0,NOT(ISBLANK(C30)))</formula>
    </cfRule>
  </conditionalFormatting>
  <conditionalFormatting sqref="C31">
    <cfRule type="expression" dxfId="305" priority="31">
      <formula>COUNTIF(E31:AN31,"&lt;&gt;" &amp; "")&gt;0</formula>
    </cfRule>
    <cfRule type="expression" dxfId="304" priority="32">
      <formula>AND(COUNTIF(E31:AN31,"&lt;&gt;" &amp; "")&gt;0,NOT(ISBLANK(C31)))</formula>
    </cfRule>
  </conditionalFormatting>
  <conditionalFormatting sqref="C34">
    <cfRule type="expression" dxfId="303" priority="33">
      <formula>COUNTIF(E34:AN34,"&lt;&gt;" &amp; "")&gt;0</formula>
    </cfRule>
    <cfRule type="expression" dxfId="302" priority="34">
      <formula>AND(COUNTIF(E34:AN34,"&lt;&gt;" &amp; "")&gt;0,NOT(ISBLANK(C34)))</formula>
    </cfRule>
  </conditionalFormatting>
  <conditionalFormatting sqref="C35">
    <cfRule type="expression" dxfId="301" priority="35">
      <formula>COUNTIF(E35:AN35,"&lt;&gt;" &amp; "")&gt;0</formula>
    </cfRule>
    <cfRule type="expression" dxfId="300" priority="36">
      <formula>AND(COUNTIF(E35:AN35,"&lt;&gt;" &amp; "")&gt;0,NOT(ISBLANK(C35)))</formula>
    </cfRule>
  </conditionalFormatting>
  <conditionalFormatting sqref="C6">
    <cfRule type="expression" dxfId="299" priority="5">
      <formula>COUNTIF(E6:AN6,"&lt;&gt;" &amp; "")&gt;0</formula>
    </cfRule>
    <cfRule type="expression" dxfId="298" priority="6">
      <formula>AND(COUNTIF(E6:AN6,"&lt;&gt;" &amp; "")&gt;0,NOT(ISBLANK(C6)))</formula>
    </cfRule>
  </conditionalFormatting>
  <conditionalFormatting sqref="C7">
    <cfRule type="expression" dxfId="297" priority="7">
      <formula>COUNTIF(E7:AN7,"&lt;&gt;" &amp; "")&gt;0</formula>
    </cfRule>
    <cfRule type="expression" dxfId="296" priority="8">
      <formula>AND(COUNTIF(E7:AN7,"&lt;&gt;" &amp; "")&gt;0,NOT(ISBLANK(C7)))</formula>
    </cfRule>
  </conditionalFormatting>
  <dataValidations count="18">
    <dataValidation type="list" allowBlank="1" showInputMessage="1" showErrorMessage="1" sqref="B2">
      <formula1>"Number"</formula1>
    </dataValidation>
    <dataValidation type="list" allowBlank="1" showInputMessage="1" showErrorMessage="1" sqref="B3">
      <formula1>"Number"</formula1>
    </dataValidation>
    <dataValidation type="list" allowBlank="1" showInputMessage="1" showErrorMessage="1" sqref="B6">
      <formula1>"Proportion"</formula1>
    </dataValidation>
    <dataValidation type="list" allowBlank="1" showInputMessage="1" showErrorMessage="1" sqref="B7">
      <formula1>"Proportion"</formula1>
    </dataValidation>
    <dataValidation type="list" allowBlank="1" showInputMessage="1" showErrorMessage="1" sqref="B10">
      <formula1>"Proportion"</formula1>
    </dataValidation>
    <dataValidation type="list" allowBlank="1" showInputMessage="1" showErrorMessage="1" sqref="B11">
      <formula1>"Proportion"</formula1>
    </dataValidation>
    <dataValidation type="list" allowBlank="1" showInputMessage="1" showErrorMessage="1" sqref="B14">
      <formula1>"Proportion"</formula1>
    </dataValidation>
    <dataValidation type="list" allowBlank="1" showInputMessage="1" showErrorMessage="1" sqref="B15">
      <formula1>"Proportion"</formula1>
    </dataValidation>
    <dataValidation type="list" allowBlank="1" showInputMessage="1" showErrorMessage="1" sqref="B18">
      <formula1>"Proportion"</formula1>
    </dataValidation>
    <dataValidation type="list" allowBlank="1" showInputMessage="1" showErrorMessage="1" sqref="B19">
      <formula1>"Proportion"</formula1>
    </dataValidation>
    <dataValidation type="list" allowBlank="1" showInputMessage="1" showErrorMessage="1" sqref="B22">
      <formula1>"Proportion"</formula1>
    </dataValidation>
    <dataValidation type="list" allowBlank="1" showInputMessage="1" showErrorMessage="1" sqref="B23">
      <formula1>"Proportion"</formula1>
    </dataValidation>
    <dataValidation type="list" allowBlank="1" showInputMessage="1" showErrorMessage="1" sqref="B26">
      <formula1>"Proportion"</formula1>
    </dataValidation>
    <dataValidation type="list" allowBlank="1" showInputMessage="1" showErrorMessage="1" sqref="B27">
      <formula1>"Proportion"</formula1>
    </dataValidation>
    <dataValidation type="list" allowBlank="1" showInputMessage="1" showErrorMessage="1" sqref="B30">
      <formula1>"Proportion"</formula1>
    </dataValidation>
    <dataValidation type="list" allowBlank="1" showInputMessage="1" showErrorMessage="1" sqref="B31">
      <formula1>"Proportion"</formula1>
    </dataValidation>
    <dataValidation type="list" allowBlank="1" showInputMessage="1" showErrorMessage="1" sqref="B34">
      <formula1>"Proportion"</formula1>
    </dataValidation>
    <dataValidation type="list" allowBlank="1" showInputMessage="1" showErrorMessage="1" sqref="B35">
      <formula1>"Proportion"</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31"/>
  <sheetViews>
    <sheetView topLeftCell="C1" workbookViewId="0">
      <selection activeCell="T32" sqref="T32"/>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56</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12</v>
      </c>
      <c r="C2" s="2"/>
      <c r="D2" s="3" t="s">
        <v>6</v>
      </c>
      <c r="E2" s="2">
        <v>0.5</v>
      </c>
      <c r="F2" s="2"/>
      <c r="G2" s="2"/>
      <c r="H2" s="2"/>
      <c r="I2" s="2"/>
      <c r="J2" s="2"/>
      <c r="K2" s="2"/>
      <c r="L2" s="2"/>
      <c r="M2" s="2"/>
      <c r="N2" s="2"/>
      <c r="O2" s="2"/>
      <c r="P2" s="2"/>
      <c r="Q2" s="2"/>
      <c r="R2" s="2"/>
      <c r="S2" s="2"/>
      <c r="T2" s="2">
        <v>0.6</v>
      </c>
      <c r="U2" s="2"/>
      <c r="V2" s="2"/>
      <c r="W2" s="2"/>
      <c r="X2" s="2"/>
      <c r="Y2" s="2"/>
      <c r="Z2" s="2"/>
      <c r="AA2" s="2"/>
      <c r="AB2" s="2"/>
      <c r="AC2" s="2"/>
      <c r="AD2" s="2"/>
      <c r="AE2" s="2"/>
      <c r="AF2" s="2"/>
      <c r="AG2" s="2"/>
      <c r="AH2" s="2"/>
      <c r="AI2" s="2"/>
      <c r="AJ2" s="2"/>
      <c r="AK2" s="2"/>
      <c r="AL2" s="2"/>
      <c r="AM2" s="2"/>
      <c r="AN2" s="2"/>
    </row>
    <row r="3" spans="1:40" x14ac:dyDescent="0.25">
      <c r="A3" s="1" t="str">
        <f>'Population Definitions'!$A$3</f>
        <v>plhiv</v>
      </c>
      <c r="B3" t="s">
        <v>12</v>
      </c>
      <c r="C3" s="2"/>
      <c r="D3" s="3" t="s">
        <v>6</v>
      </c>
      <c r="E3" s="2">
        <v>0.5</v>
      </c>
      <c r="F3" s="2"/>
      <c r="G3" s="2"/>
      <c r="H3" s="2"/>
      <c r="I3" s="2"/>
      <c r="J3" s="2"/>
      <c r="K3" s="2"/>
      <c r="L3" s="2"/>
      <c r="M3" s="2"/>
      <c r="N3" s="2"/>
      <c r="O3" s="2"/>
      <c r="P3" s="2"/>
      <c r="Q3" s="2"/>
      <c r="R3" s="2"/>
      <c r="S3" s="2"/>
      <c r="T3" s="2">
        <v>0.6</v>
      </c>
      <c r="U3" s="2"/>
      <c r="V3" s="2"/>
      <c r="W3" s="2"/>
      <c r="X3" s="2"/>
      <c r="Y3" s="2"/>
      <c r="Z3" s="2"/>
      <c r="AA3" s="2"/>
      <c r="AB3" s="2"/>
      <c r="AC3" s="2"/>
      <c r="AD3" s="2"/>
      <c r="AE3" s="2"/>
      <c r="AF3" s="2"/>
      <c r="AG3" s="2"/>
      <c r="AH3" s="2"/>
      <c r="AI3" s="2"/>
      <c r="AJ3" s="2"/>
      <c r="AK3" s="2"/>
      <c r="AL3" s="2"/>
      <c r="AM3" s="2"/>
      <c r="AN3" s="2"/>
    </row>
    <row r="5" spans="1:40" x14ac:dyDescent="0.25">
      <c r="A5" s="1" t="s">
        <v>57</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12</v>
      </c>
      <c r="C6" s="2"/>
      <c r="D6" s="3" t="s">
        <v>6</v>
      </c>
      <c r="E6" s="2">
        <v>0.5</v>
      </c>
      <c r="F6" s="2"/>
      <c r="G6" s="2"/>
      <c r="H6" s="2"/>
      <c r="I6" s="2"/>
      <c r="J6" s="2"/>
      <c r="K6" s="2"/>
      <c r="L6" s="2"/>
      <c r="M6" s="2"/>
      <c r="N6" s="2"/>
      <c r="O6" s="2"/>
      <c r="P6" s="2"/>
      <c r="Q6" s="2"/>
      <c r="R6" s="2"/>
      <c r="S6" s="2"/>
      <c r="T6" s="2">
        <v>0.4</v>
      </c>
      <c r="U6" s="2"/>
      <c r="V6" s="2"/>
      <c r="W6" s="2"/>
      <c r="X6" s="2"/>
      <c r="Y6" s="2"/>
      <c r="Z6" s="2"/>
      <c r="AA6" s="2"/>
      <c r="AB6" s="2"/>
      <c r="AC6" s="2"/>
      <c r="AD6" s="2"/>
      <c r="AE6" s="2"/>
      <c r="AF6" s="2"/>
      <c r="AG6" s="2"/>
      <c r="AH6" s="2"/>
      <c r="AI6" s="2"/>
      <c r="AJ6" s="2"/>
      <c r="AK6" s="2"/>
      <c r="AL6" s="2"/>
      <c r="AM6" s="2"/>
      <c r="AN6" s="2"/>
    </row>
    <row r="7" spans="1:40" x14ac:dyDescent="0.25">
      <c r="A7" s="1" t="str">
        <f>'Population Definitions'!$A$3</f>
        <v>plhiv</v>
      </c>
      <c r="B7" t="s">
        <v>12</v>
      </c>
      <c r="C7" s="2"/>
      <c r="D7" s="3" t="s">
        <v>6</v>
      </c>
      <c r="E7" s="2">
        <v>0.5</v>
      </c>
      <c r="F7" s="2"/>
      <c r="G7" s="2"/>
      <c r="H7" s="2"/>
      <c r="I7" s="2"/>
      <c r="J7" s="2"/>
      <c r="K7" s="2"/>
      <c r="L7" s="2"/>
      <c r="M7" s="2"/>
      <c r="N7" s="2"/>
      <c r="O7" s="2"/>
      <c r="P7" s="2"/>
      <c r="Q7" s="2"/>
      <c r="R7" s="2"/>
      <c r="S7" s="2"/>
      <c r="T7" s="2">
        <v>0.4</v>
      </c>
      <c r="U7" s="2"/>
      <c r="V7" s="2"/>
      <c r="W7" s="2"/>
      <c r="X7" s="2"/>
      <c r="Y7" s="2"/>
      <c r="Z7" s="2"/>
      <c r="AA7" s="2"/>
      <c r="AB7" s="2"/>
      <c r="AC7" s="2"/>
      <c r="AD7" s="2"/>
      <c r="AE7" s="2"/>
      <c r="AF7" s="2"/>
      <c r="AG7" s="2"/>
      <c r="AH7" s="2"/>
      <c r="AI7" s="2"/>
      <c r="AJ7" s="2"/>
      <c r="AK7" s="2"/>
      <c r="AL7" s="2"/>
      <c r="AM7" s="2"/>
      <c r="AN7" s="2"/>
    </row>
    <row r="9" spans="1:40" x14ac:dyDescent="0.25">
      <c r="A9" s="1" t="s">
        <v>58</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12</v>
      </c>
      <c r="C10" s="2"/>
      <c r="D10" s="3" t="s">
        <v>6</v>
      </c>
      <c r="E10" s="2">
        <v>0.99</v>
      </c>
      <c r="F10" s="2"/>
      <c r="G10" s="2"/>
      <c r="H10" s="2"/>
      <c r="I10" s="2"/>
      <c r="J10" s="2"/>
      <c r="K10" s="2"/>
      <c r="L10" s="2"/>
      <c r="M10" s="2"/>
      <c r="N10" s="2"/>
      <c r="O10" s="2"/>
      <c r="P10" s="2"/>
      <c r="Q10" s="2"/>
      <c r="R10" s="2"/>
      <c r="S10" s="2"/>
      <c r="T10" s="2">
        <f>Notifications!T39/Notifications!T46</f>
        <v>0.89605734767025091</v>
      </c>
      <c r="U10" s="2"/>
      <c r="V10" s="2"/>
      <c r="W10" s="2"/>
      <c r="X10" s="2"/>
      <c r="Y10" s="2"/>
      <c r="Z10" s="2"/>
      <c r="AA10" s="2"/>
      <c r="AB10" s="2"/>
      <c r="AC10" s="2"/>
      <c r="AD10" s="2"/>
      <c r="AE10" s="2"/>
      <c r="AF10" s="2"/>
      <c r="AG10" s="2"/>
      <c r="AH10" s="2"/>
      <c r="AI10" s="2"/>
      <c r="AJ10" s="2"/>
      <c r="AK10" s="2"/>
      <c r="AL10" s="2"/>
      <c r="AM10" s="2"/>
      <c r="AN10" s="2"/>
    </row>
    <row r="11" spans="1:40" x14ac:dyDescent="0.25">
      <c r="A11" s="1" t="str">
        <f>'Population Definitions'!$A$3</f>
        <v>plhiv</v>
      </c>
      <c r="B11" t="s">
        <v>12</v>
      </c>
      <c r="C11" s="2"/>
      <c r="D11" s="3" t="s">
        <v>6</v>
      </c>
      <c r="E11" s="2">
        <v>0.99</v>
      </c>
      <c r="F11" s="2"/>
      <c r="G11" s="2"/>
      <c r="H11" s="2"/>
      <c r="I11" s="2"/>
      <c r="J11" s="2"/>
      <c r="K11" s="2"/>
      <c r="L11" s="2"/>
      <c r="M11" s="2"/>
      <c r="N11" s="2"/>
      <c r="O11" s="2"/>
      <c r="P11" s="2"/>
      <c r="Q11" s="2"/>
      <c r="R11" s="2"/>
      <c r="S11" s="2"/>
      <c r="T11" s="2">
        <f>T10</f>
        <v>0.89605734767025091</v>
      </c>
      <c r="U11" s="2"/>
      <c r="V11" s="2"/>
      <c r="W11" s="2"/>
      <c r="X11" s="2"/>
      <c r="Y11" s="2"/>
      <c r="Z11" s="2"/>
      <c r="AA11" s="2"/>
      <c r="AB11" s="2"/>
      <c r="AC11" s="2"/>
      <c r="AD11" s="2"/>
      <c r="AE11" s="2"/>
      <c r="AF11" s="2"/>
      <c r="AG11" s="2"/>
      <c r="AH11" s="2"/>
      <c r="AI11" s="2"/>
      <c r="AJ11" s="2"/>
      <c r="AK11" s="2"/>
      <c r="AL11" s="2"/>
      <c r="AM11" s="2"/>
      <c r="AN11" s="2"/>
    </row>
    <row r="13" spans="1:40" x14ac:dyDescent="0.25">
      <c r="A13" s="1" t="s">
        <v>59</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12</v>
      </c>
      <c r="C14" s="2"/>
      <c r="D14" s="3" t="s">
        <v>6</v>
      </c>
      <c r="E14" s="2">
        <v>0.01</v>
      </c>
      <c r="F14" s="2"/>
      <c r="G14" s="2"/>
      <c r="H14" s="2"/>
      <c r="I14" s="2"/>
      <c r="J14" s="2"/>
      <c r="K14" s="2"/>
      <c r="L14" s="2"/>
      <c r="M14" s="2"/>
      <c r="N14" s="2"/>
      <c r="O14" s="2"/>
      <c r="P14" s="2"/>
      <c r="Q14" s="2"/>
      <c r="R14" s="2"/>
      <c r="S14" s="2"/>
      <c r="T14" s="2">
        <f>Notifications!T40/Notifications!T46</f>
        <v>9.8566308243727613E-2</v>
      </c>
      <c r="U14" s="2"/>
      <c r="V14" s="2"/>
      <c r="W14" s="2"/>
      <c r="X14" s="2"/>
      <c r="Y14" s="2"/>
      <c r="Z14" s="2"/>
      <c r="AA14" s="2"/>
      <c r="AB14" s="2"/>
      <c r="AC14" s="2"/>
      <c r="AD14" s="2"/>
      <c r="AE14" s="2"/>
      <c r="AF14" s="2"/>
      <c r="AG14" s="2"/>
      <c r="AH14" s="2"/>
      <c r="AI14" s="2"/>
      <c r="AJ14" s="2"/>
      <c r="AK14" s="2"/>
      <c r="AL14" s="2"/>
      <c r="AM14" s="2"/>
      <c r="AN14" s="2"/>
    </row>
    <row r="15" spans="1:40" x14ac:dyDescent="0.25">
      <c r="A15" s="1" t="str">
        <f>'Population Definitions'!$A$3</f>
        <v>plhiv</v>
      </c>
      <c r="B15" t="s">
        <v>12</v>
      </c>
      <c r="C15" s="2"/>
      <c r="D15" s="3" t="s">
        <v>6</v>
      </c>
      <c r="E15" s="2">
        <v>0.01</v>
      </c>
      <c r="F15" s="2"/>
      <c r="G15" s="2"/>
      <c r="H15" s="2"/>
      <c r="I15" s="2"/>
      <c r="J15" s="2"/>
      <c r="K15" s="2"/>
      <c r="L15" s="2"/>
      <c r="M15" s="2"/>
      <c r="N15" s="2"/>
      <c r="O15" s="2"/>
      <c r="P15" s="2"/>
      <c r="Q15" s="2"/>
      <c r="R15" s="2"/>
      <c r="S15" s="2"/>
      <c r="T15" s="2">
        <f>T14</f>
        <v>9.8566308243727613E-2</v>
      </c>
      <c r="U15" s="2"/>
      <c r="V15" s="2"/>
      <c r="W15" s="2"/>
      <c r="X15" s="2"/>
      <c r="Y15" s="2"/>
      <c r="Z15" s="2"/>
      <c r="AA15" s="2"/>
      <c r="AB15" s="2"/>
      <c r="AC15" s="2"/>
      <c r="AD15" s="2"/>
      <c r="AE15" s="2"/>
      <c r="AF15" s="2"/>
      <c r="AG15" s="2"/>
      <c r="AH15" s="2"/>
      <c r="AI15" s="2"/>
      <c r="AJ15" s="2"/>
      <c r="AK15" s="2"/>
      <c r="AL15" s="2"/>
      <c r="AM15" s="2"/>
      <c r="AN15" s="2"/>
    </row>
    <row r="17" spans="1:40" x14ac:dyDescent="0.25">
      <c r="A17" s="1" t="s">
        <v>60</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12</v>
      </c>
      <c r="C18" s="2"/>
      <c r="D18" s="3" t="s">
        <v>6</v>
      </c>
      <c r="E18" s="2">
        <v>0</v>
      </c>
      <c r="F18" s="2"/>
      <c r="G18" s="2"/>
      <c r="H18" s="2"/>
      <c r="I18" s="2"/>
      <c r="J18" s="2"/>
      <c r="K18" s="2"/>
      <c r="L18" s="2"/>
      <c r="M18" s="2"/>
      <c r="N18" s="2"/>
      <c r="O18" s="2"/>
      <c r="P18" s="2"/>
      <c r="Q18" s="2"/>
      <c r="R18" s="2"/>
      <c r="S18" s="2"/>
      <c r="T18" s="2">
        <f>Notifications!T41/Notifications!T46</f>
        <v>5.3763440860215058E-3</v>
      </c>
      <c r="U18" s="2"/>
      <c r="V18" s="2"/>
      <c r="W18" s="2"/>
      <c r="X18" s="2"/>
      <c r="Y18" s="2"/>
      <c r="Z18" s="2"/>
      <c r="AA18" s="2"/>
      <c r="AB18" s="2"/>
      <c r="AC18" s="2"/>
      <c r="AD18" s="2"/>
      <c r="AE18" s="2"/>
      <c r="AF18" s="2"/>
      <c r="AG18" s="2"/>
      <c r="AH18" s="2"/>
      <c r="AI18" s="2"/>
      <c r="AJ18" s="2"/>
      <c r="AK18" s="2"/>
      <c r="AL18" s="2"/>
      <c r="AM18" s="2"/>
      <c r="AN18" s="2"/>
    </row>
    <row r="19" spans="1:40" x14ac:dyDescent="0.25">
      <c r="A19" s="1" t="str">
        <f>'Population Definitions'!$A$3</f>
        <v>plhiv</v>
      </c>
      <c r="B19" t="s">
        <v>12</v>
      </c>
      <c r="C19" s="2"/>
      <c r="D19" s="3" t="s">
        <v>6</v>
      </c>
      <c r="E19" s="2">
        <v>0</v>
      </c>
      <c r="F19" s="2"/>
      <c r="G19" s="2"/>
      <c r="H19" s="2"/>
      <c r="I19" s="2"/>
      <c r="J19" s="2"/>
      <c r="K19" s="2"/>
      <c r="L19" s="2"/>
      <c r="M19" s="2"/>
      <c r="N19" s="2"/>
      <c r="O19" s="2"/>
      <c r="P19" s="2"/>
      <c r="Q19" s="2"/>
      <c r="R19" s="2"/>
      <c r="S19" s="2"/>
      <c r="T19" s="2">
        <f>T18</f>
        <v>5.3763440860215058E-3</v>
      </c>
      <c r="U19" s="2"/>
      <c r="V19" s="2"/>
      <c r="W19" s="2"/>
      <c r="X19" s="2"/>
      <c r="Y19" s="2"/>
      <c r="Z19" s="2"/>
      <c r="AA19" s="2"/>
      <c r="AB19" s="2"/>
      <c r="AC19" s="2"/>
      <c r="AD19" s="2"/>
      <c r="AE19" s="2"/>
      <c r="AF19" s="2"/>
      <c r="AG19" s="2"/>
      <c r="AH19" s="2"/>
      <c r="AI19" s="2"/>
      <c r="AJ19" s="2"/>
      <c r="AK19" s="2"/>
      <c r="AL19" s="2"/>
      <c r="AM19" s="2"/>
      <c r="AN19" s="2"/>
    </row>
    <row r="21" spans="1:40" x14ac:dyDescent="0.25">
      <c r="A21" s="1" t="s">
        <v>61</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12</v>
      </c>
      <c r="C22" s="2"/>
      <c r="D22" s="3" t="s">
        <v>6</v>
      </c>
      <c r="E22" s="2">
        <v>0.99</v>
      </c>
      <c r="F22" s="2"/>
      <c r="G22" s="2"/>
      <c r="H22" s="2"/>
      <c r="I22" s="2"/>
      <c r="J22" s="2"/>
      <c r="K22" s="2"/>
      <c r="L22" s="2"/>
      <c r="M22" s="2"/>
      <c r="N22" s="2"/>
      <c r="O22" s="2"/>
      <c r="P22" s="2"/>
      <c r="Q22" s="2"/>
      <c r="R22" s="2"/>
      <c r="S22" s="2"/>
      <c r="T22" s="2">
        <f>Notifications!T42/Notifications!T47</f>
        <v>0.90851735015772861</v>
      </c>
      <c r="U22" s="2"/>
      <c r="V22" s="2"/>
      <c r="W22" s="2"/>
      <c r="X22" s="2"/>
      <c r="Y22" s="2"/>
      <c r="Z22" s="2"/>
      <c r="AA22" s="2"/>
      <c r="AB22" s="2"/>
      <c r="AC22" s="2"/>
      <c r="AD22" s="2"/>
      <c r="AE22" s="2"/>
      <c r="AF22" s="2"/>
      <c r="AG22" s="2"/>
      <c r="AH22" s="2"/>
      <c r="AI22" s="2"/>
      <c r="AJ22" s="2"/>
      <c r="AK22" s="2"/>
      <c r="AL22" s="2"/>
      <c r="AM22" s="2"/>
      <c r="AN22" s="2"/>
    </row>
    <row r="23" spans="1:40" x14ac:dyDescent="0.25">
      <c r="A23" s="1" t="str">
        <f>'Population Definitions'!$A$3</f>
        <v>plhiv</v>
      </c>
      <c r="B23" t="s">
        <v>12</v>
      </c>
      <c r="C23" s="2"/>
      <c r="D23" s="3" t="s">
        <v>6</v>
      </c>
      <c r="E23" s="2">
        <v>0.99</v>
      </c>
      <c r="F23" s="2"/>
      <c r="G23" s="2"/>
      <c r="H23" s="2"/>
      <c r="I23" s="2"/>
      <c r="J23" s="2"/>
      <c r="K23" s="2"/>
      <c r="L23" s="2"/>
      <c r="M23" s="2"/>
      <c r="N23" s="2"/>
      <c r="O23" s="2"/>
      <c r="P23" s="2"/>
      <c r="Q23" s="2"/>
      <c r="R23" s="2"/>
      <c r="S23" s="2"/>
      <c r="T23" s="2">
        <f>T22</f>
        <v>0.90851735015772861</v>
      </c>
      <c r="U23" s="2"/>
      <c r="V23" s="2"/>
      <c r="W23" s="2"/>
      <c r="X23" s="2"/>
      <c r="Y23" s="2"/>
      <c r="Z23" s="2"/>
      <c r="AA23" s="2"/>
      <c r="AB23" s="2"/>
      <c r="AC23" s="2"/>
      <c r="AD23" s="2"/>
      <c r="AE23" s="2"/>
      <c r="AF23" s="2"/>
      <c r="AG23" s="2"/>
      <c r="AH23" s="2"/>
      <c r="AI23" s="2"/>
      <c r="AJ23" s="2"/>
      <c r="AK23" s="2"/>
      <c r="AL23" s="2"/>
      <c r="AM23" s="2"/>
      <c r="AN23" s="2"/>
    </row>
    <row r="25" spans="1:40" x14ac:dyDescent="0.25">
      <c r="A25" s="1" t="s">
        <v>62</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12</v>
      </c>
      <c r="C26" s="2"/>
      <c r="D26" s="3" t="s">
        <v>6</v>
      </c>
      <c r="E26" s="2">
        <v>0.01</v>
      </c>
      <c r="F26" s="2"/>
      <c r="G26" s="2"/>
      <c r="H26" s="2"/>
      <c r="I26" s="2"/>
      <c r="J26" s="2"/>
      <c r="K26" s="2"/>
      <c r="L26" s="2"/>
      <c r="M26" s="2"/>
      <c r="N26" s="2"/>
      <c r="O26" s="2"/>
      <c r="P26" s="2"/>
      <c r="Q26" s="2"/>
      <c r="R26" s="2"/>
      <c r="S26" s="2"/>
      <c r="T26" s="2">
        <f>Notifications!T43/Notifications!T47</f>
        <v>8.8328075709779172E-2</v>
      </c>
      <c r="U26" s="2"/>
      <c r="V26" s="2"/>
      <c r="W26" s="2"/>
      <c r="X26" s="2"/>
      <c r="Y26" s="2"/>
      <c r="Z26" s="2"/>
      <c r="AA26" s="2"/>
      <c r="AB26" s="2"/>
      <c r="AC26" s="2"/>
      <c r="AD26" s="2"/>
      <c r="AE26" s="2"/>
      <c r="AF26" s="2"/>
      <c r="AG26" s="2"/>
      <c r="AH26" s="2"/>
      <c r="AI26" s="2"/>
      <c r="AJ26" s="2"/>
      <c r="AK26" s="2"/>
      <c r="AL26" s="2"/>
      <c r="AM26" s="2"/>
      <c r="AN26" s="2"/>
    </row>
    <row r="27" spans="1:40" x14ac:dyDescent="0.25">
      <c r="A27" s="1" t="str">
        <f>'Population Definitions'!$A$3</f>
        <v>plhiv</v>
      </c>
      <c r="B27" t="s">
        <v>12</v>
      </c>
      <c r="C27" s="2"/>
      <c r="D27" s="3" t="s">
        <v>6</v>
      </c>
      <c r="E27" s="2">
        <v>0.01</v>
      </c>
      <c r="F27" s="2"/>
      <c r="G27" s="2"/>
      <c r="H27" s="2"/>
      <c r="I27" s="2"/>
      <c r="J27" s="2"/>
      <c r="K27" s="2"/>
      <c r="L27" s="2"/>
      <c r="M27" s="2"/>
      <c r="N27" s="2"/>
      <c r="O27" s="2"/>
      <c r="P27" s="2"/>
      <c r="Q27" s="2"/>
      <c r="R27" s="2"/>
      <c r="S27" s="2"/>
      <c r="T27" s="2">
        <f>T26</f>
        <v>8.8328075709779172E-2</v>
      </c>
      <c r="U27" s="2"/>
      <c r="V27" s="2"/>
      <c r="W27" s="2"/>
      <c r="X27" s="2"/>
      <c r="Y27" s="2"/>
      <c r="Z27" s="2"/>
      <c r="AA27" s="2"/>
      <c r="AB27" s="2"/>
      <c r="AC27" s="2"/>
      <c r="AD27" s="2"/>
      <c r="AE27" s="2"/>
      <c r="AF27" s="2"/>
      <c r="AG27" s="2"/>
      <c r="AH27" s="2"/>
      <c r="AI27" s="2"/>
      <c r="AJ27" s="2"/>
      <c r="AK27" s="2"/>
      <c r="AL27" s="2"/>
      <c r="AM27" s="2"/>
      <c r="AN27" s="2"/>
    </row>
    <row r="29" spans="1:40" x14ac:dyDescent="0.25">
      <c r="A29" s="1" t="s">
        <v>63</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tr">
        <f>'Population Definitions'!$A$2</f>
        <v>gen</v>
      </c>
      <c r="B30" t="s">
        <v>12</v>
      </c>
      <c r="C30" s="2"/>
      <c r="D30" s="3" t="s">
        <v>6</v>
      </c>
      <c r="E30" s="2">
        <v>0</v>
      </c>
      <c r="F30" s="2"/>
      <c r="G30" s="2"/>
      <c r="H30" s="2"/>
      <c r="I30" s="2"/>
      <c r="J30" s="2"/>
      <c r="K30" s="2"/>
      <c r="L30" s="2"/>
      <c r="M30" s="2"/>
      <c r="N30" s="2"/>
      <c r="O30" s="2"/>
      <c r="P30" s="2"/>
      <c r="Q30" s="2"/>
      <c r="R30" s="2"/>
      <c r="S30" s="2"/>
      <c r="T30" s="2">
        <f>Notifications!T44/Notifications!T47</f>
        <v>3.1545741324921135E-3</v>
      </c>
      <c r="U30" s="2"/>
      <c r="V30" s="2"/>
      <c r="W30" s="2"/>
      <c r="X30" s="2"/>
      <c r="Y30" s="2"/>
      <c r="Z30" s="2"/>
      <c r="AA30" s="2"/>
      <c r="AB30" s="2"/>
      <c r="AC30" s="2"/>
      <c r="AD30" s="2"/>
      <c r="AE30" s="2"/>
      <c r="AF30" s="2"/>
      <c r="AG30" s="2"/>
      <c r="AH30" s="2"/>
      <c r="AI30" s="2"/>
      <c r="AJ30" s="2"/>
      <c r="AK30" s="2"/>
      <c r="AL30" s="2"/>
      <c r="AM30" s="2"/>
      <c r="AN30" s="2"/>
    </row>
    <row r="31" spans="1:40" x14ac:dyDescent="0.25">
      <c r="A31" s="1" t="str">
        <f>'Population Definitions'!$A$3</f>
        <v>plhiv</v>
      </c>
      <c r="B31" t="s">
        <v>12</v>
      </c>
      <c r="C31" s="2"/>
      <c r="D31" s="3" t="s">
        <v>6</v>
      </c>
      <c r="E31" s="2">
        <v>0</v>
      </c>
      <c r="F31" s="2"/>
      <c r="G31" s="2"/>
      <c r="H31" s="2"/>
      <c r="I31" s="2"/>
      <c r="J31" s="2"/>
      <c r="K31" s="2"/>
      <c r="L31" s="2"/>
      <c r="M31" s="2"/>
      <c r="N31" s="2"/>
      <c r="O31" s="2"/>
      <c r="P31" s="2"/>
      <c r="Q31" s="2"/>
      <c r="R31" s="2"/>
      <c r="S31" s="2"/>
      <c r="T31" s="2">
        <f>T30</f>
        <v>3.1545741324921135E-3</v>
      </c>
      <c r="U31" s="2"/>
      <c r="V31" s="2"/>
      <c r="W31" s="2"/>
      <c r="X31" s="2"/>
      <c r="Y31" s="2"/>
      <c r="Z31" s="2"/>
      <c r="AA31" s="2"/>
      <c r="AB31" s="2"/>
      <c r="AC31" s="2"/>
      <c r="AD31" s="2"/>
      <c r="AE31" s="2"/>
      <c r="AF31" s="2"/>
      <c r="AG31" s="2"/>
      <c r="AH31" s="2"/>
      <c r="AI31" s="2"/>
      <c r="AJ31" s="2"/>
      <c r="AK31" s="2"/>
      <c r="AL31" s="2"/>
      <c r="AM31" s="2"/>
      <c r="AN31" s="2"/>
    </row>
  </sheetData>
  <conditionalFormatting sqref="C10">
    <cfRule type="expression" dxfId="295" priority="13">
      <formula>COUNTIF(E10:AN10,"&lt;&gt;" &amp; "")&gt;0</formula>
    </cfRule>
    <cfRule type="expression" dxfId="294" priority="14">
      <formula>AND(COUNTIF(E10:AN10,"&lt;&gt;" &amp; "")&gt;0,NOT(ISBLANK(C10)))</formula>
    </cfRule>
  </conditionalFormatting>
  <conditionalFormatting sqref="C11">
    <cfRule type="expression" dxfId="293" priority="15">
      <formula>COUNTIF(E11:AN11,"&lt;&gt;" &amp; "")&gt;0</formula>
    </cfRule>
    <cfRule type="expression" dxfId="292" priority="16">
      <formula>AND(COUNTIF(E11:AN11,"&lt;&gt;" &amp; "")&gt;0,NOT(ISBLANK(C11)))</formula>
    </cfRule>
  </conditionalFormatting>
  <conditionalFormatting sqref="C14">
    <cfRule type="expression" dxfId="291" priority="17">
      <formula>COUNTIF(E14:AN14,"&lt;&gt;" &amp; "")&gt;0</formula>
    </cfRule>
    <cfRule type="expression" dxfId="290" priority="18">
      <formula>AND(COUNTIF(E14:AN14,"&lt;&gt;" &amp; "")&gt;0,NOT(ISBLANK(C14)))</formula>
    </cfRule>
  </conditionalFormatting>
  <conditionalFormatting sqref="C15">
    <cfRule type="expression" dxfId="289" priority="19">
      <formula>COUNTIF(E15:AN15,"&lt;&gt;" &amp; "")&gt;0</formula>
    </cfRule>
    <cfRule type="expression" dxfId="288" priority="20">
      <formula>AND(COUNTIF(E15:AN15,"&lt;&gt;" &amp; "")&gt;0,NOT(ISBLANK(C15)))</formula>
    </cfRule>
  </conditionalFormatting>
  <conditionalFormatting sqref="C18">
    <cfRule type="expression" dxfId="287" priority="21">
      <formula>COUNTIF(E18:AN18,"&lt;&gt;" &amp; "")&gt;0</formula>
    </cfRule>
    <cfRule type="expression" dxfId="286" priority="22">
      <formula>AND(COUNTIF(E18:AN18,"&lt;&gt;" &amp; "")&gt;0,NOT(ISBLANK(C18)))</formula>
    </cfRule>
  </conditionalFormatting>
  <conditionalFormatting sqref="C19">
    <cfRule type="expression" dxfId="285" priority="23">
      <formula>COUNTIF(E19:AN19,"&lt;&gt;" &amp; "")&gt;0</formula>
    </cfRule>
    <cfRule type="expression" dxfId="284" priority="24">
      <formula>AND(COUNTIF(E19:AN19,"&lt;&gt;" &amp; "")&gt;0,NOT(ISBLANK(C19)))</formula>
    </cfRule>
  </conditionalFormatting>
  <conditionalFormatting sqref="C2:C3">
    <cfRule type="expression" dxfId="283" priority="5">
      <formula>COUNTIF(E2:AN2,"&lt;&gt;" &amp; "")&gt;0</formula>
    </cfRule>
    <cfRule type="expression" dxfId="282" priority="6">
      <formula>AND(COUNTIF(E2:AN2,"&lt;&gt;" &amp; "")&gt;0,NOT(ISBLANK(C2)))</formula>
    </cfRule>
  </conditionalFormatting>
  <conditionalFormatting sqref="C22">
    <cfRule type="expression" dxfId="281" priority="25">
      <formula>COUNTIF(E22:AN22,"&lt;&gt;" &amp; "")&gt;0</formula>
    </cfRule>
    <cfRule type="expression" dxfId="280" priority="26">
      <formula>AND(COUNTIF(E22:AN22,"&lt;&gt;" &amp; "")&gt;0,NOT(ISBLANK(C22)))</formula>
    </cfRule>
  </conditionalFormatting>
  <conditionalFormatting sqref="C23">
    <cfRule type="expression" dxfId="279" priority="27">
      <formula>COUNTIF(E23:AN23,"&lt;&gt;" &amp; "")&gt;0</formula>
    </cfRule>
    <cfRule type="expression" dxfId="278" priority="28">
      <formula>AND(COUNTIF(E23:AN23,"&lt;&gt;" &amp; "")&gt;0,NOT(ISBLANK(C23)))</formula>
    </cfRule>
  </conditionalFormatting>
  <conditionalFormatting sqref="C26">
    <cfRule type="expression" dxfId="277" priority="29">
      <formula>COUNTIF(E26:AN26,"&lt;&gt;" &amp; "")&gt;0</formula>
    </cfRule>
    <cfRule type="expression" dxfId="276" priority="30">
      <formula>AND(COUNTIF(E26:AN26,"&lt;&gt;" &amp; "")&gt;0,NOT(ISBLANK(C26)))</formula>
    </cfRule>
  </conditionalFormatting>
  <conditionalFormatting sqref="C27">
    <cfRule type="expression" dxfId="275" priority="31">
      <formula>COUNTIF(E27:AN27,"&lt;&gt;" &amp; "")&gt;0</formula>
    </cfRule>
    <cfRule type="expression" dxfId="274" priority="32">
      <formula>AND(COUNTIF(E27:AN27,"&lt;&gt;" &amp; "")&gt;0,NOT(ISBLANK(C27)))</formula>
    </cfRule>
  </conditionalFormatting>
  <conditionalFormatting sqref="C30">
    <cfRule type="expression" dxfId="273" priority="33">
      <formula>COUNTIF(E30:AN30,"&lt;&gt;" &amp; "")&gt;0</formula>
    </cfRule>
    <cfRule type="expression" dxfId="272" priority="34">
      <formula>AND(COUNTIF(E30:AN30,"&lt;&gt;" &amp; "")&gt;0,NOT(ISBLANK(C30)))</formula>
    </cfRule>
  </conditionalFormatting>
  <conditionalFormatting sqref="C31">
    <cfRule type="expression" dxfId="271" priority="35">
      <formula>COUNTIF(E31:AN31,"&lt;&gt;" &amp; "")&gt;0</formula>
    </cfRule>
    <cfRule type="expression" dxfId="270" priority="36">
      <formula>AND(COUNTIF(E31:AN31,"&lt;&gt;" &amp; "")&gt;0,NOT(ISBLANK(C31)))</formula>
    </cfRule>
  </conditionalFormatting>
  <conditionalFormatting sqref="C6:C7">
    <cfRule type="expression" dxfId="269" priority="9">
      <formula>COUNTIF(E6:AN6,"&lt;&gt;" &amp; "")&gt;0</formula>
    </cfRule>
    <cfRule type="expression" dxfId="268" priority="10">
      <formula>AND(COUNTIF(E6:AN6,"&lt;&gt;" &amp; "")&gt;0,NOT(ISBLANK(C6)))</formula>
    </cfRule>
  </conditionalFormatting>
  <conditionalFormatting sqref="T2:T3">
    <cfRule type="expression" dxfId="267" priority="3">
      <formula>COUNTIF(V2:BE2,"&lt;&gt;" &amp; "")&gt;0</formula>
    </cfRule>
    <cfRule type="expression" dxfId="266" priority="4">
      <formula>AND(COUNTIF(V2:BE2,"&lt;&gt;" &amp; "")&gt;0,NOT(ISBLANK(T2)))</formula>
    </cfRule>
  </conditionalFormatting>
  <conditionalFormatting sqref="T6:T7">
    <cfRule type="expression" dxfId="265" priority="1">
      <formula>COUNTIF(V6:BE6,"&lt;&gt;" &amp; "")&gt;0</formula>
    </cfRule>
    <cfRule type="expression" dxfId="264" priority="2">
      <formula>AND(COUNTIF(V6:BE6,"&lt;&gt;" &amp; "")&gt;0,NOT(ISBLANK(T6)))</formula>
    </cfRule>
  </conditionalFormatting>
  <dataValidations count="16">
    <dataValidation type="list" allowBlank="1" showInputMessage="1" showErrorMessage="1" sqref="B2">
      <formula1>"Proportion"</formula1>
    </dataValidation>
    <dataValidation type="list" allowBlank="1" showInputMessage="1" showErrorMessage="1" sqref="B3">
      <formula1>"Proportion"</formula1>
    </dataValidation>
    <dataValidation type="list" allowBlank="1" showInputMessage="1" showErrorMessage="1" sqref="B6">
      <formula1>"Proportion"</formula1>
    </dataValidation>
    <dataValidation type="list" allowBlank="1" showInputMessage="1" showErrorMessage="1" sqref="B7">
      <formula1>"Proportion"</formula1>
    </dataValidation>
    <dataValidation type="list" allowBlank="1" showInputMessage="1" showErrorMessage="1" sqref="B10">
      <formula1>"Proportion"</formula1>
    </dataValidation>
    <dataValidation type="list" allowBlank="1" showInputMessage="1" showErrorMessage="1" sqref="B11">
      <formula1>"Proportion"</formula1>
    </dataValidation>
    <dataValidation type="list" allowBlank="1" showInputMessage="1" showErrorMessage="1" sqref="B14">
      <formula1>"Proportion"</formula1>
    </dataValidation>
    <dataValidation type="list" allowBlank="1" showInputMessage="1" showErrorMessage="1" sqref="B15">
      <formula1>"Proportion"</formula1>
    </dataValidation>
    <dataValidation type="list" allowBlank="1" showInputMessage="1" showErrorMessage="1" sqref="B18">
      <formula1>"Proportion"</formula1>
    </dataValidation>
    <dataValidation type="list" allowBlank="1" showInputMessage="1" showErrorMessage="1" sqref="B19">
      <formula1>"Proportion"</formula1>
    </dataValidation>
    <dataValidation type="list" allowBlank="1" showInputMessage="1" showErrorMessage="1" sqref="B22">
      <formula1>"Proportion"</formula1>
    </dataValidation>
    <dataValidation type="list" allowBlank="1" showInputMessage="1" showErrorMessage="1" sqref="B23">
      <formula1>"Proportion"</formula1>
    </dataValidation>
    <dataValidation type="list" allowBlank="1" showInputMessage="1" showErrorMessage="1" sqref="B26">
      <formula1>"Proportion"</formula1>
    </dataValidation>
    <dataValidation type="list" allowBlank="1" showInputMessage="1" showErrorMessage="1" sqref="B27">
      <formula1>"Proportion"</formula1>
    </dataValidation>
    <dataValidation type="list" allowBlank="1" showInputMessage="1" showErrorMessage="1" sqref="B30">
      <formula1>"Proportion"</formula1>
    </dataValidation>
    <dataValidation type="list" allowBlank="1" showInputMessage="1" showErrorMessage="1" sqref="B31">
      <formula1>"Proportion"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235"/>
  <sheetViews>
    <sheetView workbookViewId="0">
      <selection activeCell="C16" sqref="C16"/>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136</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
        <v>116</v>
      </c>
      <c r="B2" t="s">
        <v>5</v>
      </c>
      <c r="C2" s="2">
        <v>0</v>
      </c>
      <c r="D2" s="3" t="s">
        <v>6</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25">
      <c r="A3" s="1" t="s">
        <v>118</v>
      </c>
      <c r="B3" t="s">
        <v>5</v>
      </c>
      <c r="C3" s="2">
        <v>0</v>
      </c>
      <c r="D3" s="3"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5" spans="1:40" x14ac:dyDescent="0.25">
      <c r="A5" s="1" t="s">
        <v>64</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
        <v>116</v>
      </c>
      <c r="B6" t="s">
        <v>5</v>
      </c>
      <c r="C6" s="2">
        <v>0</v>
      </c>
      <c r="D6" s="3" t="s">
        <v>6</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1" t="s">
        <v>118</v>
      </c>
      <c r="B7" t="s">
        <v>5</v>
      </c>
      <c r="C7" s="2">
        <v>0</v>
      </c>
      <c r="D7" s="3" t="s">
        <v>6</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9" spans="1:40" x14ac:dyDescent="0.25">
      <c r="A9" s="1" t="s">
        <v>137</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
        <v>116</v>
      </c>
      <c r="B10" t="s">
        <v>5</v>
      </c>
      <c r="C10" s="2">
        <v>0</v>
      </c>
      <c r="D10" s="3" t="s">
        <v>6</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x14ac:dyDescent="0.25">
      <c r="A11" s="1" t="s">
        <v>118</v>
      </c>
      <c r="B11" t="s">
        <v>5</v>
      </c>
      <c r="C11" s="2">
        <v>0</v>
      </c>
      <c r="D11" s="3" t="s">
        <v>6</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3" spans="1:40" x14ac:dyDescent="0.25">
      <c r="A13" s="1" t="s">
        <v>65</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
        <v>116</v>
      </c>
      <c r="B14" t="s">
        <v>5</v>
      </c>
      <c r="C14" s="2">
        <v>0</v>
      </c>
      <c r="D14" s="3" t="s">
        <v>6</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x14ac:dyDescent="0.25">
      <c r="A15" s="1" t="s">
        <v>118</v>
      </c>
      <c r="B15" t="s">
        <v>5</v>
      </c>
      <c r="C15" s="2">
        <v>0</v>
      </c>
      <c r="D15" s="3" t="s">
        <v>6</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7" spans="1:40" x14ac:dyDescent="0.25">
      <c r="A17" s="1" t="s">
        <v>66</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
        <v>116</v>
      </c>
      <c r="B18" t="s">
        <v>5</v>
      </c>
      <c r="C18" s="2">
        <v>0</v>
      </c>
      <c r="D18" s="3" t="s">
        <v>6</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x14ac:dyDescent="0.25">
      <c r="A19" s="1" t="s">
        <v>118</v>
      </c>
      <c r="B19" t="s">
        <v>5</v>
      </c>
      <c r="C19" s="2">
        <v>0</v>
      </c>
      <c r="D19" s="3" t="s">
        <v>6</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1" spans="1:40" x14ac:dyDescent="0.25">
      <c r="A21" s="1" t="s">
        <v>67</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
        <v>116</v>
      </c>
      <c r="B22" t="s">
        <v>5</v>
      </c>
      <c r="C22" s="2">
        <v>0</v>
      </c>
      <c r="D22" s="3" t="s">
        <v>6</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x14ac:dyDescent="0.25">
      <c r="A23" s="1" t="s">
        <v>118</v>
      </c>
      <c r="B23" t="s">
        <v>5</v>
      </c>
      <c r="C23" s="2">
        <v>0</v>
      </c>
      <c r="D23" s="3" t="s">
        <v>6</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5" spans="1:40" x14ac:dyDescent="0.25">
      <c r="A25" s="1" t="s">
        <v>68</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
        <v>116</v>
      </c>
      <c r="B26" t="s">
        <v>5</v>
      </c>
      <c r="C26" s="2">
        <v>0</v>
      </c>
      <c r="D26" s="3" t="s">
        <v>6</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x14ac:dyDescent="0.25">
      <c r="A27" s="1" t="s">
        <v>118</v>
      </c>
      <c r="B27" t="s">
        <v>5</v>
      </c>
      <c r="C27" s="2">
        <v>0</v>
      </c>
      <c r="D27" s="3" t="s">
        <v>6</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9" spans="1:40" x14ac:dyDescent="0.25">
      <c r="A29" s="1" t="s">
        <v>69</v>
      </c>
      <c r="B29" s="1" t="s">
        <v>3</v>
      </c>
      <c r="C29" s="1" t="s">
        <v>4</v>
      </c>
      <c r="D29" s="1"/>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c r="W29" s="1">
        <v>2018</v>
      </c>
      <c r="X29" s="1">
        <v>2019</v>
      </c>
      <c r="Y29" s="1">
        <v>2020</v>
      </c>
      <c r="Z29" s="1">
        <v>2021</v>
      </c>
      <c r="AA29" s="1">
        <v>2022</v>
      </c>
      <c r="AB29" s="1">
        <v>2023</v>
      </c>
      <c r="AC29" s="1">
        <v>2024</v>
      </c>
      <c r="AD29" s="1">
        <v>2025</v>
      </c>
      <c r="AE29" s="1">
        <v>2026</v>
      </c>
      <c r="AF29" s="1">
        <v>2027</v>
      </c>
      <c r="AG29" s="1">
        <v>2028</v>
      </c>
      <c r="AH29" s="1">
        <v>2029</v>
      </c>
      <c r="AI29" s="1">
        <v>2030</v>
      </c>
      <c r="AJ29" s="1">
        <v>2031</v>
      </c>
      <c r="AK29" s="1">
        <v>2032</v>
      </c>
      <c r="AL29" s="1">
        <v>2033</v>
      </c>
      <c r="AM29" s="1">
        <v>2034</v>
      </c>
      <c r="AN29" s="1">
        <v>2035</v>
      </c>
    </row>
    <row r="30" spans="1:40" x14ac:dyDescent="0.25">
      <c r="A30" s="1" t="s">
        <v>116</v>
      </c>
      <c r="B30" t="s">
        <v>5</v>
      </c>
      <c r="C30" s="2">
        <v>0</v>
      </c>
      <c r="D30" s="3" t="s">
        <v>6</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x14ac:dyDescent="0.25">
      <c r="A31" s="1" t="s">
        <v>118</v>
      </c>
      <c r="B31" t="s">
        <v>5</v>
      </c>
      <c r="C31" s="2">
        <v>0</v>
      </c>
      <c r="D31" s="3" t="s">
        <v>6</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3" spans="1:40" x14ac:dyDescent="0.25">
      <c r="A33" s="1" t="s">
        <v>70</v>
      </c>
      <c r="B33" s="1" t="s">
        <v>3</v>
      </c>
      <c r="C33" s="1" t="s">
        <v>4</v>
      </c>
      <c r="D33" s="1"/>
      <c r="E33" s="1">
        <v>2000</v>
      </c>
      <c r="F33" s="1">
        <v>2001</v>
      </c>
      <c r="G33" s="1">
        <v>2002</v>
      </c>
      <c r="H33" s="1">
        <v>2003</v>
      </c>
      <c r="I33" s="1">
        <v>2004</v>
      </c>
      <c r="J33" s="1">
        <v>2005</v>
      </c>
      <c r="K33" s="1">
        <v>2006</v>
      </c>
      <c r="L33" s="1">
        <v>2007</v>
      </c>
      <c r="M33" s="1">
        <v>2008</v>
      </c>
      <c r="N33" s="1">
        <v>2009</v>
      </c>
      <c r="O33" s="1">
        <v>2010</v>
      </c>
      <c r="P33" s="1">
        <v>2011</v>
      </c>
      <c r="Q33" s="1">
        <v>2012</v>
      </c>
      <c r="R33" s="1">
        <v>2013</v>
      </c>
      <c r="S33" s="1">
        <v>2014</v>
      </c>
      <c r="T33" s="1">
        <v>2015</v>
      </c>
      <c r="U33" s="1">
        <v>2016</v>
      </c>
      <c r="V33" s="1">
        <v>2017</v>
      </c>
      <c r="W33" s="1">
        <v>2018</v>
      </c>
      <c r="X33" s="1">
        <v>2019</v>
      </c>
      <c r="Y33" s="1">
        <v>2020</v>
      </c>
      <c r="Z33" s="1">
        <v>2021</v>
      </c>
      <c r="AA33" s="1">
        <v>2022</v>
      </c>
      <c r="AB33" s="1">
        <v>2023</v>
      </c>
      <c r="AC33" s="1">
        <v>2024</v>
      </c>
      <c r="AD33" s="1">
        <v>2025</v>
      </c>
      <c r="AE33" s="1">
        <v>2026</v>
      </c>
      <c r="AF33" s="1">
        <v>2027</v>
      </c>
      <c r="AG33" s="1">
        <v>2028</v>
      </c>
      <c r="AH33" s="1">
        <v>2029</v>
      </c>
      <c r="AI33" s="1">
        <v>2030</v>
      </c>
      <c r="AJ33" s="1">
        <v>2031</v>
      </c>
      <c r="AK33" s="1">
        <v>2032</v>
      </c>
      <c r="AL33" s="1">
        <v>2033</v>
      </c>
      <c r="AM33" s="1">
        <v>2034</v>
      </c>
      <c r="AN33" s="1">
        <v>2035</v>
      </c>
    </row>
    <row r="34" spans="1:40" x14ac:dyDescent="0.25">
      <c r="A34" s="1" t="s">
        <v>116</v>
      </c>
      <c r="B34" t="s">
        <v>5</v>
      </c>
      <c r="C34" s="2">
        <v>0</v>
      </c>
      <c r="D34" s="3" t="s">
        <v>6</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x14ac:dyDescent="0.25">
      <c r="A35" s="1" t="s">
        <v>118</v>
      </c>
      <c r="B35" t="s">
        <v>5</v>
      </c>
      <c r="C35" s="2">
        <v>0</v>
      </c>
      <c r="D35" s="3" t="s">
        <v>6</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7" spans="1:40" x14ac:dyDescent="0.25">
      <c r="A37" s="1" t="s">
        <v>71</v>
      </c>
      <c r="B37" s="1" t="s">
        <v>3</v>
      </c>
      <c r="C37" s="1" t="s">
        <v>4</v>
      </c>
      <c r="D37" s="1"/>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c r="Z37" s="1">
        <v>2021</v>
      </c>
      <c r="AA37" s="1">
        <v>2022</v>
      </c>
      <c r="AB37" s="1">
        <v>2023</v>
      </c>
      <c r="AC37" s="1">
        <v>2024</v>
      </c>
      <c r="AD37" s="1">
        <v>2025</v>
      </c>
      <c r="AE37" s="1">
        <v>2026</v>
      </c>
      <c r="AF37" s="1">
        <v>2027</v>
      </c>
      <c r="AG37" s="1">
        <v>2028</v>
      </c>
      <c r="AH37" s="1">
        <v>2029</v>
      </c>
      <c r="AI37" s="1">
        <v>2030</v>
      </c>
      <c r="AJ37" s="1">
        <v>2031</v>
      </c>
      <c r="AK37" s="1">
        <v>2032</v>
      </c>
      <c r="AL37" s="1">
        <v>2033</v>
      </c>
      <c r="AM37" s="1">
        <v>2034</v>
      </c>
      <c r="AN37" s="1">
        <v>2035</v>
      </c>
    </row>
    <row r="38" spans="1:40" x14ac:dyDescent="0.25">
      <c r="A38" s="1" t="s">
        <v>116</v>
      </c>
      <c r="B38" t="s">
        <v>5</v>
      </c>
      <c r="C38" s="2">
        <v>0</v>
      </c>
      <c r="D38" s="3" t="s">
        <v>6</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x14ac:dyDescent="0.25">
      <c r="A39" s="1" t="s">
        <v>118</v>
      </c>
      <c r="B39" t="s">
        <v>5</v>
      </c>
      <c r="C39" s="2">
        <v>0</v>
      </c>
      <c r="D39" s="3" t="s">
        <v>6</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1" spans="1:40" x14ac:dyDescent="0.25">
      <c r="A41" s="1" t="s">
        <v>72</v>
      </c>
      <c r="B41" s="1" t="s">
        <v>3</v>
      </c>
      <c r="C41" s="1" t="s">
        <v>4</v>
      </c>
      <c r="D41" s="1"/>
      <c r="E41" s="1">
        <v>2000</v>
      </c>
      <c r="F41" s="1">
        <v>2001</v>
      </c>
      <c r="G41" s="1">
        <v>2002</v>
      </c>
      <c r="H41" s="1">
        <v>2003</v>
      </c>
      <c r="I41" s="1">
        <v>2004</v>
      </c>
      <c r="J41" s="1">
        <v>2005</v>
      </c>
      <c r="K41" s="1">
        <v>2006</v>
      </c>
      <c r="L41" s="1">
        <v>2007</v>
      </c>
      <c r="M41" s="1">
        <v>2008</v>
      </c>
      <c r="N41" s="1">
        <v>2009</v>
      </c>
      <c r="O41" s="1">
        <v>2010</v>
      </c>
      <c r="P41" s="1">
        <v>2011</v>
      </c>
      <c r="Q41" s="1">
        <v>2012</v>
      </c>
      <c r="R41" s="1">
        <v>2013</v>
      </c>
      <c r="S41" s="1">
        <v>2014</v>
      </c>
      <c r="T41" s="1">
        <v>2015</v>
      </c>
      <c r="U41" s="1">
        <v>2016</v>
      </c>
      <c r="V41" s="1">
        <v>2017</v>
      </c>
      <c r="W41" s="1">
        <v>2018</v>
      </c>
      <c r="X41" s="1">
        <v>2019</v>
      </c>
      <c r="Y41" s="1">
        <v>2020</v>
      </c>
      <c r="Z41" s="1">
        <v>2021</v>
      </c>
      <c r="AA41" s="1">
        <v>2022</v>
      </c>
      <c r="AB41" s="1">
        <v>2023</v>
      </c>
      <c r="AC41" s="1">
        <v>2024</v>
      </c>
      <c r="AD41" s="1">
        <v>2025</v>
      </c>
      <c r="AE41" s="1">
        <v>2026</v>
      </c>
      <c r="AF41" s="1">
        <v>2027</v>
      </c>
      <c r="AG41" s="1">
        <v>2028</v>
      </c>
      <c r="AH41" s="1">
        <v>2029</v>
      </c>
      <c r="AI41" s="1">
        <v>2030</v>
      </c>
      <c r="AJ41" s="1">
        <v>2031</v>
      </c>
      <c r="AK41" s="1">
        <v>2032</v>
      </c>
      <c r="AL41" s="1">
        <v>2033</v>
      </c>
      <c r="AM41" s="1">
        <v>2034</v>
      </c>
      <c r="AN41" s="1">
        <v>2035</v>
      </c>
    </row>
    <row r="42" spans="1:40" x14ac:dyDescent="0.25">
      <c r="A42" s="1" t="s">
        <v>116</v>
      </c>
      <c r="B42" t="s">
        <v>5</v>
      </c>
      <c r="C42" s="2">
        <v>0</v>
      </c>
      <c r="D42" s="3" t="s">
        <v>6</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x14ac:dyDescent="0.25">
      <c r="A43" s="1" t="s">
        <v>118</v>
      </c>
      <c r="B43" t="s">
        <v>5</v>
      </c>
      <c r="C43" s="2">
        <v>0</v>
      </c>
      <c r="D43" s="3" t="s">
        <v>6</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5" spans="1:40" x14ac:dyDescent="0.25">
      <c r="A45" s="1" t="s">
        <v>73</v>
      </c>
      <c r="B45" s="1" t="s">
        <v>3</v>
      </c>
      <c r="C45" s="1" t="s">
        <v>4</v>
      </c>
      <c r="D45" s="1"/>
      <c r="E45" s="1">
        <v>2000</v>
      </c>
      <c r="F45" s="1">
        <v>2001</v>
      </c>
      <c r="G45" s="1">
        <v>2002</v>
      </c>
      <c r="H45" s="1">
        <v>2003</v>
      </c>
      <c r="I45" s="1">
        <v>2004</v>
      </c>
      <c r="J45" s="1">
        <v>2005</v>
      </c>
      <c r="K45" s="1">
        <v>2006</v>
      </c>
      <c r="L45" s="1">
        <v>2007</v>
      </c>
      <c r="M45" s="1">
        <v>2008</v>
      </c>
      <c r="N45" s="1">
        <v>2009</v>
      </c>
      <c r="O45" s="1">
        <v>2010</v>
      </c>
      <c r="P45" s="1">
        <v>2011</v>
      </c>
      <c r="Q45" s="1">
        <v>2012</v>
      </c>
      <c r="R45" s="1">
        <v>2013</v>
      </c>
      <c r="S45" s="1">
        <v>2014</v>
      </c>
      <c r="T45" s="1">
        <v>2015</v>
      </c>
      <c r="U45" s="1">
        <v>2016</v>
      </c>
      <c r="V45" s="1">
        <v>2017</v>
      </c>
      <c r="W45" s="1">
        <v>2018</v>
      </c>
      <c r="X45" s="1">
        <v>2019</v>
      </c>
      <c r="Y45" s="1">
        <v>2020</v>
      </c>
      <c r="Z45" s="1">
        <v>2021</v>
      </c>
      <c r="AA45" s="1">
        <v>2022</v>
      </c>
      <c r="AB45" s="1">
        <v>2023</v>
      </c>
      <c r="AC45" s="1">
        <v>2024</v>
      </c>
      <c r="AD45" s="1">
        <v>2025</v>
      </c>
      <c r="AE45" s="1">
        <v>2026</v>
      </c>
      <c r="AF45" s="1">
        <v>2027</v>
      </c>
      <c r="AG45" s="1">
        <v>2028</v>
      </c>
      <c r="AH45" s="1">
        <v>2029</v>
      </c>
      <c r="AI45" s="1">
        <v>2030</v>
      </c>
      <c r="AJ45" s="1">
        <v>2031</v>
      </c>
      <c r="AK45" s="1">
        <v>2032</v>
      </c>
      <c r="AL45" s="1">
        <v>2033</v>
      </c>
      <c r="AM45" s="1">
        <v>2034</v>
      </c>
      <c r="AN45" s="1">
        <v>2035</v>
      </c>
    </row>
    <row r="46" spans="1:40" x14ac:dyDescent="0.25">
      <c r="A46" s="1" t="s">
        <v>116</v>
      </c>
      <c r="B46" t="s">
        <v>5</v>
      </c>
      <c r="C46" s="2">
        <v>0</v>
      </c>
      <c r="D46" s="3" t="s">
        <v>6</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x14ac:dyDescent="0.25">
      <c r="A47" s="1" t="s">
        <v>118</v>
      </c>
      <c r="B47" t="s">
        <v>5</v>
      </c>
      <c r="C47" s="2">
        <v>0</v>
      </c>
      <c r="D47" s="3" t="s">
        <v>6</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9" spans="1:40" x14ac:dyDescent="0.25">
      <c r="A49" s="1" t="s">
        <v>74</v>
      </c>
      <c r="B49" s="1" t="s">
        <v>3</v>
      </c>
      <c r="C49" s="1" t="s">
        <v>4</v>
      </c>
      <c r="D49" s="1"/>
      <c r="E49" s="1">
        <v>2000</v>
      </c>
      <c r="F49" s="1">
        <v>2001</v>
      </c>
      <c r="G49" s="1">
        <v>2002</v>
      </c>
      <c r="H49" s="1">
        <v>2003</v>
      </c>
      <c r="I49" s="1">
        <v>2004</v>
      </c>
      <c r="J49" s="1">
        <v>2005</v>
      </c>
      <c r="K49" s="1">
        <v>2006</v>
      </c>
      <c r="L49" s="1">
        <v>2007</v>
      </c>
      <c r="M49" s="1">
        <v>2008</v>
      </c>
      <c r="N49" s="1">
        <v>2009</v>
      </c>
      <c r="O49" s="1">
        <v>2010</v>
      </c>
      <c r="P49" s="1">
        <v>2011</v>
      </c>
      <c r="Q49" s="1">
        <v>2012</v>
      </c>
      <c r="R49" s="1">
        <v>2013</v>
      </c>
      <c r="S49" s="1">
        <v>2014</v>
      </c>
      <c r="T49" s="1">
        <v>2015</v>
      </c>
      <c r="U49" s="1">
        <v>2016</v>
      </c>
      <c r="V49" s="1">
        <v>2017</v>
      </c>
      <c r="W49" s="1">
        <v>2018</v>
      </c>
      <c r="X49" s="1">
        <v>2019</v>
      </c>
      <c r="Y49" s="1">
        <v>2020</v>
      </c>
      <c r="Z49" s="1">
        <v>2021</v>
      </c>
      <c r="AA49" s="1">
        <v>2022</v>
      </c>
      <c r="AB49" s="1">
        <v>2023</v>
      </c>
      <c r="AC49" s="1">
        <v>2024</v>
      </c>
      <c r="AD49" s="1">
        <v>2025</v>
      </c>
      <c r="AE49" s="1">
        <v>2026</v>
      </c>
      <c r="AF49" s="1">
        <v>2027</v>
      </c>
      <c r="AG49" s="1">
        <v>2028</v>
      </c>
      <c r="AH49" s="1">
        <v>2029</v>
      </c>
      <c r="AI49" s="1">
        <v>2030</v>
      </c>
      <c r="AJ49" s="1">
        <v>2031</v>
      </c>
      <c r="AK49" s="1">
        <v>2032</v>
      </c>
      <c r="AL49" s="1">
        <v>2033</v>
      </c>
      <c r="AM49" s="1">
        <v>2034</v>
      </c>
      <c r="AN49" s="1">
        <v>2035</v>
      </c>
    </row>
    <row r="50" spans="1:40" x14ac:dyDescent="0.25">
      <c r="A50" s="1" t="s">
        <v>116</v>
      </c>
      <c r="B50" t="s">
        <v>5</v>
      </c>
      <c r="C50" s="2">
        <v>0</v>
      </c>
      <c r="D50" s="3" t="s">
        <v>6</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x14ac:dyDescent="0.25">
      <c r="A51" s="1" t="s">
        <v>118</v>
      </c>
      <c r="B51" t="s">
        <v>5</v>
      </c>
      <c r="C51" s="2">
        <v>0</v>
      </c>
      <c r="D51" s="3" t="s">
        <v>6</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3" spans="1:40" x14ac:dyDescent="0.25">
      <c r="A53" s="1" t="s">
        <v>75</v>
      </c>
      <c r="B53" s="1" t="s">
        <v>3</v>
      </c>
      <c r="C53" s="1" t="s">
        <v>4</v>
      </c>
      <c r="D53" s="1"/>
      <c r="E53" s="1">
        <v>2000</v>
      </c>
      <c r="F53" s="1">
        <v>2001</v>
      </c>
      <c r="G53" s="1">
        <v>2002</v>
      </c>
      <c r="H53" s="1">
        <v>2003</v>
      </c>
      <c r="I53" s="1">
        <v>2004</v>
      </c>
      <c r="J53" s="1">
        <v>2005</v>
      </c>
      <c r="K53" s="1">
        <v>2006</v>
      </c>
      <c r="L53" s="1">
        <v>2007</v>
      </c>
      <c r="M53" s="1">
        <v>2008</v>
      </c>
      <c r="N53" s="1">
        <v>2009</v>
      </c>
      <c r="O53" s="1">
        <v>2010</v>
      </c>
      <c r="P53" s="1">
        <v>2011</v>
      </c>
      <c r="Q53" s="1">
        <v>2012</v>
      </c>
      <c r="R53" s="1">
        <v>2013</v>
      </c>
      <c r="S53" s="1">
        <v>2014</v>
      </c>
      <c r="T53" s="1">
        <v>2015</v>
      </c>
      <c r="U53" s="1">
        <v>2016</v>
      </c>
      <c r="V53" s="1">
        <v>2017</v>
      </c>
      <c r="W53" s="1">
        <v>2018</v>
      </c>
      <c r="X53" s="1">
        <v>2019</v>
      </c>
      <c r="Y53" s="1">
        <v>2020</v>
      </c>
      <c r="Z53" s="1">
        <v>2021</v>
      </c>
      <c r="AA53" s="1">
        <v>2022</v>
      </c>
      <c r="AB53" s="1">
        <v>2023</v>
      </c>
      <c r="AC53" s="1">
        <v>2024</v>
      </c>
      <c r="AD53" s="1">
        <v>2025</v>
      </c>
      <c r="AE53" s="1">
        <v>2026</v>
      </c>
      <c r="AF53" s="1">
        <v>2027</v>
      </c>
      <c r="AG53" s="1">
        <v>2028</v>
      </c>
      <c r="AH53" s="1">
        <v>2029</v>
      </c>
      <c r="AI53" s="1">
        <v>2030</v>
      </c>
      <c r="AJ53" s="1">
        <v>2031</v>
      </c>
      <c r="AK53" s="1">
        <v>2032</v>
      </c>
      <c r="AL53" s="1">
        <v>2033</v>
      </c>
      <c r="AM53" s="1">
        <v>2034</v>
      </c>
      <c r="AN53" s="1">
        <v>2035</v>
      </c>
    </row>
    <row r="54" spans="1:40" x14ac:dyDescent="0.25">
      <c r="A54" s="1" t="s">
        <v>116</v>
      </c>
      <c r="B54" t="s">
        <v>5</v>
      </c>
      <c r="C54" s="2">
        <v>0</v>
      </c>
      <c r="D54" s="3" t="s">
        <v>6</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x14ac:dyDescent="0.25">
      <c r="A55" s="1" t="s">
        <v>118</v>
      </c>
      <c r="B55" t="s">
        <v>5</v>
      </c>
      <c r="C55" s="2">
        <v>0</v>
      </c>
      <c r="D55" s="3" t="s">
        <v>6</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7" spans="1:40" x14ac:dyDescent="0.25">
      <c r="A57" s="1" t="s">
        <v>76</v>
      </c>
      <c r="B57" s="1" t="s">
        <v>3</v>
      </c>
      <c r="C57" s="1" t="s">
        <v>4</v>
      </c>
      <c r="D57" s="1"/>
      <c r="E57" s="1">
        <v>2000</v>
      </c>
      <c r="F57" s="1">
        <v>2001</v>
      </c>
      <c r="G57" s="1">
        <v>2002</v>
      </c>
      <c r="H57" s="1">
        <v>2003</v>
      </c>
      <c r="I57" s="1">
        <v>2004</v>
      </c>
      <c r="J57" s="1">
        <v>2005</v>
      </c>
      <c r="K57" s="1">
        <v>2006</v>
      </c>
      <c r="L57" s="1">
        <v>2007</v>
      </c>
      <c r="M57" s="1">
        <v>2008</v>
      </c>
      <c r="N57" s="1">
        <v>2009</v>
      </c>
      <c r="O57" s="1">
        <v>2010</v>
      </c>
      <c r="P57" s="1">
        <v>2011</v>
      </c>
      <c r="Q57" s="1">
        <v>2012</v>
      </c>
      <c r="R57" s="1">
        <v>2013</v>
      </c>
      <c r="S57" s="1">
        <v>2014</v>
      </c>
      <c r="T57" s="1">
        <v>2015</v>
      </c>
      <c r="U57" s="1">
        <v>2016</v>
      </c>
      <c r="V57" s="1">
        <v>2017</v>
      </c>
      <c r="W57" s="1">
        <v>2018</v>
      </c>
      <c r="X57" s="1">
        <v>2019</v>
      </c>
      <c r="Y57" s="1">
        <v>2020</v>
      </c>
      <c r="Z57" s="1">
        <v>2021</v>
      </c>
      <c r="AA57" s="1">
        <v>2022</v>
      </c>
      <c r="AB57" s="1">
        <v>2023</v>
      </c>
      <c r="AC57" s="1">
        <v>2024</v>
      </c>
      <c r="AD57" s="1">
        <v>2025</v>
      </c>
      <c r="AE57" s="1">
        <v>2026</v>
      </c>
      <c r="AF57" s="1">
        <v>2027</v>
      </c>
      <c r="AG57" s="1">
        <v>2028</v>
      </c>
      <c r="AH57" s="1">
        <v>2029</v>
      </c>
      <c r="AI57" s="1">
        <v>2030</v>
      </c>
      <c r="AJ57" s="1">
        <v>2031</v>
      </c>
      <c r="AK57" s="1">
        <v>2032</v>
      </c>
      <c r="AL57" s="1">
        <v>2033</v>
      </c>
      <c r="AM57" s="1">
        <v>2034</v>
      </c>
      <c r="AN57" s="1">
        <v>2035</v>
      </c>
    </row>
    <row r="58" spans="1:40" x14ac:dyDescent="0.25">
      <c r="A58" s="1" t="s">
        <v>116</v>
      </c>
      <c r="B58" t="s">
        <v>5</v>
      </c>
      <c r="C58" s="2">
        <v>0</v>
      </c>
      <c r="D58" s="3" t="s">
        <v>6</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x14ac:dyDescent="0.25">
      <c r="A59" s="1" t="s">
        <v>118</v>
      </c>
      <c r="B59" t="s">
        <v>5</v>
      </c>
      <c r="C59" s="2">
        <v>0</v>
      </c>
      <c r="D59" s="3" t="s">
        <v>6</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1" spans="1:40" x14ac:dyDescent="0.25">
      <c r="A61" s="1" t="s">
        <v>77</v>
      </c>
      <c r="B61" s="1" t="s">
        <v>3</v>
      </c>
      <c r="C61" s="1" t="s">
        <v>4</v>
      </c>
      <c r="D61" s="1"/>
      <c r="E61" s="1">
        <v>2000</v>
      </c>
      <c r="F61" s="1">
        <v>2001</v>
      </c>
      <c r="G61" s="1">
        <v>2002</v>
      </c>
      <c r="H61" s="1">
        <v>2003</v>
      </c>
      <c r="I61" s="1">
        <v>2004</v>
      </c>
      <c r="J61" s="1">
        <v>2005</v>
      </c>
      <c r="K61" s="1">
        <v>2006</v>
      </c>
      <c r="L61" s="1">
        <v>2007</v>
      </c>
      <c r="M61" s="1">
        <v>2008</v>
      </c>
      <c r="N61" s="1">
        <v>2009</v>
      </c>
      <c r="O61" s="1">
        <v>2010</v>
      </c>
      <c r="P61" s="1">
        <v>2011</v>
      </c>
      <c r="Q61" s="1">
        <v>2012</v>
      </c>
      <c r="R61" s="1">
        <v>2013</v>
      </c>
      <c r="S61" s="1">
        <v>2014</v>
      </c>
      <c r="T61" s="1">
        <v>2015</v>
      </c>
      <c r="U61" s="1">
        <v>2016</v>
      </c>
      <c r="V61" s="1">
        <v>2017</v>
      </c>
      <c r="W61" s="1">
        <v>2018</v>
      </c>
      <c r="X61" s="1">
        <v>2019</v>
      </c>
      <c r="Y61" s="1">
        <v>2020</v>
      </c>
      <c r="Z61" s="1">
        <v>2021</v>
      </c>
      <c r="AA61" s="1">
        <v>2022</v>
      </c>
      <c r="AB61" s="1">
        <v>2023</v>
      </c>
      <c r="AC61" s="1">
        <v>2024</v>
      </c>
      <c r="AD61" s="1">
        <v>2025</v>
      </c>
      <c r="AE61" s="1">
        <v>2026</v>
      </c>
      <c r="AF61" s="1">
        <v>2027</v>
      </c>
      <c r="AG61" s="1">
        <v>2028</v>
      </c>
      <c r="AH61" s="1">
        <v>2029</v>
      </c>
      <c r="AI61" s="1">
        <v>2030</v>
      </c>
      <c r="AJ61" s="1">
        <v>2031</v>
      </c>
      <c r="AK61" s="1">
        <v>2032</v>
      </c>
      <c r="AL61" s="1">
        <v>2033</v>
      </c>
      <c r="AM61" s="1">
        <v>2034</v>
      </c>
      <c r="AN61" s="1">
        <v>2035</v>
      </c>
    </row>
    <row r="62" spans="1:40" x14ac:dyDescent="0.25">
      <c r="A62" s="1" t="s">
        <v>116</v>
      </c>
      <c r="B62" t="s">
        <v>5</v>
      </c>
      <c r="C62" s="2">
        <v>0</v>
      </c>
      <c r="D62" s="3" t="s">
        <v>6</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x14ac:dyDescent="0.25">
      <c r="A63" s="1" t="s">
        <v>118</v>
      </c>
      <c r="B63" t="s">
        <v>5</v>
      </c>
      <c r="C63" s="2">
        <v>0</v>
      </c>
      <c r="D63" s="3" t="s">
        <v>6</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5" spans="1:40" x14ac:dyDescent="0.25">
      <c r="A65" s="1" t="s">
        <v>78</v>
      </c>
      <c r="B65" s="1" t="s">
        <v>3</v>
      </c>
      <c r="C65" s="1" t="s">
        <v>4</v>
      </c>
      <c r="D65" s="1"/>
      <c r="E65" s="1">
        <v>2000</v>
      </c>
      <c r="F65" s="1">
        <v>2001</v>
      </c>
      <c r="G65" s="1">
        <v>2002</v>
      </c>
      <c r="H65" s="1">
        <v>2003</v>
      </c>
      <c r="I65" s="1">
        <v>2004</v>
      </c>
      <c r="J65" s="1">
        <v>2005</v>
      </c>
      <c r="K65" s="1">
        <v>2006</v>
      </c>
      <c r="L65" s="1">
        <v>2007</v>
      </c>
      <c r="M65" s="1">
        <v>2008</v>
      </c>
      <c r="N65" s="1">
        <v>2009</v>
      </c>
      <c r="O65" s="1">
        <v>2010</v>
      </c>
      <c r="P65" s="1">
        <v>2011</v>
      </c>
      <c r="Q65" s="1">
        <v>2012</v>
      </c>
      <c r="R65" s="1">
        <v>2013</v>
      </c>
      <c r="S65" s="1">
        <v>2014</v>
      </c>
      <c r="T65" s="1">
        <v>2015</v>
      </c>
      <c r="U65" s="1">
        <v>2016</v>
      </c>
      <c r="V65" s="1">
        <v>2017</v>
      </c>
      <c r="W65" s="1">
        <v>2018</v>
      </c>
      <c r="X65" s="1">
        <v>2019</v>
      </c>
      <c r="Y65" s="1">
        <v>2020</v>
      </c>
      <c r="Z65" s="1">
        <v>2021</v>
      </c>
      <c r="AA65" s="1">
        <v>2022</v>
      </c>
      <c r="AB65" s="1">
        <v>2023</v>
      </c>
      <c r="AC65" s="1">
        <v>2024</v>
      </c>
      <c r="AD65" s="1">
        <v>2025</v>
      </c>
      <c r="AE65" s="1">
        <v>2026</v>
      </c>
      <c r="AF65" s="1">
        <v>2027</v>
      </c>
      <c r="AG65" s="1">
        <v>2028</v>
      </c>
      <c r="AH65" s="1">
        <v>2029</v>
      </c>
      <c r="AI65" s="1">
        <v>2030</v>
      </c>
      <c r="AJ65" s="1">
        <v>2031</v>
      </c>
      <c r="AK65" s="1">
        <v>2032</v>
      </c>
      <c r="AL65" s="1">
        <v>2033</v>
      </c>
      <c r="AM65" s="1">
        <v>2034</v>
      </c>
      <c r="AN65" s="1">
        <v>2035</v>
      </c>
    </row>
    <row r="66" spans="1:40" x14ac:dyDescent="0.25">
      <c r="A66" s="1" t="s">
        <v>116</v>
      </c>
      <c r="B66" t="s">
        <v>5</v>
      </c>
      <c r="C66" s="2">
        <v>0</v>
      </c>
      <c r="D66" s="3" t="s">
        <v>6</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x14ac:dyDescent="0.25">
      <c r="A67" s="1" t="s">
        <v>118</v>
      </c>
      <c r="B67" t="s">
        <v>5</v>
      </c>
      <c r="C67" s="2">
        <v>0</v>
      </c>
      <c r="D67" s="3" t="s">
        <v>6</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9" spans="1:40" x14ac:dyDescent="0.25">
      <c r="A69" s="1" t="s">
        <v>79</v>
      </c>
      <c r="B69" s="1" t="s">
        <v>3</v>
      </c>
      <c r="C69" s="1" t="s">
        <v>4</v>
      </c>
      <c r="D69" s="1"/>
      <c r="E69" s="1">
        <v>2000</v>
      </c>
      <c r="F69" s="1">
        <v>2001</v>
      </c>
      <c r="G69" s="1">
        <v>2002</v>
      </c>
      <c r="H69" s="1">
        <v>2003</v>
      </c>
      <c r="I69" s="1">
        <v>2004</v>
      </c>
      <c r="J69" s="1">
        <v>2005</v>
      </c>
      <c r="K69" s="1">
        <v>2006</v>
      </c>
      <c r="L69" s="1">
        <v>2007</v>
      </c>
      <c r="M69" s="1">
        <v>2008</v>
      </c>
      <c r="N69" s="1">
        <v>2009</v>
      </c>
      <c r="O69" s="1">
        <v>2010</v>
      </c>
      <c r="P69" s="1">
        <v>2011</v>
      </c>
      <c r="Q69" s="1">
        <v>2012</v>
      </c>
      <c r="R69" s="1">
        <v>2013</v>
      </c>
      <c r="S69" s="1">
        <v>2014</v>
      </c>
      <c r="T69" s="1">
        <v>2015</v>
      </c>
      <c r="U69" s="1">
        <v>2016</v>
      </c>
      <c r="V69" s="1">
        <v>2017</v>
      </c>
      <c r="W69" s="1">
        <v>2018</v>
      </c>
      <c r="X69" s="1">
        <v>2019</v>
      </c>
      <c r="Y69" s="1">
        <v>2020</v>
      </c>
      <c r="Z69" s="1">
        <v>2021</v>
      </c>
      <c r="AA69" s="1">
        <v>2022</v>
      </c>
      <c r="AB69" s="1">
        <v>2023</v>
      </c>
      <c r="AC69" s="1">
        <v>2024</v>
      </c>
      <c r="AD69" s="1">
        <v>2025</v>
      </c>
      <c r="AE69" s="1">
        <v>2026</v>
      </c>
      <c r="AF69" s="1">
        <v>2027</v>
      </c>
      <c r="AG69" s="1">
        <v>2028</v>
      </c>
      <c r="AH69" s="1">
        <v>2029</v>
      </c>
      <c r="AI69" s="1">
        <v>2030</v>
      </c>
      <c r="AJ69" s="1">
        <v>2031</v>
      </c>
      <c r="AK69" s="1">
        <v>2032</v>
      </c>
      <c r="AL69" s="1">
        <v>2033</v>
      </c>
      <c r="AM69" s="1">
        <v>2034</v>
      </c>
      <c r="AN69" s="1">
        <v>2035</v>
      </c>
    </row>
    <row r="70" spans="1:40" x14ac:dyDescent="0.25">
      <c r="A70" s="1" t="s">
        <v>116</v>
      </c>
      <c r="B70" t="s">
        <v>5</v>
      </c>
      <c r="C70" s="2">
        <v>0</v>
      </c>
      <c r="D70" s="3" t="s">
        <v>6</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x14ac:dyDescent="0.25">
      <c r="A71" s="1" t="s">
        <v>118</v>
      </c>
      <c r="B71" t="s">
        <v>5</v>
      </c>
      <c r="C71" s="2">
        <v>0</v>
      </c>
      <c r="D71" s="3" t="s">
        <v>6</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3" spans="1:40" x14ac:dyDescent="0.25">
      <c r="A73" s="1" t="s">
        <v>80</v>
      </c>
      <c r="B73" s="1" t="s">
        <v>3</v>
      </c>
      <c r="C73" s="1" t="s">
        <v>4</v>
      </c>
      <c r="D73" s="1"/>
      <c r="E73" s="1">
        <v>2000</v>
      </c>
      <c r="F73" s="1">
        <v>2001</v>
      </c>
      <c r="G73" s="1">
        <v>2002</v>
      </c>
      <c r="H73" s="1">
        <v>2003</v>
      </c>
      <c r="I73" s="1">
        <v>2004</v>
      </c>
      <c r="J73" s="1">
        <v>2005</v>
      </c>
      <c r="K73" s="1">
        <v>2006</v>
      </c>
      <c r="L73" s="1">
        <v>2007</v>
      </c>
      <c r="M73" s="1">
        <v>2008</v>
      </c>
      <c r="N73" s="1">
        <v>2009</v>
      </c>
      <c r="O73" s="1">
        <v>2010</v>
      </c>
      <c r="P73" s="1">
        <v>2011</v>
      </c>
      <c r="Q73" s="1">
        <v>2012</v>
      </c>
      <c r="R73" s="1">
        <v>2013</v>
      </c>
      <c r="S73" s="1">
        <v>2014</v>
      </c>
      <c r="T73" s="1">
        <v>2015</v>
      </c>
      <c r="U73" s="1">
        <v>2016</v>
      </c>
      <c r="V73" s="1">
        <v>2017</v>
      </c>
      <c r="W73" s="1">
        <v>2018</v>
      </c>
      <c r="X73" s="1">
        <v>2019</v>
      </c>
      <c r="Y73" s="1">
        <v>2020</v>
      </c>
      <c r="Z73" s="1">
        <v>2021</v>
      </c>
      <c r="AA73" s="1">
        <v>2022</v>
      </c>
      <c r="AB73" s="1">
        <v>2023</v>
      </c>
      <c r="AC73" s="1">
        <v>2024</v>
      </c>
      <c r="AD73" s="1">
        <v>2025</v>
      </c>
      <c r="AE73" s="1">
        <v>2026</v>
      </c>
      <c r="AF73" s="1">
        <v>2027</v>
      </c>
      <c r="AG73" s="1">
        <v>2028</v>
      </c>
      <c r="AH73" s="1">
        <v>2029</v>
      </c>
      <c r="AI73" s="1">
        <v>2030</v>
      </c>
      <c r="AJ73" s="1">
        <v>2031</v>
      </c>
      <c r="AK73" s="1">
        <v>2032</v>
      </c>
      <c r="AL73" s="1">
        <v>2033</v>
      </c>
      <c r="AM73" s="1">
        <v>2034</v>
      </c>
      <c r="AN73" s="1">
        <v>2035</v>
      </c>
    </row>
    <row r="74" spans="1:40" x14ac:dyDescent="0.25">
      <c r="A74" s="1" t="s">
        <v>116</v>
      </c>
      <c r="B74" t="s">
        <v>5</v>
      </c>
      <c r="C74" s="2">
        <v>0</v>
      </c>
      <c r="D74" s="3" t="s">
        <v>6</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x14ac:dyDescent="0.25">
      <c r="A75" s="1" t="s">
        <v>118</v>
      </c>
      <c r="B75" t="s">
        <v>5</v>
      </c>
      <c r="C75" s="2">
        <v>0</v>
      </c>
      <c r="D75" s="3" t="s">
        <v>6</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7" spans="1:40" x14ac:dyDescent="0.25">
      <c r="A77" s="1" t="s">
        <v>81</v>
      </c>
      <c r="B77" s="1" t="s">
        <v>3</v>
      </c>
      <c r="C77" s="1" t="s">
        <v>4</v>
      </c>
      <c r="D77" s="1"/>
      <c r="E77" s="1">
        <v>2000</v>
      </c>
      <c r="F77" s="1">
        <v>2001</v>
      </c>
      <c r="G77" s="1">
        <v>2002</v>
      </c>
      <c r="H77" s="1">
        <v>2003</v>
      </c>
      <c r="I77" s="1">
        <v>2004</v>
      </c>
      <c r="J77" s="1">
        <v>2005</v>
      </c>
      <c r="K77" s="1">
        <v>2006</v>
      </c>
      <c r="L77" s="1">
        <v>2007</v>
      </c>
      <c r="M77" s="1">
        <v>2008</v>
      </c>
      <c r="N77" s="1">
        <v>2009</v>
      </c>
      <c r="O77" s="1">
        <v>2010</v>
      </c>
      <c r="P77" s="1">
        <v>2011</v>
      </c>
      <c r="Q77" s="1">
        <v>2012</v>
      </c>
      <c r="R77" s="1">
        <v>2013</v>
      </c>
      <c r="S77" s="1">
        <v>2014</v>
      </c>
      <c r="T77" s="1">
        <v>2015</v>
      </c>
      <c r="U77" s="1">
        <v>2016</v>
      </c>
      <c r="V77" s="1">
        <v>2017</v>
      </c>
      <c r="W77" s="1">
        <v>2018</v>
      </c>
      <c r="X77" s="1">
        <v>2019</v>
      </c>
      <c r="Y77" s="1">
        <v>2020</v>
      </c>
      <c r="Z77" s="1">
        <v>2021</v>
      </c>
      <c r="AA77" s="1">
        <v>2022</v>
      </c>
      <c r="AB77" s="1">
        <v>2023</v>
      </c>
      <c r="AC77" s="1">
        <v>2024</v>
      </c>
      <c r="AD77" s="1">
        <v>2025</v>
      </c>
      <c r="AE77" s="1">
        <v>2026</v>
      </c>
      <c r="AF77" s="1">
        <v>2027</v>
      </c>
      <c r="AG77" s="1">
        <v>2028</v>
      </c>
      <c r="AH77" s="1">
        <v>2029</v>
      </c>
      <c r="AI77" s="1">
        <v>2030</v>
      </c>
      <c r="AJ77" s="1">
        <v>2031</v>
      </c>
      <c r="AK77" s="1">
        <v>2032</v>
      </c>
      <c r="AL77" s="1">
        <v>2033</v>
      </c>
      <c r="AM77" s="1">
        <v>2034</v>
      </c>
      <c r="AN77" s="1">
        <v>2035</v>
      </c>
    </row>
    <row r="78" spans="1:40" x14ac:dyDescent="0.25">
      <c r="A78" s="1" t="s">
        <v>116</v>
      </c>
      <c r="B78" t="s">
        <v>5</v>
      </c>
      <c r="C78" s="2">
        <v>0</v>
      </c>
      <c r="D78" s="3" t="s">
        <v>6</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x14ac:dyDescent="0.25">
      <c r="A79" s="1" t="s">
        <v>118</v>
      </c>
      <c r="B79" t="s">
        <v>5</v>
      </c>
      <c r="C79" s="2">
        <v>0</v>
      </c>
      <c r="D79" s="3" t="s">
        <v>6</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1" spans="1:40" x14ac:dyDescent="0.25">
      <c r="A81" s="1" t="s">
        <v>82</v>
      </c>
      <c r="B81" s="1" t="s">
        <v>3</v>
      </c>
      <c r="C81" s="1" t="s">
        <v>4</v>
      </c>
      <c r="D81" s="1"/>
      <c r="E81" s="1">
        <v>2000</v>
      </c>
      <c r="F81" s="1">
        <v>2001</v>
      </c>
      <c r="G81" s="1">
        <v>2002</v>
      </c>
      <c r="H81" s="1">
        <v>2003</v>
      </c>
      <c r="I81" s="1">
        <v>2004</v>
      </c>
      <c r="J81" s="1">
        <v>2005</v>
      </c>
      <c r="K81" s="1">
        <v>2006</v>
      </c>
      <c r="L81" s="1">
        <v>2007</v>
      </c>
      <c r="M81" s="1">
        <v>2008</v>
      </c>
      <c r="N81" s="1">
        <v>2009</v>
      </c>
      <c r="O81" s="1">
        <v>2010</v>
      </c>
      <c r="P81" s="1">
        <v>2011</v>
      </c>
      <c r="Q81" s="1">
        <v>2012</v>
      </c>
      <c r="R81" s="1">
        <v>2013</v>
      </c>
      <c r="S81" s="1">
        <v>2014</v>
      </c>
      <c r="T81" s="1">
        <v>2015</v>
      </c>
      <c r="U81" s="1">
        <v>2016</v>
      </c>
      <c r="V81" s="1">
        <v>2017</v>
      </c>
      <c r="W81" s="1">
        <v>2018</v>
      </c>
      <c r="X81" s="1">
        <v>2019</v>
      </c>
      <c r="Y81" s="1">
        <v>2020</v>
      </c>
      <c r="Z81" s="1">
        <v>2021</v>
      </c>
      <c r="AA81" s="1">
        <v>2022</v>
      </c>
      <c r="AB81" s="1">
        <v>2023</v>
      </c>
      <c r="AC81" s="1">
        <v>2024</v>
      </c>
      <c r="AD81" s="1">
        <v>2025</v>
      </c>
      <c r="AE81" s="1">
        <v>2026</v>
      </c>
      <c r="AF81" s="1">
        <v>2027</v>
      </c>
      <c r="AG81" s="1">
        <v>2028</v>
      </c>
      <c r="AH81" s="1">
        <v>2029</v>
      </c>
      <c r="AI81" s="1">
        <v>2030</v>
      </c>
      <c r="AJ81" s="1">
        <v>2031</v>
      </c>
      <c r="AK81" s="1">
        <v>2032</v>
      </c>
      <c r="AL81" s="1">
        <v>2033</v>
      </c>
      <c r="AM81" s="1">
        <v>2034</v>
      </c>
      <c r="AN81" s="1">
        <v>2035</v>
      </c>
    </row>
    <row r="82" spans="1:40" x14ac:dyDescent="0.25">
      <c r="A82" s="1" t="s">
        <v>116</v>
      </c>
      <c r="B82" t="s">
        <v>5</v>
      </c>
      <c r="C82" s="2"/>
      <c r="D82" s="3" t="s">
        <v>6</v>
      </c>
      <c r="E82" s="2"/>
      <c r="F82" s="2"/>
      <c r="G82" s="2"/>
      <c r="H82" s="2"/>
      <c r="I82" s="2"/>
      <c r="J82" s="2"/>
      <c r="K82" s="2"/>
      <c r="L82" s="2"/>
      <c r="M82" s="2"/>
      <c r="N82" s="2"/>
      <c r="O82" s="2"/>
      <c r="P82" s="2"/>
      <c r="Q82" s="2"/>
      <c r="R82" s="2"/>
      <c r="S82" s="2"/>
      <c r="T82" s="2">
        <v>90000</v>
      </c>
      <c r="U82" s="2"/>
      <c r="V82" s="2"/>
      <c r="W82" s="2"/>
      <c r="X82" s="2"/>
      <c r="Y82" s="2"/>
      <c r="Z82" s="2"/>
      <c r="AA82" s="2"/>
      <c r="AB82" s="2"/>
      <c r="AC82" s="2"/>
      <c r="AD82" s="2"/>
      <c r="AE82" s="2"/>
      <c r="AF82" s="2"/>
      <c r="AG82" s="2"/>
      <c r="AH82" s="2"/>
      <c r="AI82" s="2"/>
      <c r="AJ82" s="2"/>
      <c r="AK82" s="2"/>
      <c r="AL82" s="2"/>
      <c r="AM82" s="2"/>
      <c r="AN82" s="2"/>
    </row>
    <row r="83" spans="1:40" x14ac:dyDescent="0.25">
      <c r="A83" s="1" t="s">
        <v>118</v>
      </c>
      <c r="B83" t="s">
        <v>5</v>
      </c>
      <c r="C83" s="2"/>
      <c r="D83" s="3" t="s">
        <v>6</v>
      </c>
      <c r="E83" s="2"/>
      <c r="F83" s="2"/>
      <c r="G83" s="2"/>
      <c r="H83" s="2"/>
      <c r="I83" s="2"/>
      <c r="J83" s="2"/>
      <c r="K83" s="2"/>
      <c r="L83" s="2"/>
      <c r="M83" s="2"/>
      <c r="N83" s="2"/>
      <c r="O83" s="2"/>
      <c r="P83" s="2"/>
      <c r="Q83" s="2"/>
      <c r="R83" s="2"/>
      <c r="S83" s="2"/>
      <c r="T83" s="2">
        <v>10000</v>
      </c>
      <c r="U83" s="2"/>
      <c r="V83" s="2"/>
      <c r="W83" s="2"/>
      <c r="X83" s="2"/>
      <c r="Y83" s="2"/>
      <c r="Z83" s="2"/>
      <c r="AA83" s="2"/>
      <c r="AB83" s="2"/>
      <c r="AC83" s="2"/>
      <c r="AD83" s="2"/>
      <c r="AE83" s="2"/>
      <c r="AF83" s="2"/>
      <c r="AG83" s="2"/>
      <c r="AH83" s="2"/>
      <c r="AI83" s="2"/>
      <c r="AJ83" s="2"/>
      <c r="AK83" s="2"/>
      <c r="AL83" s="2"/>
      <c r="AM83" s="2"/>
      <c r="AN83" s="2"/>
    </row>
    <row r="85" spans="1:40" x14ac:dyDescent="0.25">
      <c r="A85" s="1" t="s">
        <v>83</v>
      </c>
      <c r="B85" s="1" t="s">
        <v>3</v>
      </c>
      <c r="C85" s="1" t="s">
        <v>4</v>
      </c>
      <c r="D85" s="1"/>
      <c r="E85" s="1">
        <v>2000</v>
      </c>
      <c r="F85" s="1">
        <v>2001</v>
      </c>
      <c r="G85" s="1">
        <v>2002</v>
      </c>
      <c r="H85" s="1">
        <v>2003</v>
      </c>
      <c r="I85" s="1">
        <v>2004</v>
      </c>
      <c r="J85" s="1">
        <v>2005</v>
      </c>
      <c r="K85" s="1">
        <v>2006</v>
      </c>
      <c r="L85" s="1">
        <v>2007</v>
      </c>
      <c r="M85" s="1">
        <v>2008</v>
      </c>
      <c r="N85" s="1">
        <v>2009</v>
      </c>
      <c r="O85" s="1">
        <v>2010</v>
      </c>
      <c r="P85" s="1">
        <v>2011</v>
      </c>
      <c r="Q85" s="1">
        <v>2012</v>
      </c>
      <c r="R85" s="1">
        <v>2013</v>
      </c>
      <c r="S85" s="1">
        <v>2014</v>
      </c>
      <c r="T85" s="1">
        <v>2015</v>
      </c>
      <c r="U85" s="1">
        <v>2016</v>
      </c>
      <c r="V85" s="1">
        <v>2017</v>
      </c>
      <c r="W85" s="1">
        <v>2018</v>
      </c>
      <c r="X85" s="1">
        <v>2019</v>
      </c>
      <c r="Y85" s="1">
        <v>2020</v>
      </c>
      <c r="Z85" s="1">
        <v>2021</v>
      </c>
      <c r="AA85" s="1">
        <v>2022</v>
      </c>
      <c r="AB85" s="1">
        <v>2023</v>
      </c>
      <c r="AC85" s="1">
        <v>2024</v>
      </c>
      <c r="AD85" s="1">
        <v>2025</v>
      </c>
      <c r="AE85" s="1">
        <v>2026</v>
      </c>
      <c r="AF85" s="1">
        <v>2027</v>
      </c>
      <c r="AG85" s="1">
        <v>2028</v>
      </c>
      <c r="AH85" s="1">
        <v>2029</v>
      </c>
      <c r="AI85" s="1">
        <v>2030</v>
      </c>
      <c r="AJ85" s="1">
        <v>2031</v>
      </c>
      <c r="AK85" s="1">
        <v>2032</v>
      </c>
      <c r="AL85" s="1">
        <v>2033</v>
      </c>
      <c r="AM85" s="1">
        <v>2034</v>
      </c>
      <c r="AN85" s="1">
        <v>2035</v>
      </c>
    </row>
    <row r="86" spans="1:40" x14ac:dyDescent="0.25">
      <c r="A86" s="1" t="s">
        <v>116</v>
      </c>
      <c r="B86" t="s">
        <v>84</v>
      </c>
      <c r="C86" s="2">
        <v>0</v>
      </c>
      <c r="D86" s="3" t="s">
        <v>6</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x14ac:dyDescent="0.25">
      <c r="A87" s="1" t="s">
        <v>118</v>
      </c>
      <c r="B87" t="s">
        <v>84</v>
      </c>
      <c r="C87" s="2">
        <v>0</v>
      </c>
      <c r="D87" s="3" t="s">
        <v>6</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9" spans="1:40" x14ac:dyDescent="0.25">
      <c r="A89" s="1" t="s">
        <v>85</v>
      </c>
      <c r="B89" s="1" t="s">
        <v>3</v>
      </c>
      <c r="C89" s="1" t="s">
        <v>4</v>
      </c>
      <c r="D89" s="1"/>
      <c r="E89" s="1">
        <v>2000</v>
      </c>
      <c r="F89" s="1">
        <v>2001</v>
      </c>
      <c r="G89" s="1">
        <v>2002</v>
      </c>
      <c r="H89" s="1">
        <v>2003</v>
      </c>
      <c r="I89" s="1">
        <v>2004</v>
      </c>
      <c r="J89" s="1">
        <v>2005</v>
      </c>
      <c r="K89" s="1">
        <v>2006</v>
      </c>
      <c r="L89" s="1">
        <v>2007</v>
      </c>
      <c r="M89" s="1">
        <v>2008</v>
      </c>
      <c r="N89" s="1">
        <v>2009</v>
      </c>
      <c r="O89" s="1">
        <v>2010</v>
      </c>
      <c r="P89" s="1">
        <v>2011</v>
      </c>
      <c r="Q89" s="1">
        <v>2012</v>
      </c>
      <c r="R89" s="1">
        <v>2013</v>
      </c>
      <c r="S89" s="1">
        <v>2014</v>
      </c>
      <c r="T89" s="1">
        <v>2015</v>
      </c>
      <c r="U89" s="1">
        <v>2016</v>
      </c>
      <c r="V89" s="1">
        <v>2017</v>
      </c>
      <c r="W89" s="1">
        <v>2018</v>
      </c>
      <c r="X89" s="1">
        <v>2019</v>
      </c>
      <c r="Y89" s="1">
        <v>2020</v>
      </c>
      <c r="Z89" s="1">
        <v>2021</v>
      </c>
      <c r="AA89" s="1">
        <v>2022</v>
      </c>
      <c r="AB89" s="1">
        <v>2023</v>
      </c>
      <c r="AC89" s="1">
        <v>2024</v>
      </c>
      <c r="AD89" s="1">
        <v>2025</v>
      </c>
      <c r="AE89" s="1">
        <v>2026</v>
      </c>
      <c r="AF89" s="1">
        <v>2027</v>
      </c>
      <c r="AG89" s="1">
        <v>2028</v>
      </c>
      <c r="AH89" s="1">
        <v>2029</v>
      </c>
      <c r="AI89" s="1">
        <v>2030</v>
      </c>
      <c r="AJ89" s="1">
        <v>2031</v>
      </c>
      <c r="AK89" s="1">
        <v>2032</v>
      </c>
      <c r="AL89" s="1">
        <v>2033</v>
      </c>
      <c r="AM89" s="1">
        <v>2034</v>
      </c>
      <c r="AN89" s="1">
        <v>2035</v>
      </c>
    </row>
    <row r="90" spans="1:40" x14ac:dyDescent="0.25">
      <c r="A90" s="1" t="s">
        <v>116</v>
      </c>
      <c r="B90" t="s">
        <v>84</v>
      </c>
      <c r="C90" s="2">
        <v>0</v>
      </c>
      <c r="D90" s="3" t="s">
        <v>6</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x14ac:dyDescent="0.25">
      <c r="A91" s="1" t="s">
        <v>118</v>
      </c>
      <c r="B91" t="s">
        <v>84</v>
      </c>
      <c r="C91" s="2">
        <v>0</v>
      </c>
      <c r="D91" s="3" t="s">
        <v>6</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3" spans="1:40" x14ac:dyDescent="0.25">
      <c r="A93" s="1" t="s">
        <v>138</v>
      </c>
      <c r="B93" s="1" t="s">
        <v>3</v>
      </c>
      <c r="C93" s="1" t="s">
        <v>4</v>
      </c>
      <c r="D93" s="1"/>
      <c r="E93" s="1">
        <v>2000</v>
      </c>
      <c r="F93" s="1">
        <v>2001</v>
      </c>
      <c r="G93" s="1">
        <v>2002</v>
      </c>
      <c r="H93" s="1">
        <v>2003</v>
      </c>
      <c r="I93" s="1">
        <v>2004</v>
      </c>
      <c r="J93" s="1">
        <v>2005</v>
      </c>
      <c r="K93" s="1">
        <v>2006</v>
      </c>
      <c r="L93" s="1">
        <v>2007</v>
      </c>
      <c r="M93" s="1">
        <v>2008</v>
      </c>
      <c r="N93" s="1">
        <v>2009</v>
      </c>
      <c r="O93" s="1">
        <v>2010</v>
      </c>
      <c r="P93" s="1">
        <v>2011</v>
      </c>
      <c r="Q93" s="1">
        <v>2012</v>
      </c>
      <c r="R93" s="1">
        <v>2013</v>
      </c>
      <c r="S93" s="1">
        <v>2014</v>
      </c>
      <c r="T93" s="1">
        <v>2015</v>
      </c>
      <c r="U93" s="1">
        <v>2016</v>
      </c>
      <c r="V93" s="1">
        <v>2017</v>
      </c>
      <c r="W93" s="1">
        <v>2018</v>
      </c>
      <c r="X93" s="1">
        <v>2019</v>
      </c>
      <c r="Y93" s="1">
        <v>2020</v>
      </c>
      <c r="Z93" s="1">
        <v>2021</v>
      </c>
      <c r="AA93" s="1">
        <v>2022</v>
      </c>
      <c r="AB93" s="1">
        <v>2023</v>
      </c>
      <c r="AC93" s="1">
        <v>2024</v>
      </c>
      <c r="AD93" s="1">
        <v>2025</v>
      </c>
      <c r="AE93" s="1">
        <v>2026</v>
      </c>
      <c r="AF93" s="1">
        <v>2027</v>
      </c>
      <c r="AG93" s="1">
        <v>2028</v>
      </c>
      <c r="AH93" s="1">
        <v>2029</v>
      </c>
      <c r="AI93" s="1">
        <v>2030</v>
      </c>
      <c r="AJ93" s="1">
        <v>2031</v>
      </c>
      <c r="AK93" s="1">
        <v>2032</v>
      </c>
      <c r="AL93" s="1">
        <v>2033</v>
      </c>
      <c r="AM93" s="1">
        <v>2034</v>
      </c>
      <c r="AN93" s="1">
        <v>2035</v>
      </c>
    </row>
    <row r="94" spans="1:40" x14ac:dyDescent="0.25">
      <c r="A94" s="1" t="s">
        <v>116</v>
      </c>
      <c r="B94" t="s">
        <v>5</v>
      </c>
      <c r="C94" s="2">
        <v>0</v>
      </c>
      <c r="D94" s="3" t="s">
        <v>6</v>
      </c>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x14ac:dyDescent="0.25">
      <c r="A95" s="1" t="s">
        <v>118</v>
      </c>
      <c r="B95" t="s">
        <v>5</v>
      </c>
      <c r="C95" s="2">
        <v>0</v>
      </c>
      <c r="D95" s="3" t="s">
        <v>6</v>
      </c>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7" spans="1:40" x14ac:dyDescent="0.25">
      <c r="A97" s="1" t="s">
        <v>139</v>
      </c>
      <c r="B97" s="1" t="s">
        <v>3</v>
      </c>
      <c r="C97" s="1" t="s">
        <v>4</v>
      </c>
      <c r="D97" s="1"/>
      <c r="E97" s="1">
        <v>2000</v>
      </c>
      <c r="F97" s="1">
        <v>2001</v>
      </c>
      <c r="G97" s="1">
        <v>2002</v>
      </c>
      <c r="H97" s="1">
        <v>2003</v>
      </c>
      <c r="I97" s="1">
        <v>2004</v>
      </c>
      <c r="J97" s="1">
        <v>2005</v>
      </c>
      <c r="K97" s="1">
        <v>2006</v>
      </c>
      <c r="L97" s="1">
        <v>2007</v>
      </c>
      <c r="M97" s="1">
        <v>2008</v>
      </c>
      <c r="N97" s="1">
        <v>2009</v>
      </c>
      <c r="O97" s="1">
        <v>2010</v>
      </c>
      <c r="P97" s="1">
        <v>2011</v>
      </c>
      <c r="Q97" s="1">
        <v>2012</v>
      </c>
      <c r="R97" s="1">
        <v>2013</v>
      </c>
      <c r="S97" s="1">
        <v>2014</v>
      </c>
      <c r="T97" s="1">
        <v>2015</v>
      </c>
      <c r="U97" s="1">
        <v>2016</v>
      </c>
      <c r="V97" s="1">
        <v>2017</v>
      </c>
      <c r="W97" s="1">
        <v>2018</v>
      </c>
      <c r="X97" s="1">
        <v>2019</v>
      </c>
      <c r="Y97" s="1">
        <v>2020</v>
      </c>
      <c r="Z97" s="1">
        <v>2021</v>
      </c>
      <c r="AA97" s="1">
        <v>2022</v>
      </c>
      <c r="AB97" s="1">
        <v>2023</v>
      </c>
      <c r="AC97" s="1">
        <v>2024</v>
      </c>
      <c r="AD97" s="1">
        <v>2025</v>
      </c>
      <c r="AE97" s="1">
        <v>2026</v>
      </c>
      <c r="AF97" s="1">
        <v>2027</v>
      </c>
      <c r="AG97" s="1">
        <v>2028</v>
      </c>
      <c r="AH97" s="1">
        <v>2029</v>
      </c>
      <c r="AI97" s="1">
        <v>2030</v>
      </c>
      <c r="AJ97" s="1">
        <v>2031</v>
      </c>
      <c r="AK97" s="1">
        <v>2032</v>
      </c>
      <c r="AL97" s="1">
        <v>2033</v>
      </c>
      <c r="AM97" s="1">
        <v>2034</v>
      </c>
      <c r="AN97" s="1">
        <v>2035</v>
      </c>
    </row>
    <row r="98" spans="1:40" x14ac:dyDescent="0.25">
      <c r="A98" s="1" t="s">
        <v>116</v>
      </c>
      <c r="B98" t="s">
        <v>5</v>
      </c>
      <c r="C98" s="2">
        <v>0</v>
      </c>
      <c r="D98" s="3" t="s">
        <v>6</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x14ac:dyDescent="0.25">
      <c r="A99" s="1" t="s">
        <v>118</v>
      </c>
      <c r="B99" t="s">
        <v>5</v>
      </c>
      <c r="C99" s="2">
        <v>0</v>
      </c>
      <c r="D99" s="3" t="s">
        <v>6</v>
      </c>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1" spans="1:40" x14ac:dyDescent="0.25">
      <c r="A101" s="1" t="s">
        <v>140</v>
      </c>
      <c r="B101" s="1" t="s">
        <v>3</v>
      </c>
      <c r="C101" s="1" t="s">
        <v>4</v>
      </c>
      <c r="D101" s="1"/>
      <c r="E101" s="1">
        <v>2000</v>
      </c>
      <c r="F101" s="1">
        <v>2001</v>
      </c>
      <c r="G101" s="1">
        <v>2002</v>
      </c>
      <c r="H101" s="1">
        <v>2003</v>
      </c>
      <c r="I101" s="1">
        <v>2004</v>
      </c>
      <c r="J101" s="1">
        <v>2005</v>
      </c>
      <c r="K101" s="1">
        <v>2006</v>
      </c>
      <c r="L101" s="1">
        <v>2007</v>
      </c>
      <c r="M101" s="1">
        <v>2008</v>
      </c>
      <c r="N101" s="1">
        <v>2009</v>
      </c>
      <c r="O101" s="1">
        <v>2010</v>
      </c>
      <c r="P101" s="1">
        <v>2011</v>
      </c>
      <c r="Q101" s="1">
        <v>2012</v>
      </c>
      <c r="R101" s="1">
        <v>2013</v>
      </c>
      <c r="S101" s="1">
        <v>2014</v>
      </c>
      <c r="T101" s="1">
        <v>2015</v>
      </c>
      <c r="U101" s="1">
        <v>2016</v>
      </c>
      <c r="V101" s="1">
        <v>2017</v>
      </c>
      <c r="W101" s="1">
        <v>2018</v>
      </c>
      <c r="X101" s="1">
        <v>2019</v>
      </c>
      <c r="Y101" s="1">
        <v>2020</v>
      </c>
      <c r="Z101" s="1">
        <v>2021</v>
      </c>
      <c r="AA101" s="1">
        <v>2022</v>
      </c>
      <c r="AB101" s="1">
        <v>2023</v>
      </c>
      <c r="AC101" s="1">
        <v>2024</v>
      </c>
      <c r="AD101" s="1">
        <v>2025</v>
      </c>
      <c r="AE101" s="1">
        <v>2026</v>
      </c>
      <c r="AF101" s="1">
        <v>2027</v>
      </c>
      <c r="AG101" s="1">
        <v>2028</v>
      </c>
      <c r="AH101" s="1">
        <v>2029</v>
      </c>
      <c r="AI101" s="1">
        <v>2030</v>
      </c>
      <c r="AJ101" s="1">
        <v>2031</v>
      </c>
      <c r="AK101" s="1">
        <v>2032</v>
      </c>
      <c r="AL101" s="1">
        <v>2033</v>
      </c>
      <c r="AM101" s="1">
        <v>2034</v>
      </c>
      <c r="AN101" s="1">
        <v>2035</v>
      </c>
    </row>
    <row r="102" spans="1:40" x14ac:dyDescent="0.25">
      <c r="A102" s="1" t="s">
        <v>116</v>
      </c>
      <c r="B102" t="s">
        <v>5</v>
      </c>
      <c r="C102" s="2">
        <v>0</v>
      </c>
      <c r="D102" s="3" t="s">
        <v>6</v>
      </c>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x14ac:dyDescent="0.25">
      <c r="A103" s="1" t="s">
        <v>118</v>
      </c>
      <c r="B103" t="s">
        <v>5</v>
      </c>
      <c r="C103" s="2">
        <v>0</v>
      </c>
      <c r="D103" s="3" t="s">
        <v>6</v>
      </c>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5" spans="1:40" x14ac:dyDescent="0.25">
      <c r="A105" s="1" t="s">
        <v>141</v>
      </c>
      <c r="B105" s="1" t="s">
        <v>3</v>
      </c>
      <c r="C105" s="1" t="s">
        <v>4</v>
      </c>
      <c r="D105" s="1"/>
      <c r="E105" s="1">
        <v>2000</v>
      </c>
      <c r="F105" s="1">
        <v>2001</v>
      </c>
      <c r="G105" s="1">
        <v>2002</v>
      </c>
      <c r="H105" s="1">
        <v>2003</v>
      </c>
      <c r="I105" s="1">
        <v>2004</v>
      </c>
      <c r="J105" s="1">
        <v>2005</v>
      </c>
      <c r="K105" s="1">
        <v>2006</v>
      </c>
      <c r="L105" s="1">
        <v>2007</v>
      </c>
      <c r="M105" s="1">
        <v>2008</v>
      </c>
      <c r="N105" s="1">
        <v>2009</v>
      </c>
      <c r="O105" s="1">
        <v>2010</v>
      </c>
      <c r="P105" s="1">
        <v>2011</v>
      </c>
      <c r="Q105" s="1">
        <v>2012</v>
      </c>
      <c r="R105" s="1">
        <v>2013</v>
      </c>
      <c r="S105" s="1">
        <v>2014</v>
      </c>
      <c r="T105" s="1">
        <v>2015</v>
      </c>
      <c r="U105" s="1">
        <v>2016</v>
      </c>
      <c r="V105" s="1">
        <v>2017</v>
      </c>
      <c r="W105" s="1">
        <v>2018</v>
      </c>
      <c r="X105" s="1">
        <v>2019</v>
      </c>
      <c r="Y105" s="1">
        <v>2020</v>
      </c>
      <c r="Z105" s="1">
        <v>2021</v>
      </c>
      <c r="AA105" s="1">
        <v>2022</v>
      </c>
      <c r="AB105" s="1">
        <v>2023</v>
      </c>
      <c r="AC105" s="1">
        <v>2024</v>
      </c>
      <c r="AD105" s="1">
        <v>2025</v>
      </c>
      <c r="AE105" s="1">
        <v>2026</v>
      </c>
      <c r="AF105" s="1">
        <v>2027</v>
      </c>
      <c r="AG105" s="1">
        <v>2028</v>
      </c>
      <c r="AH105" s="1">
        <v>2029</v>
      </c>
      <c r="AI105" s="1">
        <v>2030</v>
      </c>
      <c r="AJ105" s="1">
        <v>2031</v>
      </c>
      <c r="AK105" s="1">
        <v>2032</v>
      </c>
      <c r="AL105" s="1">
        <v>2033</v>
      </c>
      <c r="AM105" s="1">
        <v>2034</v>
      </c>
      <c r="AN105" s="1">
        <v>2035</v>
      </c>
    </row>
    <row r="106" spans="1:40" x14ac:dyDescent="0.25">
      <c r="A106" s="1" t="s">
        <v>116</v>
      </c>
      <c r="B106" t="s">
        <v>5</v>
      </c>
      <c r="C106" s="2">
        <v>0</v>
      </c>
      <c r="D106" s="3" t="s">
        <v>6</v>
      </c>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x14ac:dyDescent="0.25">
      <c r="A107" s="1" t="s">
        <v>118</v>
      </c>
      <c r="B107" t="s">
        <v>5</v>
      </c>
      <c r="C107" s="2">
        <v>0</v>
      </c>
      <c r="D107" s="3" t="s">
        <v>6</v>
      </c>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9" spans="1:40" x14ac:dyDescent="0.25">
      <c r="A109" s="1" t="s">
        <v>142</v>
      </c>
      <c r="B109" s="1" t="s">
        <v>3</v>
      </c>
      <c r="C109" s="1" t="s">
        <v>4</v>
      </c>
      <c r="D109" s="1"/>
      <c r="E109" s="1">
        <v>2000</v>
      </c>
      <c r="F109" s="1">
        <v>2001</v>
      </c>
      <c r="G109" s="1">
        <v>2002</v>
      </c>
      <c r="H109" s="1">
        <v>2003</v>
      </c>
      <c r="I109" s="1">
        <v>2004</v>
      </c>
      <c r="J109" s="1">
        <v>2005</v>
      </c>
      <c r="K109" s="1">
        <v>2006</v>
      </c>
      <c r="L109" s="1">
        <v>2007</v>
      </c>
      <c r="M109" s="1">
        <v>2008</v>
      </c>
      <c r="N109" s="1">
        <v>2009</v>
      </c>
      <c r="O109" s="1">
        <v>2010</v>
      </c>
      <c r="P109" s="1">
        <v>2011</v>
      </c>
      <c r="Q109" s="1">
        <v>2012</v>
      </c>
      <c r="R109" s="1">
        <v>2013</v>
      </c>
      <c r="S109" s="1">
        <v>2014</v>
      </c>
      <c r="T109" s="1">
        <v>2015</v>
      </c>
      <c r="U109" s="1">
        <v>2016</v>
      </c>
      <c r="V109" s="1">
        <v>2017</v>
      </c>
      <c r="W109" s="1">
        <v>2018</v>
      </c>
      <c r="X109" s="1">
        <v>2019</v>
      </c>
      <c r="Y109" s="1">
        <v>2020</v>
      </c>
      <c r="Z109" s="1">
        <v>2021</v>
      </c>
      <c r="AA109" s="1">
        <v>2022</v>
      </c>
      <c r="AB109" s="1">
        <v>2023</v>
      </c>
      <c r="AC109" s="1">
        <v>2024</v>
      </c>
      <c r="AD109" s="1">
        <v>2025</v>
      </c>
      <c r="AE109" s="1">
        <v>2026</v>
      </c>
      <c r="AF109" s="1">
        <v>2027</v>
      </c>
      <c r="AG109" s="1">
        <v>2028</v>
      </c>
      <c r="AH109" s="1">
        <v>2029</v>
      </c>
      <c r="AI109" s="1">
        <v>2030</v>
      </c>
      <c r="AJ109" s="1">
        <v>2031</v>
      </c>
      <c r="AK109" s="1">
        <v>2032</v>
      </c>
      <c r="AL109" s="1">
        <v>2033</v>
      </c>
      <c r="AM109" s="1">
        <v>2034</v>
      </c>
      <c r="AN109" s="1">
        <v>2035</v>
      </c>
    </row>
    <row r="110" spans="1:40" x14ac:dyDescent="0.25">
      <c r="A110" s="1" t="s">
        <v>116</v>
      </c>
      <c r="B110" t="s">
        <v>5</v>
      </c>
      <c r="C110" s="2">
        <v>0</v>
      </c>
      <c r="D110" s="3" t="s">
        <v>6</v>
      </c>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x14ac:dyDescent="0.25">
      <c r="A111" s="1" t="s">
        <v>118</v>
      </c>
      <c r="B111" t="s">
        <v>5</v>
      </c>
      <c r="C111" s="2">
        <v>0</v>
      </c>
      <c r="D111" s="3" t="s">
        <v>6</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3" spans="1:43" x14ac:dyDescent="0.25">
      <c r="A113" s="1" t="s">
        <v>143</v>
      </c>
      <c r="B113" s="1" t="s">
        <v>3</v>
      </c>
      <c r="C113" s="1" t="s">
        <v>4</v>
      </c>
      <c r="D113" s="1"/>
      <c r="E113" s="1">
        <v>2000</v>
      </c>
      <c r="F113" s="1">
        <v>2001</v>
      </c>
      <c r="G113" s="1">
        <v>2002</v>
      </c>
      <c r="H113" s="1">
        <v>2003</v>
      </c>
      <c r="I113" s="1">
        <v>2004</v>
      </c>
      <c r="J113" s="1">
        <v>2005</v>
      </c>
      <c r="K113" s="1">
        <v>2006</v>
      </c>
      <c r="L113" s="1">
        <v>2007</v>
      </c>
      <c r="M113" s="1">
        <v>2008</v>
      </c>
      <c r="N113" s="1">
        <v>2009</v>
      </c>
      <c r="O113" s="1">
        <v>2010</v>
      </c>
      <c r="P113" s="1">
        <v>2011</v>
      </c>
      <c r="Q113" s="1">
        <v>2012</v>
      </c>
      <c r="R113" s="1">
        <v>2013</v>
      </c>
      <c r="S113" s="1">
        <v>2014</v>
      </c>
      <c r="T113" s="1">
        <v>2015</v>
      </c>
      <c r="U113" s="1">
        <v>2016</v>
      </c>
      <c r="V113" s="1">
        <v>2017</v>
      </c>
      <c r="W113" s="1">
        <v>2018</v>
      </c>
      <c r="X113" s="1">
        <v>2019</v>
      </c>
      <c r="Y113" s="1">
        <v>2020</v>
      </c>
      <c r="Z113" s="1">
        <v>2021</v>
      </c>
      <c r="AA113" s="1">
        <v>2022</v>
      </c>
      <c r="AB113" s="1">
        <v>2023</v>
      </c>
      <c r="AC113" s="1">
        <v>2024</v>
      </c>
      <c r="AD113" s="1">
        <v>2025</v>
      </c>
      <c r="AE113" s="1">
        <v>2026</v>
      </c>
      <c r="AF113" s="1">
        <v>2027</v>
      </c>
      <c r="AG113" s="1">
        <v>2028</v>
      </c>
      <c r="AH113" s="1">
        <v>2029</v>
      </c>
      <c r="AI113" s="1">
        <v>2030</v>
      </c>
      <c r="AJ113" s="1">
        <v>2031</v>
      </c>
      <c r="AK113" s="1">
        <v>2032</v>
      </c>
      <c r="AL113" s="1">
        <v>2033</v>
      </c>
      <c r="AM113" s="1">
        <v>2034</v>
      </c>
      <c r="AN113" s="1">
        <v>2035</v>
      </c>
    </row>
    <row r="114" spans="1:43" x14ac:dyDescent="0.25">
      <c r="A114" s="1" t="s">
        <v>116</v>
      </c>
      <c r="B114" t="s">
        <v>5</v>
      </c>
      <c r="C114" s="2">
        <v>0</v>
      </c>
      <c r="D114" s="3" t="s">
        <v>6</v>
      </c>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3" x14ac:dyDescent="0.25">
      <c r="A115" s="1" t="s">
        <v>118</v>
      </c>
      <c r="B115" t="s">
        <v>5</v>
      </c>
      <c r="C115" s="2">
        <v>0</v>
      </c>
      <c r="D115" s="3" t="s">
        <v>6</v>
      </c>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7" spans="1:43" x14ac:dyDescent="0.25">
      <c r="A117" s="1" t="s">
        <v>144</v>
      </c>
      <c r="B117" s="1" t="s">
        <v>3</v>
      </c>
      <c r="C117" s="1" t="s">
        <v>4</v>
      </c>
      <c r="D117" s="1"/>
      <c r="E117" s="1">
        <v>2000</v>
      </c>
      <c r="F117" s="1">
        <v>2001</v>
      </c>
      <c r="G117" s="1">
        <v>2002</v>
      </c>
      <c r="H117" s="1">
        <v>2003</v>
      </c>
      <c r="I117" s="1">
        <v>2004</v>
      </c>
      <c r="J117" s="1">
        <v>2005</v>
      </c>
      <c r="K117" s="1">
        <v>2006</v>
      </c>
      <c r="L117" s="1">
        <v>2007</v>
      </c>
      <c r="M117" s="1">
        <v>2008</v>
      </c>
      <c r="N117" s="1">
        <v>2009</v>
      </c>
      <c r="O117" s="1">
        <v>2010</v>
      </c>
      <c r="P117" s="1">
        <v>2011</v>
      </c>
      <c r="Q117" s="1">
        <v>2012</v>
      </c>
      <c r="R117" s="1">
        <v>2013</v>
      </c>
      <c r="S117" s="1">
        <v>2014</v>
      </c>
      <c r="T117" s="1">
        <v>2015</v>
      </c>
      <c r="U117" s="1">
        <v>2016</v>
      </c>
      <c r="V117" s="1">
        <v>2017</v>
      </c>
      <c r="W117" s="1">
        <v>2018</v>
      </c>
      <c r="X117" s="1">
        <v>2019</v>
      </c>
      <c r="Y117" s="1">
        <v>2020</v>
      </c>
      <c r="Z117" s="1">
        <v>2021</v>
      </c>
      <c r="AA117" s="1">
        <v>2022</v>
      </c>
      <c r="AB117" s="1">
        <v>2023</v>
      </c>
      <c r="AC117" s="1">
        <v>2024</v>
      </c>
      <c r="AD117" s="1">
        <v>2025</v>
      </c>
      <c r="AE117" s="1">
        <v>2026</v>
      </c>
      <c r="AF117" s="1">
        <v>2027</v>
      </c>
      <c r="AG117" s="1">
        <v>2028</v>
      </c>
      <c r="AH117" s="1">
        <v>2029</v>
      </c>
      <c r="AI117" s="1">
        <v>2030</v>
      </c>
      <c r="AJ117" s="1">
        <v>2031</v>
      </c>
      <c r="AK117" s="1">
        <v>2032</v>
      </c>
      <c r="AL117" s="1">
        <v>2033</v>
      </c>
      <c r="AM117" s="1">
        <v>2034</v>
      </c>
      <c r="AN117" s="1">
        <v>2035</v>
      </c>
    </row>
    <row r="118" spans="1:43" x14ac:dyDescent="0.25">
      <c r="A118" s="1" t="s">
        <v>116</v>
      </c>
      <c r="B118" t="s">
        <v>5</v>
      </c>
      <c r="C118" s="2">
        <v>0</v>
      </c>
      <c r="D118" s="3" t="s">
        <v>6</v>
      </c>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3" x14ac:dyDescent="0.25">
      <c r="A119" s="1" t="s">
        <v>118</v>
      </c>
      <c r="B119" t="s">
        <v>5</v>
      </c>
      <c r="C119" s="2">
        <v>0</v>
      </c>
      <c r="D119" s="3" t="s">
        <v>6</v>
      </c>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1" spans="1:4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sheetData>
  <conditionalFormatting sqref="C2 C6 C10 C14 C18 C22 C26 C30 C34 C38 C42 C46 C50 C54 C58 C62 C66 C70 C74 C78 C82 C86 C90 C94 C98 C102 C106 C110 C114 C118 C122 C126 C130 C134 C138 C142 C146">
    <cfRule type="expression" dxfId="263" priority="1">
      <formula>COUNTIF(E2:AN2,"&lt;&gt;" &amp; "")&gt;0</formula>
    </cfRule>
    <cfRule type="expression" dxfId="262" priority="2">
      <formula>AND(COUNTIF(E2:AN2,"&lt;&gt;" &amp; "")&gt;0,NOT(ISBLANK(C2)))</formula>
    </cfRule>
  </conditionalFormatting>
  <conditionalFormatting sqref="C3 C7 C11 C15 C19 C23 C27 C31 C35 C39 C43 C47 C51 C55 C59 C63 C67 C71 C75 C79 C83 C87 C91 C95 C99 C103 C107 C111 C115 C119 C123 C127 C131 C135 C139 C143 C147">
    <cfRule type="expression" dxfId="261" priority="3">
      <formula>COUNTIF(E3:AN3,"&lt;&gt;" &amp; "")&gt;0</formula>
    </cfRule>
    <cfRule type="expression" dxfId="260" priority="4">
      <formula>AND(COUNTIF(E3:AN3,"&lt;&gt;" &amp; "")&gt;0,NOT(ISBLANK(C3)))</formula>
    </cfRule>
  </conditionalFormatting>
  <dataValidations count="74">
    <dataValidation type="list" allowBlank="1" showInputMessage="1" showErrorMessage="1" sqref="B2">
      <formula1>"Number"</formula1>
    </dataValidation>
    <dataValidation type="list" allowBlank="1" showInputMessage="1" showErrorMessage="1" sqref="B3">
      <formula1>"Number"</formula1>
    </dataValidation>
    <dataValidation type="list" allowBlank="1" showInputMessage="1" showErrorMessage="1" sqref="B6">
      <formula1>"Number"</formula1>
    </dataValidation>
    <dataValidation type="list" allowBlank="1" showInputMessage="1" showErrorMessage="1" sqref="B7">
      <formula1>"Number"</formula1>
    </dataValidation>
    <dataValidation type="list" allowBlank="1" showInputMessage="1" showErrorMessage="1" sqref="B10">
      <formula1>"Number"</formula1>
    </dataValidation>
    <dataValidation type="list" allowBlank="1" showInputMessage="1" showErrorMessage="1" sqref="B11">
      <formula1>"Number"</formula1>
    </dataValidation>
    <dataValidation type="list" allowBlank="1" showInputMessage="1" showErrorMessage="1" sqref="B14">
      <formula1>"Number"</formula1>
    </dataValidation>
    <dataValidation type="list" allowBlank="1" showInputMessage="1" showErrorMessage="1" sqref="B15">
      <formula1>"Number"</formula1>
    </dataValidation>
    <dataValidation type="list" allowBlank="1" showInputMessage="1" showErrorMessage="1" sqref="B18">
      <formula1>"Number"</formula1>
    </dataValidation>
    <dataValidation type="list" allowBlank="1" showInputMessage="1" showErrorMessage="1" sqref="B19">
      <formula1>"Number"</formula1>
    </dataValidation>
    <dataValidation type="list" allowBlank="1" showInputMessage="1" showErrorMessage="1" sqref="B22">
      <formula1>"Number"</formula1>
    </dataValidation>
    <dataValidation type="list" allowBlank="1" showInputMessage="1" showErrorMessage="1" sqref="B23">
      <formula1>"Number"</formula1>
    </dataValidation>
    <dataValidation type="list" allowBlank="1" showInputMessage="1" showErrorMessage="1" sqref="B26">
      <formula1>"Number"</formula1>
    </dataValidation>
    <dataValidation type="list" allowBlank="1" showInputMessage="1" showErrorMessage="1" sqref="B27">
      <formula1>"Number"</formula1>
    </dataValidation>
    <dataValidation type="list" allowBlank="1" showInputMessage="1" showErrorMessage="1" sqref="B30">
      <formula1>"Number"</formula1>
    </dataValidation>
    <dataValidation type="list" allowBlank="1" showInputMessage="1" showErrorMessage="1" sqref="B31">
      <formula1>"Number"</formula1>
    </dataValidation>
    <dataValidation type="list" allowBlank="1" showInputMessage="1" showErrorMessage="1" sqref="B34">
      <formula1>"Number"</formula1>
    </dataValidation>
    <dataValidation type="list" allowBlank="1" showInputMessage="1" showErrorMessage="1" sqref="B35">
      <formula1>"Number"</formula1>
    </dataValidation>
    <dataValidation type="list" allowBlank="1" showInputMessage="1" showErrorMessage="1" sqref="B38">
      <formula1>"Number"</formula1>
    </dataValidation>
    <dataValidation type="list" allowBlank="1" showInputMessage="1" showErrorMessage="1" sqref="B39">
      <formula1>"Number"</formula1>
    </dataValidation>
    <dataValidation type="list" allowBlank="1" showInputMessage="1" showErrorMessage="1" sqref="B42">
      <formula1>"Number"</formula1>
    </dataValidation>
    <dataValidation type="list" allowBlank="1" showInputMessage="1" showErrorMessage="1" sqref="B43">
      <formula1>"Number"</formula1>
    </dataValidation>
    <dataValidation type="list" allowBlank="1" showInputMessage="1" showErrorMessage="1" sqref="B46">
      <formula1>"Number"</formula1>
    </dataValidation>
    <dataValidation type="list" allowBlank="1" showInputMessage="1" showErrorMessage="1" sqref="B47">
      <formula1>"Number"</formula1>
    </dataValidation>
    <dataValidation type="list" allowBlank="1" showInputMessage="1" showErrorMessage="1" sqref="B50">
      <formula1>"Number"</formula1>
    </dataValidation>
    <dataValidation type="list" allowBlank="1" showInputMessage="1" showErrorMessage="1" sqref="B51">
      <formula1>"Number"</formula1>
    </dataValidation>
    <dataValidation type="list" allowBlank="1" showInputMessage="1" showErrorMessage="1" sqref="B54">
      <formula1>"Number"</formula1>
    </dataValidation>
    <dataValidation type="list" allowBlank="1" showInputMessage="1" showErrorMessage="1" sqref="B55">
      <formula1>"Number"</formula1>
    </dataValidation>
    <dataValidation type="list" allowBlank="1" showInputMessage="1" showErrorMessage="1" sqref="B58">
      <formula1>"Number"</formula1>
    </dataValidation>
    <dataValidation type="list" allowBlank="1" showInputMessage="1" showErrorMessage="1" sqref="B59">
      <formula1>"Number"</formula1>
    </dataValidation>
    <dataValidation type="list" allowBlank="1" showInputMessage="1" showErrorMessage="1" sqref="B62">
      <formula1>"Number"</formula1>
    </dataValidation>
    <dataValidation type="list" allowBlank="1" showInputMessage="1" showErrorMessage="1" sqref="B63">
      <formula1>"Number"</formula1>
    </dataValidation>
    <dataValidation type="list" allowBlank="1" showInputMessage="1" showErrorMessage="1" sqref="B66">
      <formula1>"Number"</formula1>
    </dataValidation>
    <dataValidation type="list" allowBlank="1" showInputMessage="1" showErrorMessage="1" sqref="B67">
      <formula1>"Number"</formula1>
    </dataValidation>
    <dataValidation type="list" allowBlank="1" showInputMessage="1" showErrorMessage="1" sqref="B70">
      <formula1>"Number"</formula1>
    </dataValidation>
    <dataValidation type="list" allowBlank="1" showInputMessage="1" showErrorMessage="1" sqref="B71">
      <formula1>"Number"</formula1>
    </dataValidation>
    <dataValidation type="list" allowBlank="1" showInputMessage="1" showErrorMessage="1" sqref="B74">
      <formula1>"Number"</formula1>
    </dataValidation>
    <dataValidation type="list" allowBlank="1" showInputMessage="1" showErrorMessage="1" sqref="B75">
      <formula1>"Number"</formula1>
    </dataValidation>
    <dataValidation type="list" allowBlank="1" showInputMessage="1" showErrorMessage="1" sqref="B78">
      <formula1>"Number"</formula1>
    </dataValidation>
    <dataValidation type="list" allowBlank="1" showInputMessage="1" showErrorMessage="1" sqref="B79">
      <formula1>"Number"</formula1>
    </dataValidation>
    <dataValidation type="list" allowBlank="1" showInputMessage="1" showErrorMessage="1" sqref="B82">
      <formula1>"Number"</formula1>
    </dataValidation>
    <dataValidation type="list" allowBlank="1" showInputMessage="1" showErrorMessage="1" sqref="B83">
      <formula1>"Number"</formula1>
    </dataValidation>
    <dataValidation type="list" allowBlank="1" showInputMessage="1" showErrorMessage="1" sqref="B86">
      <formula1>"Number"</formula1>
    </dataValidation>
    <dataValidation type="list" allowBlank="1" showInputMessage="1" showErrorMessage="1" sqref="B87">
      <formula1>"Number"</formula1>
    </dataValidation>
    <dataValidation type="list" allowBlank="1" showInputMessage="1" showErrorMessage="1" sqref="B90">
      <formula1>"Number"</formula1>
    </dataValidation>
    <dataValidation type="list" allowBlank="1" showInputMessage="1" showErrorMessage="1" sqref="B91">
      <formula1>"Number"</formula1>
    </dataValidation>
    <dataValidation type="list" allowBlank="1" showInputMessage="1" showErrorMessage="1" sqref="B94">
      <formula1>"Number"</formula1>
    </dataValidation>
    <dataValidation type="list" allowBlank="1" showInputMessage="1" showErrorMessage="1" sqref="B95">
      <formula1>"Number"</formula1>
    </dataValidation>
    <dataValidation type="list" allowBlank="1" showInputMessage="1" showErrorMessage="1" sqref="B98">
      <formula1>"Number"</formula1>
    </dataValidation>
    <dataValidation type="list" allowBlank="1" showInputMessage="1" showErrorMessage="1" sqref="B99">
      <formula1>"Number"</formula1>
    </dataValidation>
    <dataValidation type="list" allowBlank="1" showInputMessage="1" showErrorMessage="1" sqref="B102">
      <formula1>"Number"</formula1>
    </dataValidation>
    <dataValidation type="list" allowBlank="1" showInputMessage="1" showErrorMessage="1" sqref="B103">
      <formula1>"Number"</formula1>
    </dataValidation>
    <dataValidation type="list" allowBlank="1" showInputMessage="1" showErrorMessage="1" sqref="B106">
      <formula1>"Number"</formula1>
    </dataValidation>
    <dataValidation type="list" allowBlank="1" showInputMessage="1" showErrorMessage="1" sqref="B107">
      <formula1>"Number"</formula1>
    </dataValidation>
    <dataValidation type="list" allowBlank="1" showInputMessage="1" showErrorMessage="1" sqref="B110">
      <formula1>"Number"</formula1>
    </dataValidation>
    <dataValidation type="list" allowBlank="1" showInputMessage="1" showErrorMessage="1" sqref="B111">
      <formula1>"Number"</formula1>
    </dataValidation>
    <dataValidation type="list" allowBlank="1" showInputMessage="1" showErrorMessage="1" sqref="B114">
      <formula1>"Number"</formula1>
    </dataValidation>
    <dataValidation type="list" allowBlank="1" showInputMessage="1" showErrorMessage="1" sqref="B115">
      <formula1>"Number"</formula1>
    </dataValidation>
    <dataValidation type="list" allowBlank="1" showInputMessage="1" showErrorMessage="1" sqref="B118">
      <formula1>"Number"</formula1>
    </dataValidation>
    <dataValidation type="list" allowBlank="1" showInputMessage="1" showErrorMessage="1" sqref="B119">
      <formula1>"Number"</formula1>
    </dataValidation>
    <dataValidation type="list" allowBlank="1" showInputMessage="1" showErrorMessage="1" sqref="B122">
      <formula1>"Number"</formula1>
    </dataValidation>
    <dataValidation type="list" allowBlank="1" showInputMessage="1" showErrorMessage="1" sqref="B123">
      <formula1>"Number"</formula1>
    </dataValidation>
    <dataValidation type="list" allowBlank="1" showInputMessage="1" showErrorMessage="1" sqref="B126">
      <formula1>"Number"</formula1>
    </dataValidation>
    <dataValidation type="list" allowBlank="1" showInputMessage="1" showErrorMessage="1" sqref="B127">
      <formula1>"Number"</formula1>
    </dataValidation>
    <dataValidation type="list" allowBlank="1" showInputMessage="1" showErrorMessage="1" sqref="B130">
      <formula1>"Number"</formula1>
    </dataValidation>
    <dataValidation type="list" allowBlank="1" showInputMessage="1" showErrorMessage="1" sqref="B131">
      <formula1>"Number"</formula1>
    </dataValidation>
    <dataValidation type="list" allowBlank="1" showInputMessage="1" showErrorMessage="1" sqref="B134">
      <formula1>"Number"</formula1>
    </dataValidation>
    <dataValidation type="list" allowBlank="1" showInputMessage="1" showErrorMessage="1" sqref="B135">
      <formula1>"Number"</formula1>
    </dataValidation>
    <dataValidation type="list" allowBlank="1" showInputMessage="1" showErrorMessage="1" sqref="B138">
      <formula1>"Number"</formula1>
    </dataValidation>
    <dataValidation type="list" allowBlank="1" showInputMessage="1" showErrorMessage="1" sqref="B139">
      <formula1>"Number"</formula1>
    </dataValidation>
    <dataValidation type="list" allowBlank="1" showInputMessage="1" showErrorMessage="1" sqref="B142">
      <formula1>"Fraction"</formula1>
    </dataValidation>
    <dataValidation type="list" allowBlank="1" showInputMessage="1" showErrorMessage="1" sqref="B143">
      <formula1>"Fraction"</formula1>
    </dataValidation>
    <dataValidation type="list" allowBlank="1" showInputMessage="1" showErrorMessage="1" sqref="B146">
      <formula1>"Fraction"</formula1>
    </dataValidation>
    <dataValidation type="list" allowBlank="1" showInputMessage="1" showErrorMessage="1" sqref="B147">
      <formula1>"Fraction"</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7"/>
  <sheetViews>
    <sheetView workbookViewId="0">
      <selection activeCell="F13" sqref="F13"/>
    </sheetView>
  </sheetViews>
  <sheetFormatPr defaultRowHeight="15" x14ac:dyDescent="0.25"/>
  <cols>
    <col min="1" max="1" width="96.28515625" customWidth="1"/>
    <col min="2" max="2" width="13.85546875" customWidth="1"/>
    <col min="3" max="3" width="10.5703125" customWidth="1"/>
    <col min="4" max="4" width="3.85546875" customWidth="1"/>
  </cols>
  <sheetData>
    <row r="1" spans="1:40" x14ac:dyDescent="0.25">
      <c r="A1" s="1" t="s">
        <v>86</v>
      </c>
      <c r="B1" s="1" t="s">
        <v>3</v>
      </c>
      <c r="C1" s="1" t="s">
        <v>4</v>
      </c>
      <c r="D1" s="1"/>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1">
        <v>2020</v>
      </c>
      <c r="Z1" s="1">
        <v>2021</v>
      </c>
      <c r="AA1" s="1">
        <v>2022</v>
      </c>
      <c r="AB1" s="1">
        <v>2023</v>
      </c>
      <c r="AC1" s="1">
        <v>2024</v>
      </c>
      <c r="AD1" s="1">
        <v>2025</v>
      </c>
      <c r="AE1" s="1">
        <v>2026</v>
      </c>
      <c r="AF1" s="1">
        <v>2027</v>
      </c>
      <c r="AG1" s="1">
        <v>2028</v>
      </c>
      <c r="AH1" s="1">
        <v>2029</v>
      </c>
      <c r="AI1" s="1">
        <v>2030</v>
      </c>
      <c r="AJ1" s="1">
        <v>2031</v>
      </c>
      <c r="AK1" s="1">
        <v>2032</v>
      </c>
      <c r="AL1" s="1">
        <v>2033</v>
      </c>
      <c r="AM1" s="1">
        <v>2034</v>
      </c>
      <c r="AN1" s="1">
        <v>2035</v>
      </c>
    </row>
    <row r="2" spans="1:40" x14ac:dyDescent="0.25">
      <c r="A2" s="1" t="str">
        <f>'Population Definitions'!$A$2</f>
        <v>gen</v>
      </c>
      <c r="B2" t="s">
        <v>87</v>
      </c>
      <c r="C2" s="2">
        <v>1</v>
      </c>
      <c r="D2" s="3" t="s">
        <v>6</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25">
      <c r="A3" s="1" t="str">
        <f>'Population Definitions'!$A$3</f>
        <v>plhiv</v>
      </c>
      <c r="B3" t="s">
        <v>87</v>
      </c>
      <c r="C3" s="2">
        <v>1</v>
      </c>
      <c r="D3" s="3"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5" spans="1:40" x14ac:dyDescent="0.25">
      <c r="A5" s="1" t="s">
        <v>88</v>
      </c>
      <c r="B5" s="1" t="s">
        <v>3</v>
      </c>
      <c r="C5" s="1" t="s">
        <v>4</v>
      </c>
      <c r="D5" s="1"/>
      <c r="E5" s="1">
        <v>2000</v>
      </c>
      <c r="F5" s="1">
        <v>2001</v>
      </c>
      <c r="G5" s="1">
        <v>2002</v>
      </c>
      <c r="H5" s="1">
        <v>2003</v>
      </c>
      <c r="I5" s="1">
        <v>2004</v>
      </c>
      <c r="J5" s="1">
        <v>2005</v>
      </c>
      <c r="K5" s="1">
        <v>2006</v>
      </c>
      <c r="L5" s="1">
        <v>2007</v>
      </c>
      <c r="M5" s="1">
        <v>2008</v>
      </c>
      <c r="N5" s="1">
        <v>2009</v>
      </c>
      <c r="O5" s="1">
        <v>2010</v>
      </c>
      <c r="P5" s="1">
        <v>2011</v>
      </c>
      <c r="Q5" s="1">
        <v>2012</v>
      </c>
      <c r="R5" s="1">
        <v>2013</v>
      </c>
      <c r="S5" s="1">
        <v>2014</v>
      </c>
      <c r="T5" s="1">
        <v>2015</v>
      </c>
      <c r="U5" s="1">
        <v>2016</v>
      </c>
      <c r="V5" s="1">
        <v>2017</v>
      </c>
      <c r="W5" s="1">
        <v>2018</v>
      </c>
      <c r="X5" s="1">
        <v>2019</v>
      </c>
      <c r="Y5" s="1">
        <v>2020</v>
      </c>
      <c r="Z5" s="1">
        <v>2021</v>
      </c>
      <c r="AA5" s="1">
        <v>2022</v>
      </c>
      <c r="AB5" s="1">
        <v>2023</v>
      </c>
      <c r="AC5" s="1">
        <v>2024</v>
      </c>
      <c r="AD5" s="1">
        <v>2025</v>
      </c>
      <c r="AE5" s="1">
        <v>2026</v>
      </c>
      <c r="AF5" s="1">
        <v>2027</v>
      </c>
      <c r="AG5" s="1">
        <v>2028</v>
      </c>
      <c r="AH5" s="1">
        <v>2029</v>
      </c>
      <c r="AI5" s="1">
        <v>2030</v>
      </c>
      <c r="AJ5" s="1">
        <v>2031</v>
      </c>
      <c r="AK5" s="1">
        <v>2032</v>
      </c>
      <c r="AL5" s="1">
        <v>2033</v>
      </c>
      <c r="AM5" s="1">
        <v>2034</v>
      </c>
      <c r="AN5" s="1">
        <v>2035</v>
      </c>
    </row>
    <row r="6" spans="1:40" x14ac:dyDescent="0.25">
      <c r="A6" s="1" t="str">
        <f>'Population Definitions'!$A$2</f>
        <v>gen</v>
      </c>
      <c r="B6" t="s">
        <v>87</v>
      </c>
      <c r="C6" s="4">
        <v>0.5</v>
      </c>
      <c r="D6" s="3" t="s">
        <v>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x14ac:dyDescent="0.25">
      <c r="A7" s="1" t="str">
        <f>'Population Definitions'!$A$3</f>
        <v>plhiv</v>
      </c>
      <c r="B7" t="s">
        <v>87</v>
      </c>
      <c r="C7" s="4">
        <v>0.5</v>
      </c>
      <c r="D7" s="3" t="s">
        <v>6</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9" spans="1:40" x14ac:dyDescent="0.25">
      <c r="A9" s="1" t="s">
        <v>89</v>
      </c>
      <c r="B9" s="1" t="s">
        <v>3</v>
      </c>
      <c r="C9" s="1" t="s">
        <v>4</v>
      </c>
      <c r="D9" s="1"/>
      <c r="E9" s="1">
        <v>2000</v>
      </c>
      <c r="F9" s="1">
        <v>2001</v>
      </c>
      <c r="G9" s="1">
        <v>2002</v>
      </c>
      <c r="H9" s="1">
        <v>2003</v>
      </c>
      <c r="I9" s="1">
        <v>2004</v>
      </c>
      <c r="J9" s="1">
        <v>2005</v>
      </c>
      <c r="K9" s="1">
        <v>2006</v>
      </c>
      <c r="L9" s="1">
        <v>2007</v>
      </c>
      <c r="M9" s="1">
        <v>2008</v>
      </c>
      <c r="N9" s="1">
        <v>2009</v>
      </c>
      <c r="O9" s="1">
        <v>2010</v>
      </c>
      <c r="P9" s="1">
        <v>2011</v>
      </c>
      <c r="Q9" s="1">
        <v>2012</v>
      </c>
      <c r="R9" s="1">
        <v>2013</v>
      </c>
      <c r="S9" s="1">
        <v>2014</v>
      </c>
      <c r="T9" s="1">
        <v>2015</v>
      </c>
      <c r="U9" s="1">
        <v>2016</v>
      </c>
      <c r="V9" s="1">
        <v>2017</v>
      </c>
      <c r="W9" s="1">
        <v>2018</v>
      </c>
      <c r="X9" s="1">
        <v>2019</v>
      </c>
      <c r="Y9" s="1">
        <v>2020</v>
      </c>
      <c r="Z9" s="1">
        <v>2021</v>
      </c>
      <c r="AA9" s="1">
        <v>2022</v>
      </c>
      <c r="AB9" s="1">
        <v>2023</v>
      </c>
      <c r="AC9" s="1">
        <v>2024</v>
      </c>
      <c r="AD9" s="1">
        <v>2025</v>
      </c>
      <c r="AE9" s="1">
        <v>2026</v>
      </c>
      <c r="AF9" s="1">
        <v>2027</v>
      </c>
      <c r="AG9" s="1">
        <v>2028</v>
      </c>
      <c r="AH9" s="1">
        <v>2029</v>
      </c>
      <c r="AI9" s="1">
        <v>2030</v>
      </c>
      <c r="AJ9" s="1">
        <v>2031</v>
      </c>
      <c r="AK9" s="1">
        <v>2032</v>
      </c>
      <c r="AL9" s="1">
        <v>2033</v>
      </c>
      <c r="AM9" s="1">
        <v>2034</v>
      </c>
      <c r="AN9" s="1">
        <v>2035</v>
      </c>
    </row>
    <row r="10" spans="1:40" x14ac:dyDescent="0.25">
      <c r="A10" s="1" t="str">
        <f>'Population Definitions'!$A$2</f>
        <v>gen</v>
      </c>
      <c r="B10" t="s">
        <v>87</v>
      </c>
      <c r="C10" s="4">
        <v>0.5</v>
      </c>
      <c r="D10" s="3" t="s">
        <v>6</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x14ac:dyDescent="0.25">
      <c r="A11" s="1" t="str">
        <f>'Population Definitions'!$A$3</f>
        <v>plhiv</v>
      </c>
      <c r="B11" t="s">
        <v>87</v>
      </c>
      <c r="C11" s="4">
        <v>0.5</v>
      </c>
      <c r="D11" s="3" t="s">
        <v>6</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3" spans="1:40" x14ac:dyDescent="0.25">
      <c r="A13" s="1" t="s">
        <v>90</v>
      </c>
      <c r="B13" s="1" t="s">
        <v>3</v>
      </c>
      <c r="C13" s="1" t="s">
        <v>4</v>
      </c>
      <c r="D13" s="1"/>
      <c r="E13" s="1">
        <v>2000</v>
      </c>
      <c r="F13" s="1">
        <v>2001</v>
      </c>
      <c r="G13" s="1">
        <v>2002</v>
      </c>
      <c r="H13" s="1">
        <v>2003</v>
      </c>
      <c r="I13" s="1">
        <v>2004</v>
      </c>
      <c r="J13" s="1">
        <v>2005</v>
      </c>
      <c r="K13" s="1">
        <v>2006</v>
      </c>
      <c r="L13" s="1">
        <v>2007</v>
      </c>
      <c r="M13" s="1">
        <v>2008</v>
      </c>
      <c r="N13" s="1">
        <v>2009</v>
      </c>
      <c r="O13" s="1">
        <v>2010</v>
      </c>
      <c r="P13" s="1">
        <v>2011</v>
      </c>
      <c r="Q13" s="1">
        <v>2012</v>
      </c>
      <c r="R13" s="1">
        <v>2013</v>
      </c>
      <c r="S13" s="1">
        <v>2014</v>
      </c>
      <c r="T13" s="1">
        <v>2015</v>
      </c>
      <c r="U13" s="1">
        <v>2016</v>
      </c>
      <c r="V13" s="1">
        <v>2017</v>
      </c>
      <c r="W13" s="1">
        <v>2018</v>
      </c>
      <c r="X13" s="1">
        <v>2019</v>
      </c>
      <c r="Y13" s="1">
        <v>2020</v>
      </c>
      <c r="Z13" s="1">
        <v>2021</v>
      </c>
      <c r="AA13" s="1">
        <v>2022</v>
      </c>
      <c r="AB13" s="1">
        <v>2023</v>
      </c>
      <c r="AC13" s="1">
        <v>2024</v>
      </c>
      <c r="AD13" s="1">
        <v>2025</v>
      </c>
      <c r="AE13" s="1">
        <v>2026</v>
      </c>
      <c r="AF13" s="1">
        <v>2027</v>
      </c>
      <c r="AG13" s="1">
        <v>2028</v>
      </c>
      <c r="AH13" s="1">
        <v>2029</v>
      </c>
      <c r="AI13" s="1">
        <v>2030</v>
      </c>
      <c r="AJ13" s="1">
        <v>2031</v>
      </c>
      <c r="AK13" s="1">
        <v>2032</v>
      </c>
      <c r="AL13" s="1">
        <v>2033</v>
      </c>
      <c r="AM13" s="1">
        <v>2034</v>
      </c>
      <c r="AN13" s="1">
        <v>2035</v>
      </c>
    </row>
    <row r="14" spans="1:40" x14ac:dyDescent="0.25">
      <c r="A14" s="1" t="str">
        <f>'Population Definitions'!$A$2</f>
        <v>gen</v>
      </c>
      <c r="B14" t="s">
        <v>87</v>
      </c>
      <c r="C14" s="4">
        <v>1</v>
      </c>
      <c r="D14" s="3" t="s">
        <v>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x14ac:dyDescent="0.25">
      <c r="A15" s="1" t="str">
        <f>'Population Definitions'!$A$3</f>
        <v>plhiv</v>
      </c>
      <c r="B15" t="s">
        <v>87</v>
      </c>
      <c r="C15" s="4">
        <v>1</v>
      </c>
      <c r="D15" s="3" t="s">
        <v>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7" spans="1:40" x14ac:dyDescent="0.25">
      <c r="A17" s="1" t="s">
        <v>91</v>
      </c>
      <c r="B17" s="1" t="s">
        <v>3</v>
      </c>
      <c r="C17" s="1" t="s">
        <v>4</v>
      </c>
      <c r="D17" s="1"/>
      <c r="E17" s="1">
        <v>2000</v>
      </c>
      <c r="F17" s="1">
        <v>2001</v>
      </c>
      <c r="G17" s="1">
        <v>2002</v>
      </c>
      <c r="H17" s="1">
        <v>2003</v>
      </c>
      <c r="I17" s="1">
        <v>2004</v>
      </c>
      <c r="J17" s="1">
        <v>2005</v>
      </c>
      <c r="K17" s="1">
        <v>2006</v>
      </c>
      <c r="L17" s="1">
        <v>2007</v>
      </c>
      <c r="M17" s="1">
        <v>2008</v>
      </c>
      <c r="N17" s="1">
        <v>2009</v>
      </c>
      <c r="O17" s="1">
        <v>2010</v>
      </c>
      <c r="P17" s="1">
        <v>2011</v>
      </c>
      <c r="Q17" s="1">
        <v>2012</v>
      </c>
      <c r="R17" s="1">
        <v>2013</v>
      </c>
      <c r="S17" s="1">
        <v>2014</v>
      </c>
      <c r="T17" s="1">
        <v>2015</v>
      </c>
      <c r="U17" s="1">
        <v>2016</v>
      </c>
      <c r="V17" s="1">
        <v>2017</v>
      </c>
      <c r="W17" s="1">
        <v>2018</v>
      </c>
      <c r="X17" s="1">
        <v>2019</v>
      </c>
      <c r="Y17" s="1">
        <v>2020</v>
      </c>
      <c r="Z17" s="1">
        <v>2021</v>
      </c>
      <c r="AA17" s="1">
        <v>2022</v>
      </c>
      <c r="AB17" s="1">
        <v>2023</v>
      </c>
      <c r="AC17" s="1">
        <v>2024</v>
      </c>
      <c r="AD17" s="1">
        <v>2025</v>
      </c>
      <c r="AE17" s="1">
        <v>2026</v>
      </c>
      <c r="AF17" s="1">
        <v>2027</v>
      </c>
      <c r="AG17" s="1">
        <v>2028</v>
      </c>
      <c r="AH17" s="1">
        <v>2029</v>
      </c>
      <c r="AI17" s="1">
        <v>2030</v>
      </c>
      <c r="AJ17" s="1">
        <v>2031</v>
      </c>
      <c r="AK17" s="1">
        <v>2032</v>
      </c>
      <c r="AL17" s="1">
        <v>2033</v>
      </c>
      <c r="AM17" s="1">
        <v>2034</v>
      </c>
      <c r="AN17" s="1">
        <v>2035</v>
      </c>
    </row>
    <row r="18" spans="1:40" x14ac:dyDescent="0.25">
      <c r="A18" s="1" t="str">
        <f>'Population Definitions'!$A$2</f>
        <v>gen</v>
      </c>
      <c r="B18" t="s">
        <v>87</v>
      </c>
      <c r="C18" s="4">
        <v>0.22</v>
      </c>
      <c r="D18" s="3" t="s">
        <v>6</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1" t="str">
        <f>'Population Definitions'!$A$3</f>
        <v>plhiv</v>
      </c>
      <c r="B19" t="s">
        <v>87</v>
      </c>
      <c r="C19" s="4">
        <v>0.22</v>
      </c>
      <c r="D19" s="3" t="s">
        <v>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1" spans="1:40" x14ac:dyDescent="0.25">
      <c r="A21" s="1" t="s">
        <v>92</v>
      </c>
      <c r="B21" s="1" t="s">
        <v>3</v>
      </c>
      <c r="C21" s="1" t="s">
        <v>4</v>
      </c>
      <c r="D21" s="1"/>
      <c r="E21" s="1">
        <v>2000</v>
      </c>
      <c r="F21" s="1">
        <v>2001</v>
      </c>
      <c r="G21" s="1">
        <v>2002</v>
      </c>
      <c r="H21" s="1">
        <v>2003</v>
      </c>
      <c r="I21" s="1">
        <v>2004</v>
      </c>
      <c r="J21" s="1">
        <v>2005</v>
      </c>
      <c r="K21" s="1">
        <v>2006</v>
      </c>
      <c r="L21" s="1">
        <v>2007</v>
      </c>
      <c r="M21" s="1">
        <v>2008</v>
      </c>
      <c r="N21" s="1">
        <v>2009</v>
      </c>
      <c r="O21" s="1">
        <v>2010</v>
      </c>
      <c r="P21" s="1">
        <v>2011</v>
      </c>
      <c r="Q21" s="1">
        <v>2012</v>
      </c>
      <c r="R21" s="1">
        <v>2013</v>
      </c>
      <c r="S21" s="1">
        <v>2014</v>
      </c>
      <c r="T21" s="1">
        <v>2015</v>
      </c>
      <c r="U21" s="1">
        <v>2016</v>
      </c>
      <c r="V21" s="1">
        <v>2017</v>
      </c>
      <c r="W21" s="1">
        <v>2018</v>
      </c>
      <c r="X21" s="1">
        <v>2019</v>
      </c>
      <c r="Y21" s="1">
        <v>2020</v>
      </c>
      <c r="Z21" s="1">
        <v>2021</v>
      </c>
      <c r="AA21" s="1">
        <v>2022</v>
      </c>
      <c r="AB21" s="1">
        <v>2023</v>
      </c>
      <c r="AC21" s="1">
        <v>2024</v>
      </c>
      <c r="AD21" s="1">
        <v>2025</v>
      </c>
      <c r="AE21" s="1">
        <v>2026</v>
      </c>
      <c r="AF21" s="1">
        <v>2027</v>
      </c>
      <c r="AG21" s="1">
        <v>2028</v>
      </c>
      <c r="AH21" s="1">
        <v>2029</v>
      </c>
      <c r="AI21" s="1">
        <v>2030</v>
      </c>
      <c r="AJ21" s="1">
        <v>2031</v>
      </c>
      <c r="AK21" s="1">
        <v>2032</v>
      </c>
      <c r="AL21" s="1">
        <v>2033</v>
      </c>
      <c r="AM21" s="1">
        <v>2034</v>
      </c>
      <c r="AN21" s="1">
        <v>2035</v>
      </c>
    </row>
    <row r="22" spans="1:40" x14ac:dyDescent="0.25">
      <c r="A22" s="1" t="str">
        <f>'Population Definitions'!$A$2</f>
        <v>gen</v>
      </c>
      <c r="B22" t="s">
        <v>87</v>
      </c>
      <c r="C22" s="4">
        <v>1</v>
      </c>
      <c r="D22" s="3" t="s">
        <v>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1" t="str">
        <f>'Population Definitions'!$A$3</f>
        <v>plhiv</v>
      </c>
      <c r="B23" t="s">
        <v>87</v>
      </c>
      <c r="C23" s="4">
        <v>1</v>
      </c>
      <c r="D23" s="3" t="s">
        <v>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5" spans="1:40" x14ac:dyDescent="0.25">
      <c r="A25" s="1" t="s">
        <v>93</v>
      </c>
      <c r="B25" s="1" t="s">
        <v>3</v>
      </c>
      <c r="C25" s="1" t="s">
        <v>4</v>
      </c>
      <c r="D25" s="1"/>
      <c r="E25" s="1">
        <v>2000</v>
      </c>
      <c r="F25" s="1">
        <v>2001</v>
      </c>
      <c r="G25" s="1">
        <v>2002</v>
      </c>
      <c r="H25" s="1">
        <v>2003</v>
      </c>
      <c r="I25" s="1">
        <v>2004</v>
      </c>
      <c r="J25" s="1">
        <v>2005</v>
      </c>
      <c r="K25" s="1">
        <v>2006</v>
      </c>
      <c r="L25" s="1">
        <v>2007</v>
      </c>
      <c r="M25" s="1">
        <v>2008</v>
      </c>
      <c r="N25" s="1">
        <v>2009</v>
      </c>
      <c r="O25" s="1">
        <v>2010</v>
      </c>
      <c r="P25" s="1">
        <v>2011</v>
      </c>
      <c r="Q25" s="1">
        <v>2012</v>
      </c>
      <c r="R25" s="1">
        <v>2013</v>
      </c>
      <c r="S25" s="1">
        <v>2014</v>
      </c>
      <c r="T25" s="1">
        <v>2015</v>
      </c>
      <c r="U25" s="1">
        <v>2016</v>
      </c>
      <c r="V25" s="1">
        <v>2017</v>
      </c>
      <c r="W25" s="1">
        <v>2018</v>
      </c>
      <c r="X25" s="1">
        <v>2019</v>
      </c>
      <c r="Y25" s="1">
        <v>2020</v>
      </c>
      <c r="Z25" s="1">
        <v>2021</v>
      </c>
      <c r="AA25" s="1">
        <v>2022</v>
      </c>
      <c r="AB25" s="1">
        <v>2023</v>
      </c>
      <c r="AC25" s="1">
        <v>2024</v>
      </c>
      <c r="AD25" s="1">
        <v>2025</v>
      </c>
      <c r="AE25" s="1">
        <v>2026</v>
      </c>
      <c r="AF25" s="1">
        <v>2027</v>
      </c>
      <c r="AG25" s="1">
        <v>2028</v>
      </c>
      <c r="AH25" s="1">
        <v>2029</v>
      </c>
      <c r="AI25" s="1">
        <v>2030</v>
      </c>
      <c r="AJ25" s="1">
        <v>2031</v>
      </c>
      <c r="AK25" s="1">
        <v>2032</v>
      </c>
      <c r="AL25" s="1">
        <v>2033</v>
      </c>
      <c r="AM25" s="1">
        <v>2034</v>
      </c>
      <c r="AN25" s="1">
        <v>2035</v>
      </c>
    </row>
    <row r="26" spans="1:40" x14ac:dyDescent="0.25">
      <c r="A26" s="1" t="str">
        <f>'Population Definitions'!$A$2</f>
        <v>gen</v>
      </c>
      <c r="B26" t="s">
        <v>87</v>
      </c>
      <c r="C26" s="4">
        <v>1</v>
      </c>
      <c r="D26" s="3" t="s">
        <v>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1" t="str">
        <f>'Population Definitions'!$A$3</f>
        <v>plhiv</v>
      </c>
      <c r="B27" t="s">
        <v>87</v>
      </c>
      <c r="C27" s="4">
        <v>1</v>
      </c>
      <c r="D27" s="3" t="s">
        <v>6</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sheetData>
  <conditionalFormatting sqref="C10">
    <cfRule type="expression" dxfId="259" priority="9">
      <formula>COUNTIF(E10:AN10,"&lt;&gt;" &amp; "")&gt;0</formula>
    </cfRule>
    <cfRule type="expression" dxfId="258" priority="10">
      <formula>AND(COUNTIF(E10:AN10,"&lt;&gt;" &amp; "")&gt;0,NOT(ISBLANK(C10)))</formula>
    </cfRule>
  </conditionalFormatting>
  <conditionalFormatting sqref="C11">
    <cfRule type="expression" dxfId="257" priority="11">
      <formula>COUNTIF(E11:AN11,"&lt;&gt;" &amp; "")&gt;0</formula>
    </cfRule>
    <cfRule type="expression" dxfId="256" priority="12">
      <formula>AND(COUNTIF(E11:AN11,"&lt;&gt;" &amp; "")&gt;0,NOT(ISBLANK(C11)))</formula>
    </cfRule>
  </conditionalFormatting>
  <conditionalFormatting sqref="C14">
    <cfRule type="expression" dxfId="255" priority="13">
      <formula>COUNTIF(E14:AN14,"&lt;&gt;" &amp; "")&gt;0</formula>
    </cfRule>
    <cfRule type="expression" dxfId="254" priority="14">
      <formula>AND(COUNTIF(E14:AN14,"&lt;&gt;" &amp; "")&gt;0,NOT(ISBLANK(C14)))</formula>
    </cfRule>
  </conditionalFormatting>
  <conditionalFormatting sqref="C15">
    <cfRule type="expression" dxfId="253" priority="15">
      <formula>COUNTIF(E15:AN15,"&lt;&gt;" &amp; "")&gt;0</formula>
    </cfRule>
    <cfRule type="expression" dxfId="252" priority="16">
      <formula>AND(COUNTIF(E15:AN15,"&lt;&gt;" &amp; "")&gt;0,NOT(ISBLANK(C15)))</formula>
    </cfRule>
  </conditionalFormatting>
  <conditionalFormatting sqref="C18">
    <cfRule type="expression" dxfId="251" priority="17">
      <formula>COUNTIF(E18:AN18,"&lt;&gt;" &amp; "")&gt;0</formula>
    </cfRule>
    <cfRule type="expression" dxfId="250" priority="18">
      <formula>AND(COUNTIF(E18:AN18,"&lt;&gt;" &amp; "")&gt;0,NOT(ISBLANK(C18)))</formula>
    </cfRule>
  </conditionalFormatting>
  <conditionalFormatting sqref="C19">
    <cfRule type="expression" dxfId="249" priority="19">
      <formula>COUNTIF(E19:AN19,"&lt;&gt;" &amp; "")&gt;0</formula>
    </cfRule>
    <cfRule type="expression" dxfId="248" priority="20">
      <formula>AND(COUNTIF(E19:AN19,"&lt;&gt;" &amp; "")&gt;0,NOT(ISBLANK(C19)))</formula>
    </cfRule>
  </conditionalFormatting>
  <conditionalFormatting sqref="C2">
    <cfRule type="expression" dxfId="247" priority="1">
      <formula>COUNTIF(E2:AN2,"&lt;&gt;" &amp; "")&gt;0</formula>
    </cfRule>
    <cfRule type="expression" dxfId="246" priority="2">
      <formula>AND(COUNTIF(E2:AN2,"&lt;&gt;" &amp; "")&gt;0,NOT(ISBLANK(C2)))</formula>
    </cfRule>
  </conditionalFormatting>
  <conditionalFormatting sqref="C22">
    <cfRule type="expression" dxfId="245" priority="21">
      <formula>COUNTIF(E22:AN22,"&lt;&gt;" &amp; "")&gt;0</formula>
    </cfRule>
    <cfRule type="expression" dxfId="244" priority="22">
      <formula>AND(COUNTIF(E22:AN22,"&lt;&gt;" &amp; "")&gt;0,NOT(ISBLANK(C22)))</formula>
    </cfRule>
  </conditionalFormatting>
  <conditionalFormatting sqref="C23">
    <cfRule type="expression" dxfId="243" priority="23">
      <formula>COUNTIF(E23:AN23,"&lt;&gt;" &amp; "")&gt;0</formula>
    </cfRule>
    <cfRule type="expression" dxfId="242" priority="24">
      <formula>AND(COUNTIF(E23:AN23,"&lt;&gt;" &amp; "")&gt;0,NOT(ISBLANK(C23)))</formula>
    </cfRule>
  </conditionalFormatting>
  <conditionalFormatting sqref="C26">
    <cfRule type="expression" dxfId="241" priority="25">
      <formula>COUNTIF(E26:AN26,"&lt;&gt;" &amp; "")&gt;0</formula>
    </cfRule>
    <cfRule type="expression" dxfId="240" priority="26">
      <formula>AND(COUNTIF(E26:AN26,"&lt;&gt;" &amp; "")&gt;0,NOT(ISBLANK(C26)))</formula>
    </cfRule>
  </conditionalFormatting>
  <conditionalFormatting sqref="C27">
    <cfRule type="expression" dxfId="239" priority="27">
      <formula>COUNTIF(E27:AN27,"&lt;&gt;" &amp; "")&gt;0</formula>
    </cfRule>
    <cfRule type="expression" dxfId="238" priority="28">
      <formula>AND(COUNTIF(E27:AN27,"&lt;&gt;" &amp; "")&gt;0,NOT(ISBLANK(C27)))</formula>
    </cfRule>
  </conditionalFormatting>
  <conditionalFormatting sqref="C3">
    <cfRule type="expression" dxfId="237" priority="3">
      <formula>COUNTIF(E3:AN3,"&lt;&gt;" &amp; "")&gt;0</formula>
    </cfRule>
    <cfRule type="expression" dxfId="236" priority="4">
      <formula>AND(COUNTIF(E3:AN3,"&lt;&gt;" &amp; "")&gt;0,NOT(ISBLANK(C3)))</formula>
    </cfRule>
  </conditionalFormatting>
  <conditionalFormatting sqref="C6">
    <cfRule type="expression" dxfId="235" priority="5">
      <formula>COUNTIF(E6:AN6,"&lt;&gt;" &amp; "")&gt;0</formula>
    </cfRule>
    <cfRule type="expression" dxfId="234" priority="6">
      <formula>AND(COUNTIF(E6:AN6,"&lt;&gt;" &amp; "")&gt;0,NOT(ISBLANK(C6)))</formula>
    </cfRule>
  </conditionalFormatting>
  <conditionalFormatting sqref="C7">
    <cfRule type="expression" dxfId="233" priority="7">
      <formula>COUNTIF(E7:AN7,"&lt;&gt;" &amp; "")&gt;0</formula>
    </cfRule>
    <cfRule type="expression" dxfId="232" priority="8">
      <formula>AND(COUNTIF(E7:AN7,"&lt;&gt;" &amp; "")&gt;0,NOT(ISBLANK(C7)))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Population Definitions</vt:lpstr>
      <vt:lpstr>Demographics</vt:lpstr>
      <vt:lpstr>Notifications</vt:lpstr>
      <vt:lpstr>Treatment outcomes</vt:lpstr>
      <vt:lpstr>Latent treatment</vt:lpstr>
      <vt:lpstr>Initialization estimates</vt:lpstr>
      <vt:lpstr>New infections proportions</vt:lpstr>
      <vt:lpstr>Optional data</vt:lpstr>
      <vt:lpstr>Infection susceptibility</vt:lpstr>
      <vt:lpstr>Untreated TB progression rates</vt:lpstr>
      <vt:lpstr>Interactions</vt:lpstr>
      <vt:lpstr>Transfers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Rowan</cp:lastModifiedBy>
  <dcterms:created xsi:type="dcterms:W3CDTF">2018-10-02T16:42:40Z</dcterms:created>
  <dcterms:modified xsi:type="dcterms:W3CDTF">2018-10-03T05:57:49Z</dcterms:modified>
</cp:coreProperties>
</file>