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wb409670\OneDrive - WBG\Documents\HD Online\Education\"/>
    </mc:Choice>
  </mc:AlternateContent>
  <xr:revisionPtr revIDLastSave="3" documentId="13_ncr:1_{1B4A5D46-5864-714F-AC99-949F0E31BB26}" xr6:coauthVersionLast="45" xr6:coauthVersionMax="45" xr10:uidLastSave="{57D1DF18-688A-4001-A7E5-91EF46BDE94D}"/>
  <bookViews>
    <workbookView xWindow="-120" yWindow="-120" windowWidth="38640" windowHeight="21240" xr2:uid="{DC68EA35-23F1-5544-9F66-D1D62248FDDF}"/>
  </bookViews>
  <sheets>
    <sheet name="Data Dashboard" sheetId="4" r:id="rId1"/>
    <sheet name="Annex 2" sheetId="7" r:id="rId2"/>
    <sheet name="Annex 3" sheetId="8" r:id="rId3"/>
    <sheet name="Annex 4" sheetId="9" r:id="rId4"/>
    <sheet name="Annex 5" sheetId="10" r:id="rId5"/>
    <sheet name="Annex 6" sheetId="11" r:id="rId6"/>
    <sheet name="Refugee Costs" sheetId="6" state="hidden" r:id="rId7"/>
  </sheets>
  <definedNames>
    <definedName name="_ftn1" localSheetId="1">'Annex 2'!$A$88</definedName>
    <definedName name="_ftn2" localSheetId="1">'Annex 2'!$A$89</definedName>
    <definedName name="_ftnref1" localSheetId="1">'Annex 2'!#REF!</definedName>
    <definedName name="_ftnref2" localSheetId="1">'Annex 2'!#REF!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4" l="1"/>
  <c r="C14" i="4"/>
  <c r="C8" i="4"/>
  <c r="C6" i="4"/>
  <c r="C7" i="4"/>
  <c r="C9" i="4"/>
  <c r="C11" i="4"/>
  <c r="C10" i="4"/>
  <c r="C25" i="4"/>
  <c r="C41" i="4"/>
  <c r="C19" i="4"/>
  <c r="C47" i="4"/>
  <c r="D41" i="4"/>
  <c r="D19" i="4"/>
  <c r="D47" i="4"/>
  <c r="E41" i="4"/>
  <c r="E19" i="4"/>
  <c r="E47" i="4"/>
  <c r="F41" i="4"/>
  <c r="F19" i="4"/>
  <c r="F47" i="4"/>
  <c r="G41" i="4"/>
  <c r="G19" i="4"/>
  <c r="G47" i="4"/>
  <c r="H41" i="4"/>
  <c r="H19" i="4"/>
  <c r="H47" i="4"/>
  <c r="I41" i="4"/>
  <c r="I19" i="4"/>
  <c r="I47" i="4"/>
  <c r="J41" i="4"/>
  <c r="J19" i="4"/>
  <c r="J47" i="4"/>
  <c r="K41" i="4"/>
  <c r="K19" i="4"/>
  <c r="K47" i="4"/>
  <c r="L41" i="4"/>
  <c r="L19" i="4"/>
  <c r="L47" i="4"/>
  <c r="M41" i="4"/>
  <c r="M19" i="4"/>
  <c r="M47" i="4"/>
  <c r="N41" i="4"/>
  <c r="N19" i="4"/>
  <c r="N47" i="4"/>
  <c r="O41" i="4"/>
  <c r="O19" i="4"/>
  <c r="O47" i="4"/>
  <c r="P47" i="4"/>
  <c r="C26" i="4"/>
  <c r="C27" i="4"/>
  <c r="C28" i="4"/>
  <c r="C29" i="4"/>
  <c r="C30" i="4"/>
  <c r="C31" i="4"/>
  <c r="C42" i="4"/>
  <c r="C20" i="4"/>
  <c r="C48" i="4"/>
  <c r="D26" i="4"/>
  <c r="D27" i="4"/>
  <c r="D28" i="4"/>
  <c r="D29" i="4"/>
  <c r="D30" i="4"/>
  <c r="D31" i="4"/>
  <c r="D42" i="4"/>
  <c r="D20" i="4"/>
  <c r="D48" i="4"/>
  <c r="E26" i="4"/>
  <c r="E27" i="4"/>
  <c r="E28" i="4"/>
  <c r="E29" i="4"/>
  <c r="E30" i="4"/>
  <c r="E31" i="4"/>
  <c r="E42" i="4"/>
  <c r="E20" i="4"/>
  <c r="E48" i="4"/>
  <c r="F26" i="4"/>
  <c r="F27" i="4"/>
  <c r="F28" i="4"/>
  <c r="F29" i="4"/>
  <c r="F30" i="4"/>
  <c r="F31" i="4"/>
  <c r="F42" i="4"/>
  <c r="F20" i="4"/>
  <c r="F48" i="4"/>
  <c r="G26" i="4"/>
  <c r="G27" i="4"/>
  <c r="G28" i="4"/>
  <c r="G29" i="4"/>
  <c r="G30" i="4"/>
  <c r="G31" i="4"/>
  <c r="G42" i="4"/>
  <c r="G20" i="4"/>
  <c r="G48" i="4"/>
  <c r="H26" i="4"/>
  <c r="H27" i="4"/>
  <c r="H28" i="4"/>
  <c r="H29" i="4"/>
  <c r="H30" i="4"/>
  <c r="H31" i="4"/>
  <c r="H42" i="4"/>
  <c r="H20" i="4"/>
  <c r="H48" i="4"/>
  <c r="I26" i="4"/>
  <c r="I27" i="4"/>
  <c r="I28" i="4"/>
  <c r="I29" i="4"/>
  <c r="I30" i="4"/>
  <c r="I31" i="4"/>
  <c r="I42" i="4"/>
  <c r="I20" i="4"/>
  <c r="I48" i="4"/>
  <c r="J26" i="4"/>
  <c r="J27" i="4"/>
  <c r="J28" i="4"/>
  <c r="J29" i="4"/>
  <c r="J30" i="4"/>
  <c r="J31" i="4"/>
  <c r="J42" i="4"/>
  <c r="J20" i="4"/>
  <c r="J48" i="4"/>
  <c r="K26" i="4"/>
  <c r="K27" i="4"/>
  <c r="K28" i="4"/>
  <c r="K29" i="4"/>
  <c r="K30" i="4"/>
  <c r="K31" i="4"/>
  <c r="K42" i="4"/>
  <c r="K20" i="4"/>
  <c r="K48" i="4"/>
  <c r="L26" i="4"/>
  <c r="L27" i="4"/>
  <c r="L28" i="4"/>
  <c r="L29" i="4"/>
  <c r="L30" i="4"/>
  <c r="L31" i="4"/>
  <c r="L42" i="4"/>
  <c r="L20" i="4"/>
  <c r="L48" i="4"/>
  <c r="M26" i="4"/>
  <c r="M27" i="4"/>
  <c r="M28" i="4"/>
  <c r="M29" i="4"/>
  <c r="M30" i="4"/>
  <c r="M31" i="4"/>
  <c r="M42" i="4"/>
  <c r="M20" i="4"/>
  <c r="M48" i="4"/>
  <c r="N26" i="4"/>
  <c r="N27" i="4"/>
  <c r="N28" i="4"/>
  <c r="N29" i="4"/>
  <c r="N30" i="4"/>
  <c r="N31" i="4"/>
  <c r="N42" i="4"/>
  <c r="N20" i="4"/>
  <c r="N48" i="4"/>
  <c r="O26" i="4"/>
  <c r="O27" i="4"/>
  <c r="O28" i="4"/>
  <c r="O29" i="4"/>
  <c r="O30" i="4"/>
  <c r="O31" i="4"/>
  <c r="O42" i="4"/>
  <c r="O20" i="4"/>
  <c r="O48" i="4"/>
  <c r="P48" i="4"/>
  <c r="C32" i="4"/>
  <c r="C33" i="4"/>
  <c r="C34" i="4"/>
  <c r="C35" i="4"/>
  <c r="C36" i="4"/>
  <c r="C37" i="4"/>
  <c r="C43" i="4"/>
  <c r="C21" i="4"/>
  <c r="C49" i="4"/>
  <c r="D32" i="4"/>
  <c r="D33" i="4"/>
  <c r="D34" i="4"/>
  <c r="D35" i="4"/>
  <c r="D36" i="4"/>
  <c r="D37" i="4"/>
  <c r="D43" i="4"/>
  <c r="D21" i="4"/>
  <c r="D49" i="4"/>
  <c r="E32" i="4"/>
  <c r="E33" i="4"/>
  <c r="E34" i="4"/>
  <c r="E35" i="4"/>
  <c r="E36" i="4"/>
  <c r="E37" i="4"/>
  <c r="E43" i="4"/>
  <c r="E21" i="4"/>
  <c r="E49" i="4"/>
  <c r="F32" i="4"/>
  <c r="F33" i="4"/>
  <c r="F34" i="4"/>
  <c r="F35" i="4"/>
  <c r="F36" i="4"/>
  <c r="F37" i="4"/>
  <c r="F43" i="4"/>
  <c r="F21" i="4"/>
  <c r="F49" i="4"/>
  <c r="G32" i="4"/>
  <c r="G33" i="4"/>
  <c r="G34" i="4"/>
  <c r="G35" i="4"/>
  <c r="G36" i="4"/>
  <c r="G37" i="4"/>
  <c r="G43" i="4"/>
  <c r="G21" i="4"/>
  <c r="G49" i="4"/>
  <c r="H32" i="4"/>
  <c r="H33" i="4"/>
  <c r="H34" i="4"/>
  <c r="H35" i="4"/>
  <c r="H36" i="4"/>
  <c r="H37" i="4"/>
  <c r="H43" i="4"/>
  <c r="H21" i="4"/>
  <c r="H49" i="4"/>
  <c r="I32" i="4"/>
  <c r="I33" i="4"/>
  <c r="I34" i="4"/>
  <c r="I35" i="4"/>
  <c r="I36" i="4"/>
  <c r="I37" i="4"/>
  <c r="I43" i="4"/>
  <c r="I21" i="4"/>
  <c r="I49" i="4"/>
  <c r="J32" i="4"/>
  <c r="J33" i="4"/>
  <c r="J34" i="4"/>
  <c r="J35" i="4"/>
  <c r="J36" i="4"/>
  <c r="J37" i="4"/>
  <c r="J43" i="4"/>
  <c r="J21" i="4"/>
  <c r="J49" i="4"/>
  <c r="K32" i="4"/>
  <c r="K33" i="4"/>
  <c r="K34" i="4"/>
  <c r="K35" i="4"/>
  <c r="K36" i="4"/>
  <c r="K37" i="4"/>
  <c r="K43" i="4"/>
  <c r="K21" i="4"/>
  <c r="K49" i="4"/>
  <c r="L32" i="4"/>
  <c r="L33" i="4"/>
  <c r="L34" i="4"/>
  <c r="L35" i="4"/>
  <c r="L36" i="4"/>
  <c r="L37" i="4"/>
  <c r="L43" i="4"/>
  <c r="L21" i="4"/>
  <c r="L49" i="4"/>
  <c r="M32" i="4"/>
  <c r="M33" i="4"/>
  <c r="M34" i="4"/>
  <c r="M35" i="4"/>
  <c r="M36" i="4"/>
  <c r="M37" i="4"/>
  <c r="M43" i="4"/>
  <c r="M21" i="4"/>
  <c r="M49" i="4"/>
  <c r="N32" i="4"/>
  <c r="N33" i="4"/>
  <c r="N34" i="4"/>
  <c r="N35" i="4"/>
  <c r="N36" i="4"/>
  <c r="N37" i="4"/>
  <c r="N43" i="4"/>
  <c r="N21" i="4"/>
  <c r="N49" i="4"/>
  <c r="O32" i="4"/>
  <c r="O33" i="4"/>
  <c r="O34" i="4"/>
  <c r="O35" i="4"/>
  <c r="O36" i="4"/>
  <c r="O37" i="4"/>
  <c r="O43" i="4"/>
  <c r="O21" i="4"/>
  <c r="O49" i="4"/>
  <c r="P49" i="4"/>
  <c r="P50" i="4"/>
  <c r="O50" i="4"/>
  <c r="N50" i="4"/>
  <c r="M50" i="4"/>
  <c r="L50" i="4"/>
  <c r="K50" i="4"/>
  <c r="J50" i="4"/>
  <c r="I50" i="4"/>
  <c r="H50" i="4"/>
  <c r="G50" i="4"/>
  <c r="F50" i="4"/>
  <c r="E50" i="4"/>
  <c r="D50" i="4"/>
  <c r="C50" i="4"/>
  <c r="L12" i="4"/>
  <c r="C12" i="4"/>
  <c r="L11" i="4"/>
  <c r="L10" i="4"/>
  <c r="L5" i="4"/>
  <c r="L7" i="4"/>
  <c r="L6" i="4"/>
</calcChain>
</file>

<file path=xl/sharedStrings.xml><?xml version="1.0" encoding="utf-8"?>
<sst xmlns="http://schemas.openxmlformats.org/spreadsheetml/2006/main" count="916" uniqueCount="330">
  <si>
    <t>country</t>
  </si>
  <si>
    <t>code</t>
  </si>
  <si>
    <t>region</t>
  </si>
  <si>
    <t>incomegroup</t>
  </si>
  <si>
    <t>pop_prm</t>
  </si>
  <si>
    <t>pop_sec</t>
  </si>
  <si>
    <t>AFGHANISTAN</t>
  </si>
  <si>
    <t>AFG</t>
  </si>
  <si>
    <t>SOUTH ASIA</t>
  </si>
  <si>
    <t>LOW INCOME</t>
  </si>
  <si>
    <t>ALGERIA</t>
  </si>
  <si>
    <t>DZA</t>
  </si>
  <si>
    <t>MIDDLE EAST &amp; NORTH AFRICA</t>
  </si>
  <si>
    <t>UPPER MIDDLE INCOME</t>
  </si>
  <si>
    <t>ANGOLA</t>
  </si>
  <si>
    <t>AGO</t>
  </si>
  <si>
    <t>SUB-SAHARAN AFRICA</t>
  </si>
  <si>
    <t>LOWER MIDDLE INCOME</t>
  </si>
  <si>
    <t>ARGENTINA</t>
  </si>
  <si>
    <t>ARG</t>
  </si>
  <si>
    <t>LATIN AMERICA &amp; CARIBBEAN</t>
  </si>
  <si>
    <t>ARMENIA</t>
  </si>
  <si>
    <t>ARM</t>
  </si>
  <si>
    <t>EUROPE &amp; CENTRAL ASIA</t>
  </si>
  <si>
    <t>BANGLADESH</t>
  </si>
  <si>
    <t>BGD</t>
  </si>
  <si>
    <t>BRAZIL</t>
  </si>
  <si>
    <t>BRA</t>
  </si>
  <si>
    <t>BULGARIA</t>
  </si>
  <si>
    <t>BGR</t>
  </si>
  <si>
    <t>BURKINA FASO</t>
  </si>
  <si>
    <t>BFA</t>
  </si>
  <si>
    <t>BURUNDI</t>
  </si>
  <si>
    <t>BDI</t>
  </si>
  <si>
    <t>CAMEROON</t>
  </si>
  <si>
    <t>CMR</t>
  </si>
  <si>
    <t>CENTRAL AFRICAN REPUBLIC</t>
  </si>
  <si>
    <t>CAF</t>
  </si>
  <si>
    <t>CHAD</t>
  </si>
  <si>
    <t>TCD</t>
  </si>
  <si>
    <t>CHINA</t>
  </si>
  <si>
    <t>CHN</t>
  </si>
  <si>
    <t>EAST ASIA &amp; PACIFIC</t>
  </si>
  <si>
    <t>COLOMBIA</t>
  </si>
  <si>
    <t>COL</t>
  </si>
  <si>
    <t>CONGO</t>
  </si>
  <si>
    <t>COG</t>
  </si>
  <si>
    <t>COSTA RICA</t>
  </si>
  <si>
    <t>CRI</t>
  </si>
  <si>
    <t>DEMOCRATIC REPUBLIC OF THE CONGO</t>
  </si>
  <si>
    <t>COD</t>
  </si>
  <si>
    <t>DJIBOUTI</t>
  </si>
  <si>
    <t>DJI</t>
  </si>
  <si>
    <t>ECUADOR</t>
  </si>
  <si>
    <t>ECU</t>
  </si>
  <si>
    <t>EGYPT</t>
  </si>
  <si>
    <t>EGY</t>
  </si>
  <si>
    <t>ETHIOPIA</t>
  </si>
  <si>
    <t>ETH</t>
  </si>
  <si>
    <t>GHANA</t>
  </si>
  <si>
    <t>GHA</t>
  </si>
  <si>
    <t>INDIA</t>
  </si>
  <si>
    <t>IND</t>
  </si>
  <si>
    <t>INDONESIA</t>
  </si>
  <si>
    <t>IDN</t>
  </si>
  <si>
    <t>IRAN (ISLAMIC REPUBLIC OF)</t>
  </si>
  <si>
    <t>IRN</t>
  </si>
  <si>
    <t>IRAQ</t>
  </si>
  <si>
    <t>IRQ</t>
  </si>
  <si>
    <t>JORDAN</t>
  </si>
  <si>
    <t>JOR</t>
  </si>
  <si>
    <t>KENYA</t>
  </si>
  <si>
    <t>KEN</t>
  </si>
  <si>
    <t>LEBANON</t>
  </si>
  <si>
    <t>LBN</t>
  </si>
  <si>
    <t>LIBERIA</t>
  </si>
  <si>
    <t>LBR</t>
  </si>
  <si>
    <t>LIBYA</t>
  </si>
  <si>
    <t>LBY</t>
  </si>
  <si>
    <t>MALAWI</t>
  </si>
  <si>
    <t>MWI</t>
  </si>
  <si>
    <t>MALAYSIA</t>
  </si>
  <si>
    <t>MYS</t>
  </si>
  <si>
    <t>MALI</t>
  </si>
  <si>
    <t>MLI</t>
  </si>
  <si>
    <t>MAURITANIA</t>
  </si>
  <si>
    <t>MRT</t>
  </si>
  <si>
    <t>MEXICO</t>
  </si>
  <si>
    <t>MEX</t>
  </si>
  <si>
    <t>MOROCCO</t>
  </si>
  <si>
    <t>MAR</t>
  </si>
  <si>
    <t>MOZAMBIQUE</t>
  </si>
  <si>
    <t>MOZ</t>
  </si>
  <si>
    <t>NEPAL</t>
  </si>
  <si>
    <t>NPL</t>
  </si>
  <si>
    <t>NIGER</t>
  </si>
  <si>
    <t>NER</t>
  </si>
  <si>
    <t>NIGERIA</t>
  </si>
  <si>
    <t>NGA</t>
  </si>
  <si>
    <t>PAKISTAN</t>
  </si>
  <si>
    <t>PAK</t>
  </si>
  <si>
    <t>PAPUA NEW GUINEA</t>
  </si>
  <si>
    <t>PNG</t>
  </si>
  <si>
    <t>PERU</t>
  </si>
  <si>
    <t>PER</t>
  </si>
  <si>
    <t>RUSSIAN FEDERATION</t>
  </si>
  <si>
    <t>RUS</t>
  </si>
  <si>
    <t>RWANDA</t>
  </si>
  <si>
    <t>RWA</t>
  </si>
  <si>
    <t>SENEGAL</t>
  </si>
  <si>
    <t>SEN</t>
  </si>
  <si>
    <t>SERBIA</t>
  </si>
  <si>
    <t>SRB</t>
  </si>
  <si>
    <t>SOMALIA</t>
  </si>
  <si>
    <t>SOM</t>
  </si>
  <si>
    <t>SOUTH AFRICA</t>
  </si>
  <si>
    <t>ZAF</t>
  </si>
  <si>
    <t>SOUTH SUDAN</t>
  </si>
  <si>
    <t>SSD</t>
  </si>
  <si>
    <t>SUDAN</t>
  </si>
  <si>
    <t>SDN</t>
  </si>
  <si>
    <t>SYRIAN ARAB REPUBLIC</t>
  </si>
  <si>
    <t>SYR</t>
  </si>
  <si>
    <t>THAILAND</t>
  </si>
  <si>
    <t>THA</t>
  </si>
  <si>
    <t>TOGO</t>
  </si>
  <si>
    <t>TGO</t>
  </si>
  <si>
    <t>TURKEY</t>
  </si>
  <si>
    <t>TUR</t>
  </si>
  <si>
    <t>UGANDA</t>
  </si>
  <si>
    <t>UGA</t>
  </si>
  <si>
    <t>UNITED REPUBLIC OF TANZANIA</t>
  </si>
  <si>
    <t>TZA</t>
  </si>
  <si>
    <t>VENEZUELA (BOLIVARIAN REPUBLIC OF)</t>
  </si>
  <si>
    <t>VEN</t>
  </si>
  <si>
    <t>YEMEN</t>
  </si>
  <si>
    <t>YEM</t>
  </si>
  <si>
    <t>ZAMBIA</t>
  </si>
  <si>
    <t>ZMB</t>
  </si>
  <si>
    <t>ZIMBABWE</t>
  </si>
  <si>
    <t>ZWE</t>
  </si>
  <si>
    <t>Country:</t>
  </si>
  <si>
    <t>Please select country here</t>
  </si>
  <si>
    <t>Data from UIS/ UNHCR</t>
  </si>
  <si>
    <t>Standard assumptions of costing model</t>
  </si>
  <si>
    <t xml:space="preserve">Summary of results </t>
  </si>
  <si>
    <t>Total cost of refugee education</t>
  </si>
  <si>
    <t>Number of years of secondary education</t>
  </si>
  <si>
    <t>Y1 cost</t>
  </si>
  <si>
    <t>Repetition rate - Primary</t>
  </si>
  <si>
    <t xml:space="preserve">Annual average cost </t>
  </si>
  <si>
    <t>Repetition rate - Secondary</t>
  </si>
  <si>
    <t>Total school-aged children</t>
  </si>
  <si>
    <t>Refugee coefficient - pre-primary/primary</t>
  </si>
  <si>
    <t>Pre-primary</t>
  </si>
  <si>
    <t>Refugee coefficient - secondary</t>
  </si>
  <si>
    <t>Primary</t>
  </si>
  <si>
    <t>ECE coefficient</t>
  </si>
  <si>
    <t>Secondary</t>
  </si>
  <si>
    <t>Primary education</t>
  </si>
  <si>
    <t>Projected inflation rate</t>
  </si>
  <si>
    <t>Secondary education</t>
  </si>
  <si>
    <t>Projected refugee unit costs (inflation adjusted)</t>
  </si>
  <si>
    <t>Projected annual enrollment</t>
  </si>
  <si>
    <t>Grade</t>
  </si>
  <si>
    <t>Primary 1</t>
  </si>
  <si>
    <t>Primary 2</t>
  </si>
  <si>
    <t>Primary 3</t>
  </si>
  <si>
    <t>Primary 4</t>
  </si>
  <si>
    <t>Primary 5</t>
  </si>
  <si>
    <t>Primary 6</t>
  </si>
  <si>
    <t>Secondary 1</t>
  </si>
  <si>
    <t>Secondary 2</t>
  </si>
  <si>
    <t>Secondary 3</t>
  </si>
  <si>
    <t>Secondary 4</t>
  </si>
  <si>
    <t>Secondary 5</t>
  </si>
  <si>
    <t>Secondary 6</t>
  </si>
  <si>
    <t>Total annual enrollment by level of education</t>
  </si>
  <si>
    <t>Total annual cost by level of education</t>
  </si>
  <si>
    <t>TOTAL</t>
  </si>
  <si>
    <t>Total refugees and asylum seekers</t>
  </si>
  <si>
    <t>Asylum seekers</t>
  </si>
  <si>
    <t>Refugees</t>
  </si>
  <si>
    <t>Population aged 5-11 years</t>
  </si>
  <si>
    <t>Population aged 12-17 years</t>
  </si>
  <si>
    <t>cost_prm_nat</t>
  </si>
  <si>
    <t>cost_sec_nat</t>
  </si>
  <si>
    <t>cost_prm_yr</t>
  </si>
  <si>
    <t>cost_sec_yr</t>
  </si>
  <si>
    <t>prm_est</t>
  </si>
  <si>
    <t>sec_est</t>
  </si>
  <si>
    <t>total_cost_kg_2020</t>
  </si>
  <si>
    <t>total_cost_prm_2020</t>
  </si>
  <si>
    <t>total_cost_sec_2020</t>
  </si>
  <si>
    <t>total_cost_kg_2021</t>
  </si>
  <si>
    <t>total_cost_prm_2021</t>
  </si>
  <si>
    <t>total_cost_sec_2021</t>
  </si>
  <si>
    <t>total_cost_kg_2022</t>
  </si>
  <si>
    <t>total_cost_prm_2022</t>
  </si>
  <si>
    <t>total_cost_sec_2022</t>
  </si>
  <si>
    <t>total_cost_kg_2023</t>
  </si>
  <si>
    <t>total_cost_prm_2023</t>
  </si>
  <si>
    <t>total_cost_sec_2023</t>
  </si>
  <si>
    <t>total_cost_kg_2024</t>
  </si>
  <si>
    <t>total_cost_prm_2024</t>
  </si>
  <si>
    <t>total_cost_sec_2024</t>
  </si>
  <si>
    <t>total_cost_kg_2025</t>
  </si>
  <si>
    <t>total_cost_prm_2025</t>
  </si>
  <si>
    <t>total_cost_sec_2025</t>
  </si>
  <si>
    <t>total_cost_kg_2026</t>
  </si>
  <si>
    <t>total_cost_prm_2026</t>
  </si>
  <si>
    <t>total_cost_sec_2026</t>
  </si>
  <si>
    <t>total_cost_kg_2027</t>
  </si>
  <si>
    <t>total_cost_prm_2027</t>
  </si>
  <si>
    <t>total_cost_sec_2027</t>
  </si>
  <si>
    <t>total_cost_kg_2028</t>
  </si>
  <si>
    <t>total_cost_prm_2028</t>
  </si>
  <si>
    <t>total_cost_sec_2028</t>
  </si>
  <si>
    <t>total_cost_kg_2029</t>
  </si>
  <si>
    <t>total_cost_prm_2029</t>
  </si>
  <si>
    <t>total_cost_sec_2029</t>
  </si>
  <si>
    <t>total_cost_kg_2030</t>
  </si>
  <si>
    <t>total_cost_prm_2030</t>
  </si>
  <si>
    <t>total_cost_sec_2030</t>
  </si>
  <si>
    <t>total_cost_kg_2031</t>
  </si>
  <si>
    <t>total_cost_prm_2031</t>
  </si>
  <si>
    <t>total_cost_sec_2031</t>
  </si>
  <si>
    <t>total_cost_kg</t>
  </si>
  <si>
    <t>total_cost_prm</t>
  </si>
  <si>
    <t>total_cost_sec</t>
  </si>
  <si>
    <t>total_cost</t>
  </si>
  <si>
    <t>refugee</t>
  </si>
  <si>
    <t>asylum</t>
  </si>
  <si>
    <t>vda</t>
  </si>
  <si>
    <t>tot_pop</t>
  </si>
  <si>
    <t>pop_share_prm_ref</t>
  </si>
  <si>
    <t>pop_share_sec_ref</t>
  </si>
  <si>
    <t>pop_school_age</t>
  </si>
  <si>
    <t>cost_prm_host_2020</t>
  </si>
  <si>
    <t>cost_sec_host_2020</t>
  </si>
  <si>
    <t>cost_kg_ref_2020</t>
  </si>
  <si>
    <t>cost_prm_ref_2020</t>
  </si>
  <si>
    <t>cost_sec_ref_2020</t>
  </si>
  <si>
    <t>total_cost_kg_2032</t>
  </si>
  <si>
    <t>total_cost_prm_2032</t>
  </si>
  <si>
    <t>total_cost_sec_2032</t>
  </si>
  <si>
    <t>DOMINICAN REPUBLIC</t>
  </si>
  <si>
    <t>DOM</t>
  </si>
  <si>
    <t>GUYANA</t>
  </si>
  <si>
    <t>GUY</t>
  </si>
  <si>
    <t>Refugee, asylum seeker and VDA population (end 2019)</t>
  </si>
  <si>
    <t>Venezuelans displaced abroad</t>
  </si>
  <si>
    <t>Unit cost for native student (estimated) - 2020 US$</t>
  </si>
  <si>
    <t>Number of years of pre-primary and primary education</t>
  </si>
  <si>
    <t>Unit cost for refugee student (estimated) - 2020 US$</t>
  </si>
  <si>
    <t>School-age refugees</t>
  </si>
  <si>
    <t>Year of reporting</t>
  </si>
  <si>
    <t>DEM. REP. OF THE CONGO</t>
  </si>
  <si>
    <t>VENEZUELA (BOLIVARIAN REP. OF)</t>
  </si>
  <si>
    <t>Number of refugees</t>
  </si>
  <si>
    <r>
      <rPr>
        <vertAlign val="superscript"/>
        <sz val="12"/>
        <color theme="1"/>
        <rFont val="Calibri"/>
        <family val="2"/>
      </rPr>
      <t>1</t>
    </r>
    <r>
      <rPr>
        <sz val="12"/>
        <color theme="1"/>
        <rFont val="Calibri"/>
        <family val="2"/>
      </rPr>
      <t xml:space="preserve"> Host country unit cost data represented here is calculated as total public expenditure divided by total public enrollment at each level of education based on the latest available data reported on UNESCO Institute for Statistics (UIS). For countries where this data was not reported (marked with ±), it has been estimated based on data on public expenditure per student at each level of education as a share of GDP per capita.</t>
    </r>
  </si>
  <si>
    <r>
      <t>Host Country Unit Costs (US$)</t>
    </r>
    <r>
      <rPr>
        <b/>
        <vertAlign val="superscript"/>
        <sz val="12"/>
        <color theme="1"/>
        <rFont val="Calibri (Body)"/>
      </rPr>
      <t>1</t>
    </r>
  </si>
  <si>
    <r>
      <t>Host Country Unit Costs (2020 US$)</t>
    </r>
    <r>
      <rPr>
        <b/>
        <vertAlign val="superscript"/>
        <sz val="12"/>
        <color theme="1"/>
        <rFont val="Calibri (Body)"/>
      </rPr>
      <t>2</t>
    </r>
  </si>
  <si>
    <r>
      <t>343.51</t>
    </r>
    <r>
      <rPr>
        <vertAlign val="superscript"/>
        <sz val="12"/>
        <color theme="1"/>
        <rFont val="Symbol"/>
        <charset val="2"/>
      </rPr>
      <t>±</t>
    </r>
  </si>
  <si>
    <r>
      <t>288.63</t>
    </r>
    <r>
      <rPr>
        <vertAlign val="superscript"/>
        <sz val="12"/>
        <color theme="1"/>
        <rFont val="Symbol"/>
        <charset val="2"/>
      </rPr>
      <t>±</t>
    </r>
  </si>
  <si>
    <r>
      <t>173.77</t>
    </r>
    <r>
      <rPr>
        <vertAlign val="superscript"/>
        <sz val="12"/>
        <color theme="1"/>
        <rFont val="Symbol"/>
        <charset val="2"/>
      </rPr>
      <t>±</t>
    </r>
  </si>
  <si>
    <r>
      <t>113.33</t>
    </r>
    <r>
      <rPr>
        <vertAlign val="superscript"/>
        <sz val="12"/>
        <color theme="1"/>
        <rFont val="Symbol"/>
        <charset val="2"/>
      </rPr>
      <t>±</t>
    </r>
  </si>
  <si>
    <r>
      <t>113.73</t>
    </r>
    <r>
      <rPr>
        <vertAlign val="superscript"/>
        <sz val="12"/>
        <color theme="1"/>
        <rFont val="Symbol"/>
        <charset val="2"/>
      </rPr>
      <t>±</t>
    </r>
  </si>
  <si>
    <r>
      <t>21.41</t>
    </r>
    <r>
      <rPr>
        <vertAlign val="superscript"/>
        <sz val="12"/>
        <color theme="1"/>
        <rFont val="Symbol"/>
        <charset val="2"/>
      </rPr>
      <t>±</t>
    </r>
  </si>
  <si>
    <r>
      <t>77.54</t>
    </r>
    <r>
      <rPr>
        <vertAlign val="superscript"/>
        <sz val="12"/>
        <color theme="1"/>
        <rFont val="Symbol"/>
        <charset val="2"/>
      </rPr>
      <t>±</t>
    </r>
  </si>
  <si>
    <r>
      <t>50.05</t>
    </r>
    <r>
      <rPr>
        <vertAlign val="superscript"/>
        <sz val="12"/>
        <color theme="1"/>
        <rFont val="Symbol"/>
        <charset val="2"/>
      </rPr>
      <t>±</t>
    </r>
  </si>
  <si>
    <r>
      <t>421.82</t>
    </r>
    <r>
      <rPr>
        <vertAlign val="superscript"/>
        <sz val="12"/>
        <color theme="1"/>
        <rFont val="Symbol"/>
        <charset val="2"/>
      </rPr>
      <t>±</t>
    </r>
  </si>
  <si>
    <r>
      <t>57.10</t>
    </r>
    <r>
      <rPr>
        <vertAlign val="superscript"/>
        <sz val="12"/>
        <color theme="1"/>
        <rFont val="Symbol"/>
        <charset val="2"/>
      </rPr>
      <t>±</t>
    </r>
  </si>
  <si>
    <r>
      <t>147.80</t>
    </r>
    <r>
      <rPr>
        <vertAlign val="superscript"/>
        <sz val="12"/>
        <color theme="1"/>
        <rFont val="Symbol"/>
        <charset val="2"/>
      </rPr>
      <t>±</t>
    </r>
  </si>
  <si>
    <r>
      <t>130.87</t>
    </r>
    <r>
      <rPr>
        <vertAlign val="superscript"/>
        <sz val="12"/>
        <color theme="1"/>
        <rFont val="Symbol"/>
        <charset val="2"/>
      </rPr>
      <t>±</t>
    </r>
  </si>
  <si>
    <r>
      <t>340.03</t>
    </r>
    <r>
      <rPr>
        <vertAlign val="superscript"/>
        <sz val="12"/>
        <color theme="1"/>
        <rFont val="Symbol"/>
        <charset val="2"/>
      </rPr>
      <t>±</t>
    </r>
  </si>
  <si>
    <r>
      <t>1,682.39</t>
    </r>
    <r>
      <rPr>
        <vertAlign val="superscript"/>
        <sz val="12"/>
        <color theme="1"/>
        <rFont val="Symbol"/>
        <charset val="2"/>
      </rPr>
      <t>±</t>
    </r>
  </si>
  <si>
    <r>
      <t>1,168.27</t>
    </r>
    <r>
      <rPr>
        <vertAlign val="superscript"/>
        <sz val="12"/>
        <color theme="1"/>
        <rFont val="Symbol"/>
        <charset val="2"/>
      </rPr>
      <t>±</t>
    </r>
  </si>
  <si>
    <r>
      <t>21.58</t>
    </r>
    <r>
      <rPr>
        <vertAlign val="superscript"/>
        <sz val="12"/>
        <color theme="1"/>
        <rFont val="Symbol"/>
        <charset val="2"/>
      </rPr>
      <t>±</t>
    </r>
  </si>
  <si>
    <r>
      <t>95.71</t>
    </r>
    <r>
      <rPr>
        <vertAlign val="superscript"/>
        <sz val="12"/>
        <color theme="1"/>
        <rFont val="Symbol"/>
        <charset val="2"/>
      </rPr>
      <t>±</t>
    </r>
  </si>
  <si>
    <r>
      <t>390.36</t>
    </r>
    <r>
      <rPr>
        <vertAlign val="superscript"/>
        <sz val="12"/>
        <color theme="1"/>
        <rFont val="Symbol"/>
        <charset val="2"/>
      </rPr>
      <t>±</t>
    </r>
  </si>
  <si>
    <r>
      <t>257.74</t>
    </r>
    <r>
      <rPr>
        <vertAlign val="superscript"/>
        <sz val="12"/>
        <color theme="1"/>
        <rFont val="Symbol"/>
        <charset val="2"/>
      </rPr>
      <t>±</t>
    </r>
  </si>
  <si>
    <r>
      <t>365.13</t>
    </r>
    <r>
      <rPr>
        <vertAlign val="superscript"/>
        <sz val="12"/>
        <color theme="1"/>
        <rFont val="Symbol"/>
        <charset val="2"/>
      </rPr>
      <t>±</t>
    </r>
  </si>
  <si>
    <r>
      <t>364.34</t>
    </r>
    <r>
      <rPr>
        <vertAlign val="superscript"/>
        <sz val="12"/>
        <color theme="1"/>
        <rFont val="Symbol"/>
        <charset val="2"/>
      </rPr>
      <t>±</t>
    </r>
  </si>
  <si>
    <r>
      <t>203.57</t>
    </r>
    <r>
      <rPr>
        <vertAlign val="superscript"/>
        <sz val="12"/>
        <color theme="1"/>
        <rFont val="Symbol"/>
        <charset val="2"/>
      </rPr>
      <t>±</t>
    </r>
  </si>
  <si>
    <r>
      <t>504.14</t>
    </r>
    <r>
      <rPr>
        <vertAlign val="superscript"/>
        <sz val="12"/>
        <color theme="1"/>
        <rFont val="Symbol"/>
        <charset val="2"/>
      </rPr>
      <t>±</t>
    </r>
  </si>
  <si>
    <r>
      <t>112.85</t>
    </r>
    <r>
      <rPr>
        <vertAlign val="superscript"/>
        <sz val="12"/>
        <color theme="1"/>
        <rFont val="Symbol"/>
        <charset val="2"/>
      </rPr>
      <t>±</t>
    </r>
  </si>
  <si>
    <r>
      <t>137.47</t>
    </r>
    <r>
      <rPr>
        <vertAlign val="superscript"/>
        <sz val="12"/>
        <color theme="1"/>
        <rFont val="Symbol"/>
        <charset val="2"/>
      </rPr>
      <t>±</t>
    </r>
  </si>
  <si>
    <r>
      <t>75.46</t>
    </r>
    <r>
      <rPr>
        <vertAlign val="superscript"/>
        <sz val="12"/>
        <color theme="1"/>
        <rFont val="Symbol"/>
        <charset val="2"/>
      </rPr>
      <t>±</t>
    </r>
  </si>
  <si>
    <r>
      <t>98.65</t>
    </r>
    <r>
      <rPr>
        <vertAlign val="superscript"/>
        <sz val="12"/>
        <color theme="1"/>
        <rFont val="Symbol"/>
        <charset val="2"/>
      </rPr>
      <t>±</t>
    </r>
  </si>
  <si>
    <r>
      <t>3,115.42</t>
    </r>
    <r>
      <rPr>
        <vertAlign val="superscript"/>
        <sz val="12"/>
        <color theme="1"/>
        <rFont val="Symbol"/>
        <charset val="2"/>
      </rPr>
      <t>±</t>
    </r>
  </si>
  <si>
    <r>
      <t>1,368.21</t>
    </r>
    <r>
      <rPr>
        <vertAlign val="superscript"/>
        <sz val="12"/>
        <color theme="1"/>
        <rFont val="Symbol"/>
        <charset val="2"/>
      </rPr>
      <t>±</t>
    </r>
  </si>
  <si>
    <r>
      <t>2,257.69</t>
    </r>
    <r>
      <rPr>
        <vertAlign val="superscript"/>
        <sz val="12"/>
        <color theme="1"/>
        <rFont val="Symbol"/>
        <charset val="2"/>
      </rPr>
      <t>±</t>
    </r>
  </si>
  <si>
    <r>
      <t>1,766.48</t>
    </r>
    <r>
      <rPr>
        <vertAlign val="superscript"/>
        <sz val="12"/>
        <color theme="1"/>
        <rFont val="Symbol"/>
        <charset val="2"/>
      </rPr>
      <t>±</t>
    </r>
  </si>
  <si>
    <r>
      <t>1,603.01</t>
    </r>
    <r>
      <rPr>
        <vertAlign val="superscript"/>
        <sz val="12"/>
        <color theme="1"/>
        <rFont val="Symbol"/>
        <charset val="2"/>
      </rPr>
      <t>±</t>
    </r>
  </si>
  <si>
    <r>
      <t>1,323.21</t>
    </r>
    <r>
      <rPr>
        <vertAlign val="superscript"/>
        <sz val="12"/>
        <color theme="1"/>
        <rFont val="Symbol"/>
        <charset val="2"/>
      </rPr>
      <t>±</t>
    </r>
  </si>
  <si>
    <r>
      <t>2,873.76</t>
    </r>
    <r>
      <rPr>
        <vertAlign val="superscript"/>
        <sz val="12"/>
        <color theme="1"/>
        <rFont val="Symbol"/>
        <charset val="2"/>
      </rPr>
      <t>±</t>
    </r>
  </si>
  <si>
    <r>
      <t>2,376.07</t>
    </r>
    <r>
      <rPr>
        <vertAlign val="superscript"/>
        <sz val="12"/>
        <color theme="1"/>
        <rFont val="Symbol"/>
        <charset val="2"/>
      </rPr>
      <t>±</t>
    </r>
  </si>
  <si>
    <r>
      <t>473.19</t>
    </r>
    <r>
      <rPr>
        <vertAlign val="superscript"/>
        <sz val="12"/>
        <color theme="1"/>
        <rFont val="Symbol"/>
        <charset val="2"/>
      </rPr>
      <t>±</t>
    </r>
  </si>
  <si>
    <r>
      <t>736.53</t>
    </r>
    <r>
      <rPr>
        <vertAlign val="superscript"/>
        <sz val="12"/>
        <color theme="1"/>
        <rFont val="Symbol"/>
        <charset val="2"/>
      </rPr>
      <t>±</t>
    </r>
  </si>
  <si>
    <r>
      <t>220.00</t>
    </r>
    <r>
      <rPr>
        <vertAlign val="superscript"/>
        <sz val="12"/>
        <color theme="1"/>
        <rFont val="Symbol"/>
        <charset val="2"/>
      </rPr>
      <t>±</t>
    </r>
  </si>
  <si>
    <r>
      <t>638.29</t>
    </r>
    <r>
      <rPr>
        <vertAlign val="superscript"/>
        <sz val="12"/>
        <color theme="1"/>
        <rFont val="Symbol"/>
        <charset val="2"/>
      </rPr>
      <t>±</t>
    </r>
  </si>
  <si>
    <r>
      <t>452.78</t>
    </r>
    <r>
      <rPr>
        <vertAlign val="superscript"/>
        <sz val="12"/>
        <color theme="1"/>
        <rFont val="Symbol"/>
        <charset val="2"/>
      </rPr>
      <t>±</t>
    </r>
  </si>
  <si>
    <r>
      <t>873.64</t>
    </r>
    <r>
      <rPr>
        <vertAlign val="superscript"/>
        <sz val="12"/>
        <color theme="1"/>
        <rFont val="Symbol"/>
        <charset val="2"/>
      </rPr>
      <t>±</t>
    </r>
  </si>
  <si>
    <r>
      <t>819.94</t>
    </r>
    <r>
      <rPr>
        <vertAlign val="superscript"/>
        <sz val="12"/>
        <color theme="1"/>
        <rFont val="Symbol"/>
        <charset val="2"/>
      </rPr>
      <t>±</t>
    </r>
  </si>
  <si>
    <r>
      <rPr>
        <vertAlign val="superscript"/>
        <sz val="12"/>
        <color theme="1"/>
        <rFont val="Calibri"/>
        <family val="2"/>
      </rPr>
      <t xml:space="preserve">2 </t>
    </r>
    <r>
      <rPr>
        <sz val="12"/>
        <color theme="1"/>
        <rFont val="Calibri"/>
        <family val="2"/>
      </rPr>
      <t>Unit cost data adjusted for inflation using constant inflation rate of 2.4 percent.</t>
    </r>
  </si>
  <si>
    <t>Pre-primary level refugees</t>
  </si>
  <si>
    <t>Pre-primary unit cost (2020 US$)</t>
  </si>
  <si>
    <t>Total cost (US$ millions)</t>
  </si>
  <si>
    <t>Native Student</t>
  </si>
  <si>
    <t>Refugee Mark-up</t>
  </si>
  <si>
    <t>Refugee Student</t>
  </si>
  <si>
    <t>Base</t>
  </si>
  <si>
    <t>Total</t>
  </si>
  <si>
    <t>-</t>
  </si>
  <si>
    <t>Grand Total</t>
  </si>
  <si>
    <t>Cohort-average annual cost (US$ millions)</t>
  </si>
  <si>
    <t xml:space="preserve">Annex 2: Number of refugees and unit costs by host country </t>
  </si>
  <si>
    <t>Annex 3: Refugee Education Financing – Pre-primary</t>
  </si>
  <si>
    <t>Annex 4: Refugee Education Financing – Primary</t>
  </si>
  <si>
    <t>Primary level refugees</t>
  </si>
  <si>
    <t>Unit cost (2020 US$)</t>
  </si>
  <si>
    <t>Native student</t>
  </si>
  <si>
    <t>Refugee student</t>
  </si>
  <si>
    <t>Annex 5: Refugee Education Financing – Secondary</t>
  </si>
  <si>
    <t>Secondary level refugees</t>
  </si>
  <si>
    <t>Annex 6: Refugee Education Financing – Total</t>
  </si>
  <si>
    <t>Average unit cost (2020 US$)</t>
  </si>
  <si>
    <t>Refugee-Mark-up</t>
  </si>
  <si>
    <t>Cohort-average annual unit cost (US$ millions)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</si>
</sst>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font>
      <sz val="12"/>
      <color theme="1"/>
      <name val="Calibri"/>
      <family val="2"/>
      <scheme val="minor"/>
    </font>
    <font>
      <sz val="12"/>
      <color theme="1"/>
      <name val="Calibri"/>
      <family val="2"/>
      <scheme val="minor"/>
    </font>
    <font>
      <b/>
      <sz val="12"/>
      <color theme="1"/>
      <name val="Calibri"/>
      <family val="2"/>
      <scheme val="minor"/>
    </font>
    <font>
      <sz val="11"/>
      <name val="Calibri"/>
      <family val="2"/>
    </font>
    <font>
      <b/>
      <sz val="12"/>
      <color theme="9"/>
      <name val="Calibri"/>
      <family val="2"/>
      <scheme val="minor"/>
    </font>
    <font>
      <sz val="12"/>
      <color rgb="FF000000"/>
      <name val="Calibri"/>
      <family val="2"/>
      <scheme val="minor"/>
    </font>
    <font>
      <u/>
      <sz val="12"/>
      <color theme="10"/>
      <name val="Calibri"/>
      <family val="2"/>
      <scheme val="minor"/>
    </font>
    <font>
      <sz val="12"/>
      <color theme="1"/>
      <name val="Calibri (Body)"/>
    </font>
    <font>
      <vertAlign val="superscript"/>
      <sz val="12"/>
      <color theme="1"/>
      <name val="Calibri"/>
      <family val="2"/>
    </font>
    <font>
      <sz val="12"/>
      <color theme="1"/>
      <name val="Calibri"/>
      <family val="2"/>
    </font>
    <font>
      <sz val="8"/>
      <name val="Calibri"/>
      <family val="2"/>
      <scheme val="minor"/>
    </font>
    <font>
      <b/>
      <vertAlign val="superscript"/>
      <sz val="12"/>
      <color theme="1"/>
      <name val="Calibri (Body)"/>
    </font>
    <font>
      <b/>
      <sz val="12"/>
      <color rgb="FF000000"/>
      <name val="Calibri"/>
      <family val="2"/>
    </font>
    <font>
      <vertAlign val="superscript"/>
      <sz val="12"/>
      <color theme="1"/>
      <name val="Symbol"/>
      <charset val="2"/>
    </font>
    <font>
      <b/>
      <sz val="12"/>
      <color theme="1"/>
      <name val="Calibri"/>
      <family val="2"/>
    </font>
    <font>
      <b/>
      <sz val="12"/>
      <color rgb="FF000000"/>
      <name val="Calibri (Body)"/>
    </font>
    <font>
      <b/>
      <sz val="12"/>
      <color theme="1"/>
      <name val="Calibri (Body)"/>
    </font>
    <font>
      <b/>
      <sz val="12"/>
      <color rgb="FF000000"/>
      <name val="Calibri"/>
      <family val="2"/>
      <scheme val="minor"/>
    </font>
  </fonts>
  <fills count="12">
    <fill>
      <patternFill patternType="none"/>
    </fill>
    <fill>
      <patternFill patternType="gray125"/>
    </fill>
    <fill>
      <patternFill patternType="solid">
        <fgColor theme="4" tint="0.79995117038483843"/>
        <bgColor indexed="64"/>
      </patternFill>
    </fill>
    <fill>
      <patternFill patternType="solid">
        <fgColor theme="9" tint="0.7999511703848384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DEEAF6"/>
        <bgColor indexed="64"/>
      </patternFill>
    </fill>
    <fill>
      <patternFill patternType="solid">
        <fgColor rgb="FFE2EFD9"/>
        <bgColor indexed="64"/>
      </patternFill>
    </fill>
    <fill>
      <patternFill patternType="solid">
        <fgColor rgb="FFFFF2CC"/>
        <bgColor indexed="64"/>
      </patternFill>
    </fill>
    <fill>
      <patternFill patternType="solid">
        <fgColor rgb="FFFBE4D5"/>
        <bgColor indexed="64"/>
      </patternFill>
    </fill>
    <fill>
      <patternFill patternType="solid">
        <fgColor rgb="FFD9E1F2"/>
        <bgColor indexed="64"/>
      </patternFill>
    </fill>
    <fill>
      <patternFill patternType="solid">
        <fgColor rgb="FFD9E2F3"/>
        <bgColor indexed="64"/>
      </patternFill>
    </fill>
  </fills>
  <borders count="39">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indexed="64"/>
      </right>
      <top style="thin">
        <color indexed="64"/>
      </top>
      <bottom style="thin">
        <color theme="0"/>
      </bottom>
      <diagonal/>
    </border>
    <border>
      <left/>
      <right style="thin">
        <color indexed="64"/>
      </right>
      <top/>
      <bottom style="thin">
        <color theme="0"/>
      </bottom>
      <diagonal/>
    </border>
    <border>
      <left style="thin">
        <color theme="0"/>
      </left>
      <right style="thin">
        <color theme="0"/>
      </right>
      <top style="thin">
        <color indexed="64"/>
      </top>
      <bottom style="thin">
        <color theme="0"/>
      </bottom>
      <diagonal/>
    </border>
    <border>
      <left style="medium">
        <color indexed="64"/>
      </left>
      <right/>
      <top style="thin">
        <color theme="0"/>
      </top>
      <bottom style="thin">
        <color theme="0"/>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17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9" xfId="0" applyBorder="1" applyAlignment="1">
      <alignment vertical="center"/>
    </xf>
    <xf numFmtId="164" fontId="2" fillId="3" borderId="9" xfId="0" applyNumberFormat="1" applyFont="1" applyFill="1" applyBorder="1" applyAlignment="1">
      <alignment vertical="center"/>
    </xf>
    <xf numFmtId="0" fontId="3" fillId="0" borderId="10" xfId="0" applyFont="1" applyBorder="1" applyAlignment="1">
      <alignment vertical="center" wrapText="1"/>
    </xf>
    <xf numFmtId="164" fontId="0" fillId="0" borderId="11" xfId="1" applyNumberFormat="1" applyFont="1" applyBorder="1" applyAlignment="1">
      <alignment vertical="center"/>
    </xf>
    <xf numFmtId="0" fontId="0" fillId="0" borderId="11" xfId="0" applyBorder="1" applyAlignment="1">
      <alignment vertical="center"/>
    </xf>
    <xf numFmtId="164" fontId="0" fillId="4" borderId="11" xfId="0" applyNumberFormat="1" applyFill="1" applyBorder="1" applyAlignment="1">
      <alignment vertical="center"/>
    </xf>
    <xf numFmtId="164" fontId="2" fillId="5" borderId="11" xfId="0" applyNumberFormat="1" applyFont="1" applyFill="1" applyBorder="1" applyAlignment="1">
      <alignment vertical="center"/>
    </xf>
    <xf numFmtId="164" fontId="0" fillId="0" borderId="11" xfId="1" applyNumberFormat="1" applyFont="1" applyBorder="1" applyAlignment="1" applyProtection="1">
      <alignment vertical="center"/>
      <protection hidden="1"/>
    </xf>
    <xf numFmtId="2" fontId="0" fillId="0" borderId="11" xfId="0" applyNumberForma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wrapText="1"/>
    </xf>
    <xf numFmtId="0" fontId="0" fillId="0" borderId="6" xfId="0" applyBorder="1"/>
    <xf numFmtId="0" fontId="0" fillId="0" borderId="15" xfId="0" applyBorder="1" applyAlignment="1">
      <alignment vertical="center" wrapText="1"/>
    </xf>
    <xf numFmtId="0" fontId="0" fillId="0" borderId="17" xfId="0" applyBorder="1"/>
    <xf numFmtId="0" fontId="0" fillId="0" borderId="18" xfId="0" applyBorder="1" applyAlignment="1">
      <alignment wrapText="1"/>
    </xf>
    <xf numFmtId="0" fontId="0" fillId="0" borderId="19" xfId="0" applyBorder="1" applyAlignment="1">
      <alignment wrapText="1"/>
    </xf>
    <xf numFmtId="43" fontId="0" fillId="0" borderId="2" xfId="1" applyFont="1" applyBorder="1"/>
    <xf numFmtId="43" fontId="0" fillId="0" borderId="20" xfId="1" applyFont="1" applyBorder="1"/>
    <xf numFmtId="0" fontId="0" fillId="0" borderId="21" xfId="0" applyBorder="1" applyAlignment="1">
      <alignment wrapText="1"/>
    </xf>
    <xf numFmtId="43" fontId="0" fillId="0" borderId="22" xfId="1" applyFont="1" applyBorder="1"/>
    <xf numFmtId="43" fontId="0" fillId="0" borderId="23" xfId="1" applyFont="1" applyBorder="1"/>
    <xf numFmtId="0" fontId="0" fillId="0" borderId="15" xfId="0" applyBorder="1" applyAlignment="1">
      <alignment wrapText="1"/>
    </xf>
    <xf numFmtId="164" fontId="0" fillId="0" borderId="2" xfId="1" applyNumberFormat="1" applyFont="1" applyBorder="1"/>
    <xf numFmtId="164" fontId="0" fillId="0" borderId="20" xfId="1" applyNumberFormat="1" applyFont="1" applyBorder="1"/>
    <xf numFmtId="164" fontId="0" fillId="0" borderId="22" xfId="1" applyNumberFormat="1" applyFont="1" applyBorder="1"/>
    <xf numFmtId="164" fontId="0" fillId="0" borderId="23" xfId="1" applyNumberFormat="1" applyFont="1" applyBorder="1"/>
    <xf numFmtId="164" fontId="0" fillId="0" borderId="2" xfId="0" applyNumberFormat="1" applyBorder="1"/>
    <xf numFmtId="164" fontId="0" fillId="0" borderId="22" xfId="0" applyNumberFormat="1" applyBorder="1"/>
    <xf numFmtId="164" fontId="2" fillId="0" borderId="23" xfId="0" applyNumberFormat="1" applyFont="1" applyBorder="1"/>
    <xf numFmtId="164" fontId="0" fillId="0" borderId="14" xfId="1" applyNumberFormat="1" applyFont="1" applyBorder="1" applyAlignment="1">
      <alignment vertical="center"/>
    </xf>
    <xf numFmtId="0" fontId="0" fillId="0" borderId="24" xfId="0" applyBorder="1" applyAlignment="1">
      <alignment wrapText="1"/>
    </xf>
    <xf numFmtId="0" fontId="3" fillId="2" borderId="25" xfId="0" applyFont="1" applyFill="1" applyBorder="1"/>
    <xf numFmtId="0" fontId="4" fillId="0" borderId="1" xfId="0" applyFont="1" applyBorder="1"/>
    <xf numFmtId="0" fontId="0" fillId="0" borderId="7" xfId="0" applyBorder="1"/>
    <xf numFmtId="0" fontId="0" fillId="0" borderId="12" xfId="0" applyBorder="1"/>
    <xf numFmtId="0" fontId="0" fillId="0" borderId="13" xfId="0" applyBorder="1"/>
    <xf numFmtId="0" fontId="0" fillId="0" borderId="14" xfId="0" applyBorder="1"/>
    <xf numFmtId="0" fontId="0" fillId="0" borderId="10" xfId="0" applyBorder="1"/>
    <xf numFmtId="0" fontId="0" fillId="0" borderId="11" xfId="0" applyBorder="1"/>
    <xf numFmtId="0" fontId="0" fillId="0" borderId="29" xfId="0" applyBorder="1"/>
    <xf numFmtId="0" fontId="0" fillId="0" borderId="30" xfId="0" applyBorder="1" applyAlignment="1">
      <alignment horizontal="center"/>
    </xf>
    <xf numFmtId="0" fontId="0" fillId="0" borderId="31" xfId="0" applyBorder="1"/>
    <xf numFmtId="0" fontId="0" fillId="0" borderId="16" xfId="0" applyBorder="1" applyAlignment="1">
      <alignment horizontal="center"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164" fontId="2" fillId="0" borderId="11" xfId="0" applyNumberFormat="1" applyFont="1" applyFill="1" applyBorder="1" applyAlignment="1">
      <alignment vertical="center"/>
    </xf>
    <xf numFmtId="0" fontId="5" fillId="0" borderId="33" xfId="0" applyFont="1" applyBorder="1"/>
    <xf numFmtId="0" fontId="5" fillId="0" borderId="34" xfId="0" applyFont="1" applyBorder="1"/>
    <xf numFmtId="0" fontId="0" fillId="0" borderId="0" xfId="0" applyFill="1"/>
    <xf numFmtId="0" fontId="6" fillId="0" borderId="0" xfId="2" applyAlignment="1">
      <alignment horizontal="justify" vertic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2" fillId="4" borderId="37" xfId="0" applyFont="1" applyFill="1" applyBorder="1" applyAlignment="1">
      <alignment horizontal="center" vertical="center" wrapText="1"/>
    </xf>
    <xf numFmtId="0" fontId="12" fillId="7" borderId="37" xfId="0" applyFont="1" applyFill="1" applyBorder="1" applyAlignment="1">
      <alignment vertical="center"/>
    </xf>
    <xf numFmtId="0" fontId="0" fillId="7" borderId="37" xfId="0" applyFont="1" applyFill="1" applyBorder="1" applyAlignment="1">
      <alignment vertical="center"/>
    </xf>
    <xf numFmtId="0" fontId="0" fillId="7" borderId="37" xfId="0" applyFont="1" applyFill="1" applyBorder="1"/>
    <xf numFmtId="0" fontId="12" fillId="0" borderId="37" xfId="0" applyFont="1" applyBorder="1" applyAlignment="1">
      <alignment horizontal="left" vertical="center" indent="1"/>
    </xf>
    <xf numFmtId="0" fontId="0" fillId="0" borderId="37" xfId="0" applyFont="1" applyBorder="1" applyAlignment="1">
      <alignment vertical="center"/>
    </xf>
    <xf numFmtId="0" fontId="0" fillId="0" borderId="37" xfId="0" applyFont="1" applyBorder="1"/>
    <xf numFmtId="0" fontId="0" fillId="0" borderId="36" xfId="0" applyFont="1" applyBorder="1"/>
    <xf numFmtId="0" fontId="9" fillId="0" borderId="37" xfId="0" applyFont="1" applyBorder="1" applyAlignment="1">
      <alignment horizontal="left" vertical="center" indent="2"/>
    </xf>
    <xf numFmtId="3" fontId="9" fillId="0" borderId="37" xfId="0" applyNumberFormat="1" applyFont="1" applyBorder="1" applyAlignment="1">
      <alignment horizontal="right" vertical="center"/>
    </xf>
    <xf numFmtId="0" fontId="9" fillId="0" borderId="37" xfId="0" applyFont="1" applyBorder="1" applyAlignment="1">
      <alignment horizontal="right" vertical="center"/>
    </xf>
    <xf numFmtId="0" fontId="9" fillId="0" borderId="36" xfId="0" applyFont="1" applyBorder="1" applyAlignment="1">
      <alignment horizontal="right" vertical="center"/>
    </xf>
    <xf numFmtId="0" fontId="12" fillId="8" borderId="37" xfId="0" applyFont="1" applyFill="1" applyBorder="1" applyAlignment="1">
      <alignment vertical="center"/>
    </xf>
    <xf numFmtId="0" fontId="0" fillId="8" borderId="37" xfId="0" applyFont="1" applyFill="1" applyBorder="1" applyAlignment="1">
      <alignment vertical="center"/>
    </xf>
    <xf numFmtId="0" fontId="0" fillId="8" borderId="37" xfId="0" applyFont="1" applyFill="1" applyBorder="1"/>
    <xf numFmtId="0" fontId="0" fillId="8" borderId="36" xfId="0" applyFont="1" applyFill="1" applyBorder="1"/>
    <xf numFmtId="4" fontId="9" fillId="0" borderId="37" xfId="0" applyNumberFormat="1" applyFont="1" applyBorder="1" applyAlignment="1">
      <alignment horizontal="right" vertical="center"/>
    </xf>
    <xf numFmtId="0" fontId="12" fillId="9" borderId="37" xfId="0" applyFont="1" applyFill="1" applyBorder="1" applyAlignment="1">
      <alignment vertical="center"/>
    </xf>
    <xf numFmtId="0" fontId="0" fillId="9" borderId="37" xfId="0" applyFont="1" applyFill="1" applyBorder="1" applyAlignment="1">
      <alignment vertical="center"/>
    </xf>
    <xf numFmtId="0" fontId="0" fillId="9" borderId="37" xfId="0" applyFont="1" applyFill="1" applyBorder="1"/>
    <xf numFmtId="0" fontId="0" fillId="9" borderId="36" xfId="0" applyFont="1" applyFill="1" applyBorder="1"/>
    <xf numFmtId="0" fontId="14" fillId="0" borderId="0" xfId="0" applyFont="1" applyAlignment="1">
      <alignment horizontal="justify" vertical="center"/>
    </xf>
    <xf numFmtId="0" fontId="7" fillId="0" borderId="0" xfId="0" applyFont="1"/>
    <xf numFmtId="0" fontId="15" fillId="6" borderId="37" xfId="0" applyFont="1" applyFill="1" applyBorder="1" applyAlignment="1">
      <alignment horizontal="center" vertical="center" wrapText="1"/>
    </xf>
    <xf numFmtId="0" fontId="15" fillId="7" borderId="37" xfId="0" applyFont="1" applyFill="1" applyBorder="1" applyAlignment="1">
      <alignment vertical="center"/>
    </xf>
    <xf numFmtId="0" fontId="7" fillId="7" borderId="37" xfId="0" applyFont="1" applyFill="1" applyBorder="1"/>
    <xf numFmtId="0" fontId="15" fillId="7" borderId="37" xfId="0" applyFont="1" applyFill="1" applyBorder="1" applyAlignment="1">
      <alignment horizontal="right" vertical="center" wrapText="1"/>
    </xf>
    <xf numFmtId="0" fontId="15" fillId="0" borderId="37" xfId="0" applyFont="1" applyBorder="1" applyAlignment="1">
      <alignment horizontal="left" vertical="center" indent="1"/>
    </xf>
    <xf numFmtId="0" fontId="7" fillId="0" borderId="37" xfId="0" applyFont="1" applyBorder="1"/>
    <xf numFmtId="0" fontId="15" fillId="0" borderId="37" xfId="0" applyFont="1" applyBorder="1" applyAlignment="1">
      <alignment horizontal="right" vertical="center" wrapText="1"/>
    </xf>
    <xf numFmtId="0" fontId="7" fillId="0" borderId="37" xfId="0" applyFont="1" applyBorder="1" applyAlignment="1">
      <alignment horizontal="left" vertical="center" indent="2"/>
    </xf>
    <xf numFmtId="0" fontId="7" fillId="0" borderId="37" xfId="0" applyFont="1" applyBorder="1" applyAlignment="1">
      <alignment horizontal="right" vertical="center"/>
    </xf>
    <xf numFmtId="0" fontId="7" fillId="0" borderId="37" xfId="0" applyFont="1" applyBorder="1" applyAlignment="1">
      <alignment horizontal="right" vertical="center" wrapText="1"/>
    </xf>
    <xf numFmtId="3" fontId="7" fillId="0" borderId="37" xfId="0" applyNumberFormat="1" applyFont="1" applyBorder="1" applyAlignment="1">
      <alignment horizontal="right" vertical="center"/>
    </xf>
    <xf numFmtId="0" fontId="15" fillId="8" borderId="37" xfId="0" applyFont="1" applyFill="1" applyBorder="1" applyAlignment="1">
      <alignment vertical="center"/>
    </xf>
    <xf numFmtId="0" fontId="7" fillId="8" borderId="37" xfId="0" applyFont="1" applyFill="1" applyBorder="1"/>
    <xf numFmtId="0" fontId="15" fillId="8" borderId="37" xfId="0" applyFont="1" applyFill="1" applyBorder="1" applyAlignment="1">
      <alignment horizontal="right" vertical="center" wrapText="1"/>
    </xf>
    <xf numFmtId="4" fontId="7" fillId="0" borderId="37" xfId="0" applyNumberFormat="1" applyFont="1" applyBorder="1" applyAlignment="1">
      <alignment horizontal="right" vertical="center"/>
    </xf>
    <xf numFmtId="4" fontId="7" fillId="0" borderId="37" xfId="0" applyNumberFormat="1" applyFont="1" applyBorder="1" applyAlignment="1">
      <alignment horizontal="right" vertical="center" wrapText="1"/>
    </xf>
    <xf numFmtId="0" fontId="15" fillId="9" borderId="37" xfId="0" applyFont="1" applyFill="1" applyBorder="1" applyAlignment="1">
      <alignment vertical="center"/>
    </xf>
    <xf numFmtId="0" fontId="7" fillId="9" borderId="37" xfId="0" applyFont="1" applyFill="1" applyBorder="1"/>
    <xf numFmtId="0" fontId="15" fillId="9" borderId="37" xfId="0" applyFont="1" applyFill="1" applyBorder="1" applyAlignment="1">
      <alignment horizontal="right" vertical="center" wrapText="1"/>
    </xf>
    <xf numFmtId="0" fontId="15" fillId="10" borderId="37" xfId="0" applyFont="1" applyFill="1" applyBorder="1" applyAlignment="1">
      <alignment vertical="center"/>
    </xf>
    <xf numFmtId="3" fontId="15" fillId="10" borderId="37" xfId="0" applyNumberFormat="1" applyFont="1" applyFill="1" applyBorder="1" applyAlignment="1">
      <alignment horizontal="right" vertical="center"/>
    </xf>
    <xf numFmtId="0" fontId="15" fillId="10" borderId="37" xfId="0" applyFont="1" applyFill="1" applyBorder="1" applyAlignment="1">
      <alignment horizontal="right" vertical="center" wrapText="1"/>
    </xf>
    <xf numFmtId="0" fontId="7" fillId="10" borderId="37" xfId="0" applyFont="1" applyFill="1" applyBorder="1"/>
    <xf numFmtId="0" fontId="15" fillId="10" borderId="37" xfId="0" applyFont="1" applyFill="1" applyBorder="1" applyAlignment="1">
      <alignment horizontal="right" vertical="center"/>
    </xf>
    <xf numFmtId="0" fontId="16" fillId="0" borderId="0" xfId="0" applyFont="1" applyAlignment="1">
      <alignment horizontal="justify" vertical="center"/>
    </xf>
    <xf numFmtId="0" fontId="15" fillId="6" borderId="35" xfId="0" applyFont="1" applyFill="1" applyBorder="1" applyAlignment="1">
      <alignment horizontal="right" vertical="center" wrapText="1"/>
    </xf>
    <xf numFmtId="0" fontId="7" fillId="0" borderId="0" xfId="0" applyFont="1" applyAlignment="1">
      <alignment wrapText="1"/>
    </xf>
    <xf numFmtId="0" fontId="15" fillId="6" borderId="37" xfId="0" applyFont="1" applyFill="1" applyBorder="1" applyAlignment="1">
      <alignment horizontal="right" vertical="center" wrapText="1"/>
    </xf>
    <xf numFmtId="0" fontId="2" fillId="0" borderId="0" xfId="0" applyFont="1"/>
    <xf numFmtId="0" fontId="16" fillId="0" borderId="0" xfId="0" applyFont="1"/>
    <xf numFmtId="0" fontId="7" fillId="7" borderId="36" xfId="0" applyFont="1" applyFill="1" applyBorder="1"/>
    <xf numFmtId="0" fontId="7" fillId="0" borderId="36" xfId="0" applyFont="1" applyBorder="1"/>
    <xf numFmtId="0" fontId="7" fillId="0" borderId="36" xfId="0" applyFont="1" applyBorder="1" applyAlignment="1">
      <alignment horizontal="right" vertical="center"/>
    </xf>
    <xf numFmtId="0" fontId="7" fillId="8" borderId="36" xfId="0" applyFont="1" applyFill="1" applyBorder="1"/>
    <xf numFmtId="0" fontId="7" fillId="9" borderId="36" xfId="0" applyFont="1" applyFill="1" applyBorder="1"/>
    <xf numFmtId="4" fontId="7" fillId="0" borderId="36" xfId="0" applyNumberFormat="1" applyFont="1" applyBorder="1" applyAlignment="1">
      <alignment horizontal="right" vertical="center"/>
    </xf>
    <xf numFmtId="0" fontId="15" fillId="11" borderId="37" xfId="0" applyFont="1" applyFill="1" applyBorder="1" applyAlignment="1">
      <alignment vertical="center"/>
    </xf>
    <xf numFmtId="3" fontId="15" fillId="11" borderId="37" xfId="0" applyNumberFormat="1" applyFont="1" applyFill="1" applyBorder="1" applyAlignment="1">
      <alignment horizontal="right" vertical="center"/>
    </xf>
    <xf numFmtId="0" fontId="7" fillId="11" borderId="37" xfId="0" applyFont="1" applyFill="1" applyBorder="1"/>
    <xf numFmtId="0" fontId="15" fillId="11" borderId="36" xfId="0" applyFont="1" applyFill="1" applyBorder="1" applyAlignment="1">
      <alignment horizontal="right" vertical="center"/>
    </xf>
    <xf numFmtId="0" fontId="15" fillId="11" borderId="37" xfId="0" applyFont="1" applyFill="1" applyBorder="1" applyAlignment="1">
      <alignment horizontal="right" vertical="center"/>
    </xf>
    <xf numFmtId="4" fontId="15" fillId="11" borderId="37" xfId="0" applyNumberFormat="1" applyFont="1" applyFill="1" applyBorder="1" applyAlignment="1">
      <alignment horizontal="right" vertical="center"/>
    </xf>
    <xf numFmtId="4" fontId="15" fillId="11" borderId="36" xfId="0" applyNumberFormat="1" applyFont="1" applyFill="1" applyBorder="1" applyAlignment="1">
      <alignment horizontal="right" vertical="center"/>
    </xf>
    <xf numFmtId="0" fontId="15" fillId="6" borderId="35" xfId="0" applyFont="1" applyFill="1" applyBorder="1" applyAlignment="1">
      <alignment vertical="center" wrapText="1"/>
    </xf>
    <xf numFmtId="0" fontId="7" fillId="6" borderId="37" xfId="0" applyFont="1" applyFill="1" applyBorder="1" applyAlignment="1">
      <alignment wrapText="1"/>
    </xf>
    <xf numFmtId="0" fontId="7" fillId="0" borderId="0" xfId="0" applyFont="1" applyAlignment="1">
      <alignment vertical="center" wrapText="1"/>
    </xf>
    <xf numFmtId="0" fontId="17" fillId="7" borderId="37" xfId="0" applyFont="1" applyFill="1" applyBorder="1" applyAlignment="1">
      <alignment vertical="center"/>
    </xf>
    <xf numFmtId="0" fontId="17" fillId="0" borderId="37" xfId="0" applyFont="1" applyBorder="1" applyAlignment="1">
      <alignment horizontal="left" vertical="center" indent="1"/>
    </xf>
    <xf numFmtId="0" fontId="0" fillId="0" borderId="37" xfId="0" applyFont="1" applyBorder="1" applyAlignment="1">
      <alignment horizontal="left" vertical="center" indent="2"/>
    </xf>
    <xf numFmtId="3" fontId="0" fillId="0" borderId="37" xfId="0" applyNumberFormat="1" applyFont="1" applyBorder="1" applyAlignment="1">
      <alignment horizontal="right" vertical="center"/>
    </xf>
    <xf numFmtId="0" fontId="0" fillId="0" borderId="37" xfId="0" applyFont="1" applyBorder="1" applyAlignment="1">
      <alignment horizontal="right" vertical="center"/>
    </xf>
    <xf numFmtId="0" fontId="17" fillId="8" borderId="37" xfId="0" applyFont="1" applyFill="1" applyBorder="1" applyAlignment="1">
      <alignment vertical="center"/>
    </xf>
    <xf numFmtId="4" fontId="0" fillId="0" borderId="37" xfId="0" applyNumberFormat="1" applyFont="1" applyBorder="1" applyAlignment="1">
      <alignment horizontal="right" vertical="center"/>
    </xf>
    <xf numFmtId="0" fontId="17" fillId="9" borderId="37" xfId="0" applyFont="1" applyFill="1" applyBorder="1" applyAlignment="1">
      <alignment vertical="center"/>
    </xf>
    <xf numFmtId="0" fontId="17" fillId="11" borderId="37" xfId="0" applyFont="1" applyFill="1" applyBorder="1" applyAlignment="1">
      <alignment vertical="center"/>
    </xf>
    <xf numFmtId="3" fontId="17" fillId="11" borderId="37" xfId="0" applyNumberFormat="1" applyFont="1" applyFill="1" applyBorder="1" applyAlignment="1">
      <alignment horizontal="right" vertical="center"/>
    </xf>
    <xf numFmtId="0" fontId="0" fillId="11" borderId="37" xfId="0" applyFont="1" applyFill="1" applyBorder="1"/>
    <xf numFmtId="0" fontId="17" fillId="11" borderId="37" xfId="0" applyFont="1" applyFill="1" applyBorder="1" applyAlignment="1">
      <alignment horizontal="right" vertical="center"/>
    </xf>
    <xf numFmtId="4" fontId="17" fillId="11" borderId="37" xfId="0" applyNumberFormat="1" applyFont="1" applyFill="1" applyBorder="1" applyAlignment="1">
      <alignment horizontal="right" vertical="center"/>
    </xf>
    <xf numFmtId="0" fontId="2" fillId="0" borderId="0" xfId="0" applyFont="1" applyAlignment="1">
      <alignment horizontal="justify" vertical="center"/>
    </xf>
    <xf numFmtId="0" fontId="0" fillId="7" borderId="36" xfId="0" applyFont="1" applyFill="1" applyBorder="1"/>
    <xf numFmtId="0" fontId="0" fillId="0" borderId="36" xfId="0" applyFont="1" applyBorder="1" applyAlignment="1">
      <alignment horizontal="right" vertical="center"/>
    </xf>
    <xf numFmtId="4" fontId="17" fillId="11" borderId="36" xfId="0" applyNumberFormat="1" applyFont="1" applyFill="1" applyBorder="1" applyAlignment="1">
      <alignment horizontal="right" vertical="center"/>
    </xf>
    <xf numFmtId="4" fontId="0" fillId="0" borderId="36" xfId="0" applyNumberFormat="1" applyFont="1" applyBorder="1" applyAlignment="1">
      <alignment horizontal="right" vertical="center"/>
    </xf>
    <xf numFmtId="0" fontId="15" fillId="0" borderId="37" xfId="0" applyFont="1" applyBorder="1" applyAlignment="1">
      <alignment vertical="center"/>
    </xf>
    <xf numFmtId="0" fontId="7" fillId="0" borderId="37" xfId="0" applyFont="1" applyBorder="1" applyAlignment="1">
      <alignment vertical="center"/>
    </xf>
    <xf numFmtId="0" fontId="7" fillId="6" borderId="35" xfId="0" applyFont="1" applyFill="1" applyBorder="1" applyAlignment="1">
      <alignment vertical="center" wrapText="1"/>
    </xf>
    <xf numFmtId="0" fontId="0" fillId="0" borderId="16" xfId="0" applyBorder="1" applyAlignment="1">
      <alignment horizontal="center"/>
    </xf>
    <xf numFmtId="0" fontId="0" fillId="0" borderId="32"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xf>
    <xf numFmtId="0" fontId="0" fillId="0" borderId="2" xfId="0" applyBorder="1" applyAlignment="1">
      <alignment horizontal="left" vertical="center"/>
    </xf>
    <xf numFmtId="0" fontId="0" fillId="0" borderId="10" xfId="0" applyBorder="1" applyAlignment="1">
      <alignment horizontal="left" vertical="center" wrapText="1"/>
    </xf>
    <xf numFmtId="0" fontId="0" fillId="0" borderId="2" xfId="0"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0" fillId="0" borderId="16" xfId="0" applyBorder="1" applyAlignment="1">
      <alignment horizontal="center" vertical="center" wrapText="1"/>
    </xf>
    <xf numFmtId="0" fontId="0" fillId="0" borderId="17" xfId="0" applyBorder="1" applyAlignment="1">
      <alignment horizontal="center"/>
    </xf>
    <xf numFmtId="0" fontId="0" fillId="0" borderId="11" xfId="0" applyBorder="1" applyAlignment="1">
      <alignment horizontal="lef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0" fillId="0" borderId="8" xfId="0" applyBorder="1" applyAlignment="1">
      <alignment horizontal="left" vertical="center" wrapText="1"/>
    </xf>
    <xf numFmtId="0" fontId="0" fillId="0" borderId="3" xfId="0" applyBorder="1" applyAlignment="1">
      <alignment horizontal="left" vertical="center" wrapText="1"/>
    </xf>
    <xf numFmtId="0" fontId="9" fillId="0" borderId="0" xfId="0" applyFont="1" applyFill="1" applyBorder="1" applyAlignment="1">
      <alignment horizontal="left" vertical="center" wrapText="1"/>
    </xf>
    <xf numFmtId="0" fontId="2" fillId="4" borderId="38"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15" fillId="6" borderId="35" xfId="0" applyFont="1" applyFill="1" applyBorder="1" applyAlignment="1">
      <alignment horizontal="center" vertical="center" wrapText="1"/>
    </xf>
    <xf numFmtId="0" fontId="15" fillId="6" borderId="37"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51EE0-E02D-E244-BDC8-B61167489CCC}">
  <dimension ref="A1:Q51"/>
  <sheetViews>
    <sheetView tabSelected="1" workbookViewId="0">
      <selection activeCell="C2" sqref="C2"/>
    </sheetView>
  </sheetViews>
  <sheetFormatPr defaultColWidth="10.875" defaultRowHeight="15.75"/>
  <cols>
    <col min="1" max="1" width="3.625" style="2" customWidth="1"/>
    <col min="2" max="2" width="22.625" style="2" customWidth="1"/>
    <col min="3" max="3" width="19.5" style="2" customWidth="1"/>
    <col min="4" max="4" width="13.875" style="2" customWidth="1"/>
    <col min="5" max="5" width="15.125" style="2" customWidth="1"/>
    <col min="6" max="6" width="13.625" style="2" customWidth="1"/>
    <col min="7" max="8" width="12.5" style="2" bestFit="1" customWidth="1"/>
    <col min="9" max="11" width="11.5" style="2" bestFit="1" customWidth="1"/>
    <col min="12" max="12" width="13.625" style="2" customWidth="1"/>
    <col min="13" max="14" width="11.5" style="2" bestFit="1" customWidth="1"/>
    <col min="15" max="15" width="12.625" style="2" customWidth="1"/>
    <col min="16" max="16" width="16.375" style="2" customWidth="1"/>
    <col min="17" max="16384" width="10.875" style="2"/>
  </cols>
  <sheetData>
    <row r="1" spans="1:15" ht="16.5" thickBot="1">
      <c r="B1" s="5"/>
      <c r="C1" s="5"/>
    </row>
    <row r="2" spans="1:15" ht="16.5" thickBot="1">
      <c r="A2" s="17"/>
      <c r="B2" s="36" t="s">
        <v>141</v>
      </c>
      <c r="C2" s="37" t="s">
        <v>6</v>
      </c>
      <c r="D2" s="38" t="s">
        <v>142</v>
      </c>
    </row>
    <row r="3" spans="1:15" ht="16.5" thickBot="1">
      <c r="B3" s="4"/>
      <c r="C3" s="4"/>
      <c r="E3" s="5"/>
      <c r="F3" s="5"/>
      <c r="G3" s="5"/>
      <c r="J3" s="5"/>
      <c r="K3" s="5"/>
      <c r="L3" s="5"/>
    </row>
    <row r="4" spans="1:15" ht="16.5" thickBot="1">
      <c r="A4" s="17"/>
      <c r="B4" s="161" t="s">
        <v>143</v>
      </c>
      <c r="C4" s="162"/>
      <c r="D4" s="39"/>
      <c r="E4" s="163" t="s">
        <v>144</v>
      </c>
      <c r="F4" s="164"/>
      <c r="G4" s="165"/>
      <c r="H4" s="1"/>
      <c r="I4" s="17"/>
      <c r="J4" s="166" t="s">
        <v>145</v>
      </c>
      <c r="K4" s="167"/>
      <c r="L4" s="168"/>
      <c r="M4" s="1"/>
    </row>
    <row r="5" spans="1:15" ht="30.95" customHeight="1">
      <c r="A5" s="17"/>
      <c r="B5" s="169" t="s">
        <v>250</v>
      </c>
      <c r="C5" s="170"/>
      <c r="D5" s="39"/>
      <c r="E5" s="171" t="s">
        <v>253</v>
      </c>
      <c r="F5" s="172"/>
      <c r="G5" s="6">
        <v>7</v>
      </c>
      <c r="H5" s="1"/>
      <c r="I5" s="17"/>
      <c r="J5" s="171" t="s">
        <v>146</v>
      </c>
      <c r="K5" s="172"/>
      <c r="L5" s="7">
        <f>P50</f>
        <v>19361887.233782381</v>
      </c>
      <c r="M5" s="1"/>
    </row>
    <row r="6" spans="1:15" ht="30.95" customHeight="1">
      <c r="A6" s="17"/>
      <c r="B6" s="8" t="s">
        <v>182</v>
      </c>
      <c r="C6" s="9">
        <f>VLOOKUP($C$2,'Refugee Costs'!$A$1:$BO$66,5, FALSE)</f>
        <v>72228</v>
      </c>
      <c r="D6" s="39"/>
      <c r="E6" s="154" t="s">
        <v>147</v>
      </c>
      <c r="F6" s="155"/>
      <c r="G6" s="10">
        <v>6</v>
      </c>
      <c r="H6" s="1"/>
      <c r="I6" s="17"/>
      <c r="J6" s="154" t="s">
        <v>148</v>
      </c>
      <c r="K6" s="155"/>
      <c r="L6" s="11">
        <f>C50</f>
        <v>2161276.0124376835</v>
      </c>
      <c r="M6" s="1"/>
    </row>
    <row r="7" spans="1:15" ht="15.95" customHeight="1">
      <c r="A7" s="17"/>
      <c r="B7" s="8" t="s">
        <v>181</v>
      </c>
      <c r="C7" s="9">
        <f>VLOOKUP($C$2,'Refugee Costs'!$A$1:$BO$66,6, FALSE)</f>
        <v>251</v>
      </c>
      <c r="D7" s="39"/>
      <c r="E7" s="154" t="s">
        <v>149</v>
      </c>
      <c r="F7" s="155"/>
      <c r="G7" s="10">
        <v>0</v>
      </c>
      <c r="H7" s="1"/>
      <c r="I7" s="17"/>
      <c r="J7" s="154" t="s">
        <v>150</v>
      </c>
      <c r="K7" s="155"/>
      <c r="L7" s="12">
        <f>L5/13</f>
        <v>1489375.9410601831</v>
      </c>
      <c r="M7" s="1"/>
    </row>
    <row r="8" spans="1:15" ht="33.950000000000003" customHeight="1">
      <c r="A8" s="17"/>
      <c r="B8" s="8" t="s">
        <v>251</v>
      </c>
      <c r="C8" s="9">
        <f>VLOOKUP($C$2,'Refugee Costs'!$A$1:$BO$66,7, FALSE)</f>
        <v>0</v>
      </c>
      <c r="D8" s="39"/>
      <c r="E8" s="150" t="s">
        <v>151</v>
      </c>
      <c r="F8" s="151"/>
      <c r="G8" s="10">
        <v>0</v>
      </c>
      <c r="H8" s="1"/>
      <c r="I8" s="17"/>
      <c r="J8" s="49"/>
      <c r="K8" s="50"/>
      <c r="L8" s="51"/>
      <c r="M8" s="1"/>
    </row>
    <row r="9" spans="1:15" ht="30">
      <c r="A9" s="17"/>
      <c r="B9" s="8" t="s">
        <v>180</v>
      </c>
      <c r="C9" s="9">
        <f>SUM(C6:C8)</f>
        <v>72479</v>
      </c>
      <c r="D9" s="39"/>
      <c r="E9" s="150" t="s">
        <v>153</v>
      </c>
      <c r="F9" s="151"/>
      <c r="G9" s="10">
        <v>0.2</v>
      </c>
      <c r="H9" s="1"/>
      <c r="I9" s="17"/>
      <c r="J9" s="154" t="s">
        <v>254</v>
      </c>
      <c r="K9" s="155"/>
      <c r="L9" s="160"/>
      <c r="M9" s="1"/>
    </row>
    <row r="10" spans="1:15">
      <c r="A10" s="17"/>
      <c r="B10" s="8" t="s">
        <v>183</v>
      </c>
      <c r="C10" s="9">
        <f>VLOOKUP($C$2,'Refugee Costs'!$A$1:$BO$66,9, FALSE) * C9</f>
        <v>17002.114126296263</v>
      </c>
      <c r="D10" s="39"/>
      <c r="E10" s="150" t="s">
        <v>155</v>
      </c>
      <c r="F10" s="151"/>
      <c r="G10" s="10">
        <v>0.35</v>
      </c>
      <c r="H10" s="1"/>
      <c r="I10" s="17"/>
      <c r="J10" s="152" t="s">
        <v>154</v>
      </c>
      <c r="K10" s="153"/>
      <c r="L10" s="14">
        <f>C19</f>
        <v>93.40153784771789</v>
      </c>
      <c r="M10" s="1"/>
    </row>
    <row r="11" spans="1:15" ht="20.100000000000001" customHeight="1">
      <c r="A11" s="17"/>
      <c r="B11" s="8" t="s">
        <v>184</v>
      </c>
      <c r="C11" s="9">
        <f>VLOOKUP($C$2,'Refugee Costs'!$A$1:$BO$66,10, FALSE)*C9</f>
        <v>9247.1511346172501</v>
      </c>
      <c r="D11" s="39"/>
      <c r="E11" s="150" t="s">
        <v>157</v>
      </c>
      <c r="F11" s="151"/>
      <c r="G11" s="10">
        <v>0.3</v>
      </c>
      <c r="H11" s="1"/>
      <c r="I11" s="17"/>
      <c r="J11" s="152" t="s">
        <v>156</v>
      </c>
      <c r="K11" s="153"/>
      <c r="L11" s="14">
        <f>C20</f>
        <v>74.721230278174318</v>
      </c>
      <c r="M11" s="1"/>
    </row>
    <row r="12" spans="1:15" ht="17.100000000000001" customHeight="1">
      <c r="A12" s="17"/>
      <c r="B12" s="8" t="s">
        <v>152</v>
      </c>
      <c r="C12" s="13">
        <f>SUM(C10:C11)</f>
        <v>26249.265260913511</v>
      </c>
      <c r="D12" s="39"/>
      <c r="E12" s="156" t="s">
        <v>160</v>
      </c>
      <c r="F12" s="157"/>
      <c r="G12" s="10">
        <v>2.4E-2</v>
      </c>
      <c r="H12" s="1"/>
      <c r="I12" s="17"/>
      <c r="J12" s="154" t="s">
        <v>158</v>
      </c>
      <c r="K12" s="155"/>
      <c r="L12" s="14">
        <f>C21</f>
        <v>91.431946147774639</v>
      </c>
      <c r="M12" s="1"/>
    </row>
    <row r="13" spans="1:15" ht="18" customHeight="1">
      <c r="A13" s="17"/>
      <c r="B13" s="15" t="s">
        <v>252</v>
      </c>
      <c r="C13" s="10"/>
      <c r="D13" s="39"/>
      <c r="E13" s="43"/>
      <c r="G13" s="44"/>
      <c r="H13" s="1"/>
      <c r="I13" s="17"/>
      <c r="J13" s="43"/>
      <c r="L13" s="44"/>
      <c r="M13" s="1"/>
    </row>
    <row r="14" spans="1:15">
      <c r="A14" s="17"/>
      <c r="B14" s="8" t="s">
        <v>159</v>
      </c>
      <c r="C14" s="9">
        <f>VLOOKUP($C$2,'Refugee Costs'!$A$1:$BO$66,20, FALSE)</f>
        <v>62.267691898478596</v>
      </c>
      <c r="D14" s="39"/>
      <c r="E14" s="154"/>
      <c r="F14" s="155"/>
      <c r="G14" s="10"/>
      <c r="H14" s="1"/>
      <c r="I14" s="17"/>
      <c r="J14" s="43"/>
      <c r="L14" s="44"/>
      <c r="M14" s="1"/>
    </row>
    <row r="15" spans="1:15" ht="16.5" thickBot="1">
      <c r="A15" s="17"/>
      <c r="B15" s="16" t="s">
        <v>161</v>
      </c>
      <c r="C15" s="35">
        <f>VLOOKUP($C$2,'Refugee Costs'!$A$1:$BO$66,21, FALSE)</f>
        <v>67.727367516870103</v>
      </c>
      <c r="D15" s="39"/>
      <c r="E15" s="40"/>
      <c r="F15" s="41"/>
      <c r="G15" s="42"/>
      <c r="H15" s="1"/>
      <c r="I15" s="17"/>
      <c r="J15" s="40"/>
      <c r="K15" s="41"/>
      <c r="L15" s="42"/>
      <c r="M15" s="1"/>
    </row>
    <row r="16" spans="1:15">
      <c r="B16" s="4"/>
      <c r="C16" s="4"/>
      <c r="D16" s="5"/>
      <c r="E16" s="4"/>
      <c r="F16" s="4"/>
      <c r="G16" s="4"/>
      <c r="H16" s="5"/>
      <c r="I16" s="5"/>
      <c r="J16" s="4"/>
      <c r="K16" s="4"/>
      <c r="L16" s="4"/>
      <c r="M16" s="5"/>
      <c r="N16" s="5"/>
      <c r="O16" s="5"/>
    </row>
    <row r="17" spans="1:16">
      <c r="A17" s="17"/>
      <c r="B17" s="18"/>
      <c r="C17" s="158" t="s">
        <v>162</v>
      </c>
      <c r="D17" s="158"/>
      <c r="E17" s="158"/>
      <c r="F17" s="158"/>
      <c r="G17" s="158"/>
      <c r="H17" s="158"/>
      <c r="I17" s="158"/>
      <c r="J17" s="158"/>
      <c r="K17" s="158"/>
      <c r="L17" s="158"/>
      <c r="M17" s="158"/>
      <c r="N17" s="48"/>
      <c r="O17" s="19"/>
      <c r="P17" s="1"/>
    </row>
    <row r="18" spans="1:16">
      <c r="A18" s="17"/>
      <c r="B18" s="20"/>
      <c r="C18" s="3">
        <v>2020</v>
      </c>
      <c r="D18" s="3">
        <v>2021</v>
      </c>
      <c r="E18" s="3">
        <v>2022</v>
      </c>
      <c r="F18" s="3">
        <v>2023</v>
      </c>
      <c r="G18" s="3">
        <v>2024</v>
      </c>
      <c r="H18" s="3">
        <v>2025</v>
      </c>
      <c r="I18" s="3">
        <v>2026</v>
      </c>
      <c r="J18" s="3">
        <v>2027</v>
      </c>
      <c r="K18" s="3">
        <v>2028</v>
      </c>
      <c r="L18" s="3">
        <v>2029</v>
      </c>
      <c r="M18" s="3">
        <v>2030</v>
      </c>
      <c r="N18" s="3">
        <v>2031</v>
      </c>
      <c r="O18" s="45">
        <v>2032</v>
      </c>
      <c r="P18" s="1"/>
    </row>
    <row r="19" spans="1:16">
      <c r="A19" s="17"/>
      <c r="B19" s="21" t="s">
        <v>154</v>
      </c>
      <c r="C19" s="22">
        <f>(1+G9+G11)*C14</f>
        <v>93.40153784771789</v>
      </c>
      <c r="D19" s="22">
        <f t="shared" ref="D19:O19" si="0">(1+$G$12)*C19</f>
        <v>95.643174756063118</v>
      </c>
      <c r="E19" s="22">
        <f t="shared" si="0"/>
        <v>97.938610950208641</v>
      </c>
      <c r="F19" s="22">
        <f t="shared" si="0"/>
        <v>100.28913761301365</v>
      </c>
      <c r="G19" s="22">
        <f t="shared" si="0"/>
        <v>102.69607691572598</v>
      </c>
      <c r="H19" s="22">
        <f t="shared" si="0"/>
        <v>105.1607827617034</v>
      </c>
      <c r="I19" s="22">
        <f t="shared" si="0"/>
        <v>107.68464154798428</v>
      </c>
      <c r="J19" s="22">
        <f t="shared" si="0"/>
        <v>110.2690729451359</v>
      </c>
      <c r="K19" s="22">
        <f t="shared" si="0"/>
        <v>112.91553069581917</v>
      </c>
      <c r="L19" s="22">
        <f t="shared" si="0"/>
        <v>115.62550343251884</v>
      </c>
      <c r="M19" s="22">
        <f t="shared" si="0"/>
        <v>118.4005155148993</v>
      </c>
      <c r="N19" s="22">
        <f t="shared" si="0"/>
        <v>121.24212788725688</v>
      </c>
      <c r="O19" s="23">
        <f t="shared" si="0"/>
        <v>124.15193895655105</v>
      </c>
      <c r="P19" s="1"/>
    </row>
    <row r="20" spans="1:16">
      <c r="A20" s="17"/>
      <c r="B20" s="21" t="s">
        <v>156</v>
      </c>
      <c r="C20" s="22">
        <f>(1+G9)*C14</f>
        <v>74.721230278174318</v>
      </c>
      <c r="D20" s="22">
        <f t="shared" ref="D20:O20" si="1">(1+$G$12)*C20</f>
        <v>76.5145398048505</v>
      </c>
      <c r="E20" s="22">
        <f t="shared" si="1"/>
        <v>78.35088876016691</v>
      </c>
      <c r="F20" s="22">
        <f t="shared" si="1"/>
        <v>80.231310090410915</v>
      </c>
      <c r="G20" s="22">
        <f t="shared" si="1"/>
        <v>82.156861532580777</v>
      </c>
      <c r="H20" s="22">
        <f t="shared" si="1"/>
        <v>84.128626209362722</v>
      </c>
      <c r="I20" s="22">
        <f t="shared" si="1"/>
        <v>86.147713238387425</v>
      </c>
      <c r="J20" s="22">
        <f t="shared" si="1"/>
        <v>88.21525835610872</v>
      </c>
      <c r="K20" s="22">
        <f t="shared" si="1"/>
        <v>90.332424556655326</v>
      </c>
      <c r="L20" s="22">
        <f t="shared" si="1"/>
        <v>92.500402746015055</v>
      </c>
      <c r="M20" s="22">
        <f t="shared" si="1"/>
        <v>94.720412411919412</v>
      </c>
      <c r="N20" s="22">
        <f t="shared" si="1"/>
        <v>96.993702309805485</v>
      </c>
      <c r="O20" s="23">
        <f t="shared" si="1"/>
        <v>99.32155116524082</v>
      </c>
      <c r="P20" s="1"/>
    </row>
    <row r="21" spans="1:16">
      <c r="A21" s="17"/>
      <c r="B21" s="24" t="s">
        <v>158</v>
      </c>
      <c r="C21" s="25">
        <f>(1+G10)*C15</f>
        <v>91.431946147774639</v>
      </c>
      <c r="D21" s="25">
        <f t="shared" ref="D21:O21" si="2">(1+$G$12)*C21</f>
        <v>93.626312855321231</v>
      </c>
      <c r="E21" s="25">
        <f t="shared" si="2"/>
        <v>95.873344363848943</v>
      </c>
      <c r="F21" s="25">
        <f t="shared" si="2"/>
        <v>98.174304628581325</v>
      </c>
      <c r="G21" s="25">
        <f t="shared" si="2"/>
        <v>100.53048793966728</v>
      </c>
      <c r="H21" s="25">
        <f t="shared" si="2"/>
        <v>102.94321965021931</v>
      </c>
      <c r="I21" s="25">
        <f t="shared" si="2"/>
        <v>105.41385692182457</v>
      </c>
      <c r="J21" s="25">
        <f t="shared" si="2"/>
        <v>107.94378948794837</v>
      </c>
      <c r="K21" s="25">
        <f t="shared" si="2"/>
        <v>110.53444043565912</v>
      </c>
      <c r="L21" s="25">
        <f t="shared" si="2"/>
        <v>113.18726700611494</v>
      </c>
      <c r="M21" s="25">
        <f t="shared" si="2"/>
        <v>115.90376141426169</v>
      </c>
      <c r="N21" s="25">
        <f t="shared" si="2"/>
        <v>118.68545168820398</v>
      </c>
      <c r="O21" s="26">
        <f t="shared" si="2"/>
        <v>121.53390252872089</v>
      </c>
      <c r="P21" s="1"/>
    </row>
    <row r="22" spans="1:16">
      <c r="B22" s="4"/>
      <c r="C22" s="4"/>
      <c r="D22" s="4"/>
      <c r="E22" s="4"/>
      <c r="F22" s="4"/>
      <c r="G22" s="4"/>
      <c r="H22" s="4"/>
      <c r="I22" s="4"/>
      <c r="J22" s="4"/>
      <c r="K22" s="4"/>
      <c r="L22" s="4"/>
      <c r="M22" s="4"/>
      <c r="N22" s="4"/>
      <c r="O22" s="4"/>
    </row>
    <row r="23" spans="1:16">
      <c r="A23" s="17"/>
      <c r="B23" s="27"/>
      <c r="C23" s="149" t="s">
        <v>163</v>
      </c>
      <c r="D23" s="149"/>
      <c r="E23" s="149"/>
      <c r="F23" s="149"/>
      <c r="G23" s="149"/>
      <c r="H23" s="149"/>
      <c r="I23" s="149"/>
      <c r="J23" s="149"/>
      <c r="K23" s="149"/>
      <c r="L23" s="149"/>
      <c r="M23" s="149"/>
      <c r="N23" s="149"/>
      <c r="O23" s="159"/>
      <c r="P23" s="1"/>
    </row>
    <row r="24" spans="1:16">
      <c r="A24" s="17"/>
      <c r="B24" s="20" t="s">
        <v>164</v>
      </c>
      <c r="C24" s="3">
        <v>2020</v>
      </c>
      <c r="D24" s="3">
        <v>2021</v>
      </c>
      <c r="E24" s="3">
        <v>2022</v>
      </c>
      <c r="F24" s="3">
        <v>2023</v>
      </c>
      <c r="G24" s="3">
        <v>2024</v>
      </c>
      <c r="H24" s="3">
        <v>2025</v>
      </c>
      <c r="I24" s="3">
        <v>2026</v>
      </c>
      <c r="J24" s="3">
        <v>2027</v>
      </c>
      <c r="K24" s="3">
        <v>2028</v>
      </c>
      <c r="L24" s="3">
        <v>2029</v>
      </c>
      <c r="M24" s="3">
        <v>2030</v>
      </c>
      <c r="N24" s="3">
        <v>2031</v>
      </c>
      <c r="O24" s="45">
        <v>2032</v>
      </c>
      <c r="P24" s="1"/>
    </row>
    <row r="25" spans="1:16">
      <c r="A25" s="17"/>
      <c r="B25" s="21" t="s">
        <v>154</v>
      </c>
      <c r="C25" s="28">
        <f t="shared" ref="C25:C31" si="3">$C$10/$G$5</f>
        <v>2428.8734466137516</v>
      </c>
      <c r="D25" s="28">
        <v>0</v>
      </c>
      <c r="E25" s="28">
        <v>0</v>
      </c>
      <c r="F25" s="28">
        <v>0</v>
      </c>
      <c r="G25" s="28">
        <v>0</v>
      </c>
      <c r="H25" s="28">
        <v>0</v>
      </c>
      <c r="I25" s="28">
        <v>0</v>
      </c>
      <c r="J25" s="28">
        <v>0</v>
      </c>
      <c r="K25" s="28">
        <v>0</v>
      </c>
      <c r="L25" s="28">
        <v>0</v>
      </c>
      <c r="M25" s="28">
        <v>0</v>
      </c>
      <c r="N25" s="28">
        <v>0</v>
      </c>
      <c r="O25" s="29">
        <v>0</v>
      </c>
      <c r="P25" s="1"/>
    </row>
    <row r="26" spans="1:16">
      <c r="A26" s="17"/>
      <c r="B26" s="21" t="s">
        <v>165</v>
      </c>
      <c r="C26" s="28">
        <f t="shared" si="3"/>
        <v>2428.8734466137516</v>
      </c>
      <c r="D26" s="28">
        <f>(C26*$G$7)+(C25*(1-$G$7))</f>
        <v>2428.8734466137516</v>
      </c>
      <c r="E26" s="28">
        <f t="shared" ref="D26:O31" si="4">(D26*$G$7)+(D25*(1-$G$7))</f>
        <v>0</v>
      </c>
      <c r="F26" s="28">
        <f t="shared" si="4"/>
        <v>0</v>
      </c>
      <c r="G26" s="28">
        <f t="shared" si="4"/>
        <v>0</v>
      </c>
      <c r="H26" s="28">
        <f t="shared" si="4"/>
        <v>0</v>
      </c>
      <c r="I26" s="28">
        <f t="shared" si="4"/>
        <v>0</v>
      </c>
      <c r="J26" s="28">
        <f t="shared" si="4"/>
        <v>0</v>
      </c>
      <c r="K26" s="28">
        <f t="shared" si="4"/>
        <v>0</v>
      </c>
      <c r="L26" s="28">
        <f t="shared" si="4"/>
        <v>0</v>
      </c>
      <c r="M26" s="28">
        <f t="shared" si="4"/>
        <v>0</v>
      </c>
      <c r="N26" s="28">
        <f t="shared" si="4"/>
        <v>0</v>
      </c>
      <c r="O26" s="29">
        <f t="shared" si="4"/>
        <v>0</v>
      </c>
      <c r="P26" s="1"/>
    </row>
    <row r="27" spans="1:16">
      <c r="A27" s="17"/>
      <c r="B27" s="21" t="s">
        <v>166</v>
      </c>
      <c r="C27" s="28">
        <f t="shared" si="3"/>
        <v>2428.8734466137516</v>
      </c>
      <c r="D27" s="28">
        <f t="shared" si="4"/>
        <v>2428.8734466137516</v>
      </c>
      <c r="E27" s="28">
        <f t="shared" si="4"/>
        <v>2428.8734466137516</v>
      </c>
      <c r="F27" s="28">
        <f t="shared" si="4"/>
        <v>0</v>
      </c>
      <c r="G27" s="28">
        <f t="shared" si="4"/>
        <v>0</v>
      </c>
      <c r="H27" s="28">
        <f t="shared" si="4"/>
        <v>0</v>
      </c>
      <c r="I27" s="28">
        <f t="shared" si="4"/>
        <v>0</v>
      </c>
      <c r="J27" s="28">
        <f t="shared" si="4"/>
        <v>0</v>
      </c>
      <c r="K27" s="28">
        <f t="shared" si="4"/>
        <v>0</v>
      </c>
      <c r="L27" s="28">
        <f t="shared" si="4"/>
        <v>0</v>
      </c>
      <c r="M27" s="28">
        <f t="shared" si="4"/>
        <v>0</v>
      </c>
      <c r="N27" s="28">
        <f t="shared" si="4"/>
        <v>0</v>
      </c>
      <c r="O27" s="29">
        <f t="shared" si="4"/>
        <v>0</v>
      </c>
      <c r="P27" s="1"/>
    </row>
    <row r="28" spans="1:16">
      <c r="A28" s="17"/>
      <c r="B28" s="21" t="s">
        <v>167</v>
      </c>
      <c r="C28" s="28">
        <f t="shared" si="3"/>
        <v>2428.8734466137516</v>
      </c>
      <c r="D28" s="28">
        <f t="shared" si="4"/>
        <v>2428.8734466137516</v>
      </c>
      <c r="E28" s="28">
        <f t="shared" si="4"/>
        <v>2428.8734466137516</v>
      </c>
      <c r="F28" s="28">
        <f t="shared" si="4"/>
        <v>2428.8734466137516</v>
      </c>
      <c r="G28" s="28">
        <f t="shared" si="4"/>
        <v>0</v>
      </c>
      <c r="H28" s="28">
        <f t="shared" si="4"/>
        <v>0</v>
      </c>
      <c r="I28" s="28">
        <f t="shared" si="4"/>
        <v>0</v>
      </c>
      <c r="J28" s="28">
        <f t="shared" si="4"/>
        <v>0</v>
      </c>
      <c r="K28" s="28">
        <f t="shared" si="4"/>
        <v>0</v>
      </c>
      <c r="L28" s="28">
        <f t="shared" si="4"/>
        <v>0</v>
      </c>
      <c r="M28" s="28">
        <f t="shared" si="4"/>
        <v>0</v>
      </c>
      <c r="N28" s="28">
        <f t="shared" si="4"/>
        <v>0</v>
      </c>
      <c r="O28" s="29">
        <f t="shared" si="4"/>
        <v>0</v>
      </c>
      <c r="P28" s="1"/>
    </row>
    <row r="29" spans="1:16">
      <c r="A29" s="17"/>
      <c r="B29" s="21" t="s">
        <v>168</v>
      </c>
      <c r="C29" s="28">
        <f t="shared" si="3"/>
        <v>2428.8734466137516</v>
      </c>
      <c r="D29" s="28">
        <f t="shared" si="4"/>
        <v>2428.8734466137516</v>
      </c>
      <c r="E29" s="28">
        <f t="shared" si="4"/>
        <v>2428.8734466137516</v>
      </c>
      <c r="F29" s="28">
        <f t="shared" si="4"/>
        <v>2428.8734466137516</v>
      </c>
      <c r="G29" s="28">
        <f t="shared" si="4"/>
        <v>2428.8734466137516</v>
      </c>
      <c r="H29" s="28">
        <f t="shared" si="4"/>
        <v>0</v>
      </c>
      <c r="I29" s="28">
        <f t="shared" si="4"/>
        <v>0</v>
      </c>
      <c r="J29" s="28">
        <f t="shared" si="4"/>
        <v>0</v>
      </c>
      <c r="K29" s="28">
        <f t="shared" si="4"/>
        <v>0</v>
      </c>
      <c r="L29" s="28">
        <f t="shared" si="4"/>
        <v>0</v>
      </c>
      <c r="M29" s="28">
        <f t="shared" si="4"/>
        <v>0</v>
      </c>
      <c r="N29" s="28">
        <f t="shared" si="4"/>
        <v>0</v>
      </c>
      <c r="O29" s="29">
        <f t="shared" si="4"/>
        <v>0</v>
      </c>
      <c r="P29" s="1"/>
    </row>
    <row r="30" spans="1:16">
      <c r="A30" s="17"/>
      <c r="B30" s="21" t="s">
        <v>169</v>
      </c>
      <c r="C30" s="28">
        <f t="shared" si="3"/>
        <v>2428.8734466137516</v>
      </c>
      <c r="D30" s="28">
        <f t="shared" si="4"/>
        <v>2428.8734466137516</v>
      </c>
      <c r="E30" s="28">
        <f t="shared" si="4"/>
        <v>2428.8734466137516</v>
      </c>
      <c r="F30" s="28">
        <f t="shared" si="4"/>
        <v>2428.8734466137516</v>
      </c>
      <c r="G30" s="28">
        <f t="shared" si="4"/>
        <v>2428.8734466137516</v>
      </c>
      <c r="H30" s="28">
        <f t="shared" si="4"/>
        <v>2428.8734466137516</v>
      </c>
      <c r="I30" s="28">
        <f t="shared" si="4"/>
        <v>0</v>
      </c>
      <c r="J30" s="28">
        <f t="shared" si="4"/>
        <v>0</v>
      </c>
      <c r="K30" s="28">
        <f t="shared" si="4"/>
        <v>0</v>
      </c>
      <c r="L30" s="28">
        <f t="shared" si="4"/>
        <v>0</v>
      </c>
      <c r="M30" s="28">
        <f t="shared" si="4"/>
        <v>0</v>
      </c>
      <c r="N30" s="28">
        <f t="shared" si="4"/>
        <v>0</v>
      </c>
      <c r="O30" s="29">
        <f t="shared" si="4"/>
        <v>0</v>
      </c>
      <c r="P30" s="1"/>
    </row>
    <row r="31" spans="1:16">
      <c r="A31" s="17"/>
      <c r="B31" s="21" t="s">
        <v>170</v>
      </c>
      <c r="C31" s="28">
        <f t="shared" si="3"/>
        <v>2428.8734466137516</v>
      </c>
      <c r="D31" s="28">
        <f t="shared" si="4"/>
        <v>2428.8734466137516</v>
      </c>
      <c r="E31" s="28">
        <f t="shared" si="4"/>
        <v>2428.8734466137516</v>
      </c>
      <c r="F31" s="28">
        <f t="shared" si="4"/>
        <v>2428.8734466137516</v>
      </c>
      <c r="G31" s="28">
        <f t="shared" si="4"/>
        <v>2428.8734466137516</v>
      </c>
      <c r="H31" s="28">
        <f t="shared" si="4"/>
        <v>2428.8734466137516</v>
      </c>
      <c r="I31" s="28">
        <f t="shared" si="4"/>
        <v>2428.8734466137516</v>
      </c>
      <c r="J31" s="28">
        <f t="shared" si="4"/>
        <v>0</v>
      </c>
      <c r="K31" s="28">
        <f t="shared" si="4"/>
        <v>0</v>
      </c>
      <c r="L31" s="28">
        <f t="shared" si="4"/>
        <v>0</v>
      </c>
      <c r="M31" s="28">
        <f t="shared" si="4"/>
        <v>0</v>
      </c>
      <c r="N31" s="28">
        <f t="shared" si="4"/>
        <v>0</v>
      </c>
      <c r="O31" s="29">
        <f t="shared" si="4"/>
        <v>0</v>
      </c>
      <c r="P31" s="1"/>
    </row>
    <row r="32" spans="1:16">
      <c r="A32" s="17"/>
      <c r="B32" s="21" t="s">
        <v>171</v>
      </c>
      <c r="C32" s="28">
        <f t="shared" ref="C32:C37" si="5">$C$11/$G$6</f>
        <v>1541.1918557695417</v>
      </c>
      <c r="D32" s="28">
        <f t="shared" ref="D32:O32" si="6">(C32*$G$8)+(C31*(1-$G$7))</f>
        <v>2428.8734466137516</v>
      </c>
      <c r="E32" s="28">
        <f t="shared" si="6"/>
        <v>2428.8734466137516</v>
      </c>
      <c r="F32" s="28">
        <f t="shared" si="6"/>
        <v>2428.8734466137516</v>
      </c>
      <c r="G32" s="28">
        <f t="shared" si="6"/>
        <v>2428.8734466137516</v>
      </c>
      <c r="H32" s="28">
        <f t="shared" si="6"/>
        <v>2428.8734466137516</v>
      </c>
      <c r="I32" s="28">
        <f t="shared" si="6"/>
        <v>2428.8734466137516</v>
      </c>
      <c r="J32" s="28">
        <f t="shared" si="6"/>
        <v>2428.8734466137516</v>
      </c>
      <c r="K32" s="28">
        <f t="shared" si="6"/>
        <v>0</v>
      </c>
      <c r="L32" s="28">
        <f t="shared" si="6"/>
        <v>0</v>
      </c>
      <c r="M32" s="28">
        <f t="shared" si="6"/>
        <v>0</v>
      </c>
      <c r="N32" s="28">
        <f t="shared" si="6"/>
        <v>0</v>
      </c>
      <c r="O32" s="29">
        <f t="shared" si="6"/>
        <v>0</v>
      </c>
      <c r="P32" s="1"/>
    </row>
    <row r="33" spans="1:17">
      <c r="A33" s="17"/>
      <c r="B33" s="21" t="s">
        <v>172</v>
      </c>
      <c r="C33" s="28">
        <f t="shared" si="5"/>
        <v>1541.1918557695417</v>
      </c>
      <c r="D33" s="28">
        <f t="shared" ref="D33:O33" si="7">(C33*$G$8)+(C32*(1-$G$8))</f>
        <v>1541.1918557695417</v>
      </c>
      <c r="E33" s="28">
        <f t="shared" si="7"/>
        <v>2428.8734466137516</v>
      </c>
      <c r="F33" s="28">
        <f t="shared" si="7"/>
        <v>2428.8734466137516</v>
      </c>
      <c r="G33" s="28">
        <f t="shared" si="7"/>
        <v>2428.8734466137516</v>
      </c>
      <c r="H33" s="28">
        <f t="shared" si="7"/>
        <v>2428.8734466137516</v>
      </c>
      <c r="I33" s="28">
        <f t="shared" si="7"/>
        <v>2428.8734466137516</v>
      </c>
      <c r="J33" s="28">
        <f t="shared" si="7"/>
        <v>2428.8734466137516</v>
      </c>
      <c r="K33" s="28">
        <f t="shared" si="7"/>
        <v>2428.8734466137516</v>
      </c>
      <c r="L33" s="28">
        <f t="shared" si="7"/>
        <v>0</v>
      </c>
      <c r="M33" s="28">
        <f t="shared" si="7"/>
        <v>0</v>
      </c>
      <c r="N33" s="28">
        <f t="shared" si="7"/>
        <v>0</v>
      </c>
      <c r="O33" s="29">
        <f t="shared" si="7"/>
        <v>0</v>
      </c>
      <c r="P33" s="1"/>
    </row>
    <row r="34" spans="1:17">
      <c r="A34" s="17"/>
      <c r="B34" s="21" t="s">
        <v>173</v>
      </c>
      <c r="C34" s="28">
        <f t="shared" si="5"/>
        <v>1541.1918557695417</v>
      </c>
      <c r="D34" s="28">
        <f t="shared" ref="D34:O34" si="8">(C34*$G$8)+(C33*(1-$G$8))</f>
        <v>1541.1918557695417</v>
      </c>
      <c r="E34" s="28">
        <f t="shared" si="8"/>
        <v>1541.1918557695417</v>
      </c>
      <c r="F34" s="28">
        <f t="shared" si="8"/>
        <v>2428.8734466137516</v>
      </c>
      <c r="G34" s="28">
        <f t="shared" si="8"/>
        <v>2428.8734466137516</v>
      </c>
      <c r="H34" s="28">
        <f t="shared" si="8"/>
        <v>2428.8734466137516</v>
      </c>
      <c r="I34" s="28">
        <f t="shared" si="8"/>
        <v>2428.8734466137516</v>
      </c>
      <c r="J34" s="28">
        <f t="shared" si="8"/>
        <v>2428.8734466137516</v>
      </c>
      <c r="K34" s="28">
        <f t="shared" si="8"/>
        <v>2428.8734466137516</v>
      </c>
      <c r="L34" s="28">
        <f t="shared" si="8"/>
        <v>2428.8734466137516</v>
      </c>
      <c r="M34" s="28">
        <f t="shared" si="8"/>
        <v>0</v>
      </c>
      <c r="N34" s="28">
        <f t="shared" si="8"/>
        <v>0</v>
      </c>
      <c r="O34" s="29">
        <f t="shared" si="8"/>
        <v>0</v>
      </c>
      <c r="P34" s="1"/>
    </row>
    <row r="35" spans="1:17">
      <c r="A35" s="17"/>
      <c r="B35" s="21" t="s">
        <v>174</v>
      </c>
      <c r="C35" s="28">
        <f t="shared" si="5"/>
        <v>1541.1918557695417</v>
      </c>
      <c r="D35" s="28">
        <f t="shared" ref="D35:O35" si="9">(C35*$G$8)+(C34*(1-$G$8))</f>
        <v>1541.1918557695417</v>
      </c>
      <c r="E35" s="28">
        <f t="shared" si="9"/>
        <v>1541.1918557695417</v>
      </c>
      <c r="F35" s="28">
        <f t="shared" si="9"/>
        <v>1541.1918557695417</v>
      </c>
      <c r="G35" s="28">
        <f t="shared" si="9"/>
        <v>2428.8734466137516</v>
      </c>
      <c r="H35" s="28">
        <f t="shared" si="9"/>
        <v>2428.8734466137516</v>
      </c>
      <c r="I35" s="28">
        <f t="shared" si="9"/>
        <v>2428.8734466137516</v>
      </c>
      <c r="J35" s="28">
        <f t="shared" si="9"/>
        <v>2428.8734466137516</v>
      </c>
      <c r="K35" s="28">
        <f t="shared" si="9"/>
        <v>2428.8734466137516</v>
      </c>
      <c r="L35" s="28">
        <f t="shared" si="9"/>
        <v>2428.8734466137516</v>
      </c>
      <c r="M35" s="28">
        <f t="shared" si="9"/>
        <v>2428.8734466137516</v>
      </c>
      <c r="N35" s="28">
        <f t="shared" si="9"/>
        <v>0</v>
      </c>
      <c r="O35" s="29">
        <f t="shared" si="9"/>
        <v>0</v>
      </c>
      <c r="P35" s="1"/>
    </row>
    <row r="36" spans="1:17">
      <c r="A36" s="17"/>
      <c r="B36" s="21" t="s">
        <v>175</v>
      </c>
      <c r="C36" s="28">
        <f t="shared" si="5"/>
        <v>1541.1918557695417</v>
      </c>
      <c r="D36" s="28">
        <f t="shared" ref="D36:O36" si="10">(C36*$G$8)+(C35*(1-$G$8))</f>
        <v>1541.1918557695417</v>
      </c>
      <c r="E36" s="28">
        <f t="shared" si="10"/>
        <v>1541.1918557695417</v>
      </c>
      <c r="F36" s="28">
        <f t="shared" si="10"/>
        <v>1541.1918557695417</v>
      </c>
      <c r="G36" s="28">
        <f t="shared" si="10"/>
        <v>1541.1918557695417</v>
      </c>
      <c r="H36" s="28">
        <f t="shared" si="10"/>
        <v>2428.8734466137516</v>
      </c>
      <c r="I36" s="28">
        <f t="shared" si="10"/>
        <v>2428.8734466137516</v>
      </c>
      <c r="J36" s="28">
        <f t="shared" si="10"/>
        <v>2428.8734466137516</v>
      </c>
      <c r="K36" s="28">
        <f t="shared" si="10"/>
        <v>2428.8734466137516</v>
      </c>
      <c r="L36" s="28">
        <f t="shared" si="10"/>
        <v>2428.8734466137516</v>
      </c>
      <c r="M36" s="28">
        <f t="shared" si="10"/>
        <v>2428.8734466137516</v>
      </c>
      <c r="N36" s="28">
        <f t="shared" si="10"/>
        <v>2428.8734466137516</v>
      </c>
      <c r="O36" s="29">
        <f t="shared" si="10"/>
        <v>0</v>
      </c>
      <c r="P36" s="1"/>
    </row>
    <row r="37" spans="1:17">
      <c r="A37" s="17"/>
      <c r="B37" s="24" t="s">
        <v>176</v>
      </c>
      <c r="C37" s="30">
        <f t="shared" si="5"/>
        <v>1541.1918557695417</v>
      </c>
      <c r="D37" s="30">
        <f t="shared" ref="D37:O37" si="11">(C37*$G$8)+(C36*(1-$G$8))</f>
        <v>1541.1918557695417</v>
      </c>
      <c r="E37" s="30">
        <f t="shared" si="11"/>
        <v>1541.1918557695417</v>
      </c>
      <c r="F37" s="30">
        <f t="shared" si="11"/>
        <v>1541.1918557695417</v>
      </c>
      <c r="G37" s="30">
        <f t="shared" si="11"/>
        <v>1541.1918557695417</v>
      </c>
      <c r="H37" s="30">
        <f t="shared" si="11"/>
        <v>1541.1918557695417</v>
      </c>
      <c r="I37" s="30">
        <f t="shared" si="11"/>
        <v>2428.8734466137516</v>
      </c>
      <c r="J37" s="30">
        <f t="shared" si="11"/>
        <v>2428.8734466137516</v>
      </c>
      <c r="K37" s="30">
        <f t="shared" si="11"/>
        <v>2428.8734466137516</v>
      </c>
      <c r="L37" s="30">
        <f t="shared" si="11"/>
        <v>2428.8734466137516</v>
      </c>
      <c r="M37" s="30">
        <f t="shared" si="11"/>
        <v>2428.8734466137516</v>
      </c>
      <c r="N37" s="30">
        <f t="shared" si="11"/>
        <v>2428.8734466137516</v>
      </c>
      <c r="O37" s="31">
        <f t="shared" si="11"/>
        <v>2428.8734466137516</v>
      </c>
      <c r="P37" s="1"/>
    </row>
    <row r="38" spans="1:17">
      <c r="B38" s="4"/>
      <c r="C38" s="4"/>
      <c r="D38" s="4"/>
      <c r="E38" s="4"/>
      <c r="F38" s="4"/>
      <c r="G38" s="4"/>
      <c r="H38" s="4"/>
      <c r="I38" s="4"/>
      <c r="J38" s="4"/>
      <c r="K38" s="4"/>
      <c r="L38" s="4"/>
      <c r="M38" s="4"/>
      <c r="N38" s="4"/>
      <c r="O38" s="4"/>
    </row>
    <row r="39" spans="1:17">
      <c r="A39" s="17"/>
      <c r="B39" s="27"/>
      <c r="C39" s="149" t="s">
        <v>177</v>
      </c>
      <c r="D39" s="149"/>
      <c r="E39" s="149"/>
      <c r="F39" s="149"/>
      <c r="G39" s="149"/>
      <c r="H39" s="149"/>
      <c r="I39" s="149"/>
      <c r="J39" s="149"/>
      <c r="K39" s="149"/>
      <c r="L39" s="149"/>
      <c r="M39" s="149"/>
      <c r="N39" s="149"/>
      <c r="O39" s="159"/>
      <c r="P39" s="1"/>
    </row>
    <row r="40" spans="1:17">
      <c r="A40" s="17"/>
      <c r="B40" s="20"/>
      <c r="C40" s="3">
        <v>2020</v>
      </c>
      <c r="D40" s="3">
        <v>2021</v>
      </c>
      <c r="E40" s="3">
        <v>2022</v>
      </c>
      <c r="F40" s="3">
        <v>2023</v>
      </c>
      <c r="G40" s="3">
        <v>2024</v>
      </c>
      <c r="H40" s="3">
        <v>2025</v>
      </c>
      <c r="I40" s="3">
        <v>2026</v>
      </c>
      <c r="J40" s="3">
        <v>2027</v>
      </c>
      <c r="K40" s="3">
        <v>2028</v>
      </c>
      <c r="L40" s="3">
        <v>2029</v>
      </c>
      <c r="M40" s="3">
        <v>2030</v>
      </c>
      <c r="N40" s="3">
        <v>2031</v>
      </c>
      <c r="O40" s="45">
        <v>2032</v>
      </c>
      <c r="P40" s="1"/>
    </row>
    <row r="41" spans="1:17">
      <c r="A41" s="17"/>
      <c r="B41" s="21" t="s">
        <v>154</v>
      </c>
      <c r="C41" s="28">
        <f>C25</f>
        <v>2428.8734466137516</v>
      </c>
      <c r="D41" s="28">
        <f t="shared" ref="D41:O41" si="12">D25</f>
        <v>0</v>
      </c>
      <c r="E41" s="28">
        <f t="shared" si="12"/>
        <v>0</v>
      </c>
      <c r="F41" s="28">
        <f t="shared" si="12"/>
        <v>0</v>
      </c>
      <c r="G41" s="28">
        <f t="shared" si="12"/>
        <v>0</v>
      </c>
      <c r="H41" s="28">
        <f t="shared" si="12"/>
        <v>0</v>
      </c>
      <c r="I41" s="28">
        <f t="shared" si="12"/>
        <v>0</v>
      </c>
      <c r="J41" s="28">
        <f t="shared" si="12"/>
        <v>0</v>
      </c>
      <c r="K41" s="28">
        <f t="shared" si="12"/>
        <v>0</v>
      </c>
      <c r="L41" s="28">
        <f t="shared" si="12"/>
        <v>0</v>
      </c>
      <c r="M41" s="28">
        <f t="shared" si="12"/>
        <v>0</v>
      </c>
      <c r="N41" s="28">
        <f t="shared" si="12"/>
        <v>0</v>
      </c>
      <c r="O41" s="29">
        <f t="shared" si="12"/>
        <v>0</v>
      </c>
      <c r="P41" s="1"/>
    </row>
    <row r="42" spans="1:17">
      <c r="A42" s="17"/>
      <c r="B42" s="21" t="s">
        <v>156</v>
      </c>
      <c r="C42" s="28">
        <f>SUM(C26:C31)</f>
        <v>14573.240679682511</v>
      </c>
      <c r="D42" s="28">
        <f t="shared" ref="D42:O42" si="13">SUM(D26:D31)</f>
        <v>14573.240679682511</v>
      </c>
      <c r="E42" s="28">
        <f t="shared" si="13"/>
        <v>12144.367233068759</v>
      </c>
      <c r="F42" s="28">
        <f t="shared" si="13"/>
        <v>9715.4937864550066</v>
      </c>
      <c r="G42" s="28">
        <f t="shared" si="13"/>
        <v>7286.6203398412545</v>
      </c>
      <c r="H42" s="28">
        <f t="shared" si="13"/>
        <v>4857.7468932275033</v>
      </c>
      <c r="I42" s="28">
        <f t="shared" si="13"/>
        <v>2428.8734466137516</v>
      </c>
      <c r="J42" s="28">
        <f t="shared" si="13"/>
        <v>0</v>
      </c>
      <c r="K42" s="28">
        <f t="shared" si="13"/>
        <v>0</v>
      </c>
      <c r="L42" s="28">
        <f t="shared" si="13"/>
        <v>0</v>
      </c>
      <c r="M42" s="28">
        <f t="shared" si="13"/>
        <v>0</v>
      </c>
      <c r="N42" s="28">
        <f t="shared" si="13"/>
        <v>0</v>
      </c>
      <c r="O42" s="29">
        <f t="shared" si="13"/>
        <v>0</v>
      </c>
      <c r="P42" s="1"/>
    </row>
    <row r="43" spans="1:17">
      <c r="A43" s="17"/>
      <c r="B43" s="24" t="s">
        <v>158</v>
      </c>
      <c r="C43" s="30">
        <f>SUM(C32:C37)</f>
        <v>9247.1511346172501</v>
      </c>
      <c r="D43" s="30">
        <f t="shared" ref="D43:O43" si="14">SUM(D32:D37)</f>
        <v>10134.83272546146</v>
      </c>
      <c r="E43" s="30">
        <f t="shared" si="14"/>
        <v>11022.514316305671</v>
      </c>
      <c r="F43" s="30">
        <f t="shared" si="14"/>
        <v>11910.195907149882</v>
      </c>
      <c r="G43" s="30">
        <f t="shared" si="14"/>
        <v>12797.87749799409</v>
      </c>
      <c r="H43" s="30">
        <f t="shared" si="14"/>
        <v>13685.559088838301</v>
      </c>
      <c r="I43" s="30">
        <f t="shared" si="14"/>
        <v>14573.240679682511</v>
      </c>
      <c r="J43" s="30">
        <f t="shared" si="14"/>
        <v>14573.240679682511</v>
      </c>
      <c r="K43" s="30">
        <f t="shared" si="14"/>
        <v>12144.367233068759</v>
      </c>
      <c r="L43" s="30">
        <f t="shared" si="14"/>
        <v>9715.4937864550066</v>
      </c>
      <c r="M43" s="30">
        <f t="shared" si="14"/>
        <v>7286.6203398412545</v>
      </c>
      <c r="N43" s="30">
        <f t="shared" si="14"/>
        <v>4857.7468932275033</v>
      </c>
      <c r="O43" s="31">
        <f t="shared" si="14"/>
        <v>2428.8734466137516</v>
      </c>
      <c r="P43" s="1"/>
    </row>
    <row r="44" spans="1:17">
      <c r="B44" s="4"/>
      <c r="C44" s="4"/>
      <c r="D44" s="4"/>
      <c r="E44" s="4"/>
      <c r="F44" s="4"/>
      <c r="G44" s="4"/>
      <c r="H44" s="4"/>
      <c r="I44" s="4"/>
      <c r="J44" s="4"/>
      <c r="K44" s="4"/>
      <c r="L44" s="4"/>
      <c r="M44" s="4"/>
      <c r="N44" s="4"/>
      <c r="O44" s="4"/>
      <c r="P44" s="5"/>
    </row>
    <row r="45" spans="1:17">
      <c r="A45" s="17"/>
      <c r="B45" s="27"/>
      <c r="C45" s="149" t="s">
        <v>178</v>
      </c>
      <c r="D45" s="149"/>
      <c r="E45" s="149"/>
      <c r="F45" s="149"/>
      <c r="G45" s="149"/>
      <c r="H45" s="149"/>
      <c r="I45" s="149"/>
      <c r="J45" s="149"/>
      <c r="K45" s="149"/>
      <c r="L45" s="149"/>
      <c r="M45" s="149"/>
      <c r="N45" s="149"/>
      <c r="O45" s="149"/>
      <c r="P45" s="19"/>
      <c r="Q45" s="1"/>
    </row>
    <row r="46" spans="1:17">
      <c r="A46" s="17"/>
      <c r="B46" s="20"/>
      <c r="C46" s="52">
        <v>2020</v>
      </c>
      <c r="D46" s="53">
        <v>2021</v>
      </c>
      <c r="E46" s="53">
        <v>2022</v>
      </c>
      <c r="F46" s="53">
        <v>2023</v>
      </c>
      <c r="G46" s="53">
        <v>2024</v>
      </c>
      <c r="H46" s="53">
        <v>2025</v>
      </c>
      <c r="I46" s="53">
        <v>2026</v>
      </c>
      <c r="J46" s="53">
        <v>2027</v>
      </c>
      <c r="K46" s="53">
        <v>2028</v>
      </c>
      <c r="L46" s="53">
        <v>2029</v>
      </c>
      <c r="M46" s="53">
        <v>2030</v>
      </c>
      <c r="N46" s="53">
        <v>2031</v>
      </c>
      <c r="O46" s="47">
        <v>2032</v>
      </c>
      <c r="P46" s="46" t="s">
        <v>179</v>
      </c>
      <c r="Q46" s="1"/>
    </row>
    <row r="47" spans="1:17">
      <c r="A47" s="17"/>
      <c r="B47" s="21" t="s">
        <v>154</v>
      </c>
      <c r="C47" s="32">
        <f>C41*C19</f>
        <v>226860.51515121132</v>
      </c>
      <c r="D47" s="32">
        <f t="shared" ref="D47:O49" si="15">D41*D19</f>
        <v>0</v>
      </c>
      <c r="E47" s="32">
        <f t="shared" si="15"/>
        <v>0</v>
      </c>
      <c r="F47" s="32">
        <f t="shared" si="15"/>
        <v>0</v>
      </c>
      <c r="G47" s="32">
        <f t="shared" si="15"/>
        <v>0</v>
      </c>
      <c r="H47" s="32">
        <f t="shared" si="15"/>
        <v>0</v>
      </c>
      <c r="I47" s="32">
        <f t="shared" si="15"/>
        <v>0</v>
      </c>
      <c r="J47" s="32">
        <f t="shared" si="15"/>
        <v>0</v>
      </c>
      <c r="K47" s="32">
        <f t="shared" si="15"/>
        <v>0</v>
      </c>
      <c r="L47" s="32">
        <f t="shared" si="15"/>
        <v>0</v>
      </c>
      <c r="M47" s="32">
        <f t="shared" si="15"/>
        <v>0</v>
      </c>
      <c r="N47" s="32">
        <f t="shared" si="15"/>
        <v>0</v>
      </c>
      <c r="O47" s="32">
        <f t="shared" si="15"/>
        <v>0</v>
      </c>
      <c r="P47" s="29">
        <f>SUM(C47:O47)</f>
        <v>226860.51515121132</v>
      </c>
      <c r="Q47" s="1"/>
    </row>
    <row r="48" spans="1:17">
      <c r="A48" s="17"/>
      <c r="B48" s="21" t="s">
        <v>156</v>
      </c>
      <c r="C48" s="32">
        <f>C42*C20</f>
        <v>1088930.4727258144</v>
      </c>
      <c r="D48" s="32">
        <f t="shared" si="15"/>
        <v>1115064.8040712341</v>
      </c>
      <c r="E48" s="32">
        <f t="shared" si="15"/>
        <v>951521.9661407863</v>
      </c>
      <c r="F48" s="32">
        <f t="shared" si="15"/>
        <v>779486.79466253216</v>
      </c>
      <c r="G48" s="32">
        <f t="shared" si="15"/>
        <v>598645.85830082465</v>
      </c>
      <c r="H48" s="32">
        <f t="shared" si="15"/>
        <v>408675.57260002964</v>
      </c>
      <c r="I48" s="32">
        <f t="shared" si="15"/>
        <v>209241.8931712152</v>
      </c>
      <c r="J48" s="32">
        <f t="shared" si="15"/>
        <v>0</v>
      </c>
      <c r="K48" s="32">
        <f t="shared" si="15"/>
        <v>0</v>
      </c>
      <c r="L48" s="32">
        <f t="shared" si="15"/>
        <v>0</v>
      </c>
      <c r="M48" s="32">
        <f t="shared" si="15"/>
        <v>0</v>
      </c>
      <c r="N48" s="32">
        <f t="shared" si="15"/>
        <v>0</v>
      </c>
      <c r="O48" s="32">
        <f t="shared" si="15"/>
        <v>0</v>
      </c>
      <c r="P48" s="29">
        <f>SUM(C48:O48)</f>
        <v>5151567.3616724368</v>
      </c>
      <c r="Q48" s="1"/>
    </row>
    <row r="49" spans="1:17">
      <c r="A49" s="17"/>
      <c r="B49" s="21" t="s">
        <v>158</v>
      </c>
      <c r="C49" s="32">
        <f>C43*C21</f>
        <v>845485.02456065756</v>
      </c>
      <c r="D49" s="32">
        <f t="shared" si="15"/>
        <v>948887.01949040254</v>
      </c>
      <c r="E49" s="32">
        <f t="shared" si="15"/>
        <v>1056765.3108026285</v>
      </c>
      <c r="F49" s="32">
        <f t="shared" si="15"/>
        <v>1169275.201174615</v>
      </c>
      <c r="G49" s="32">
        <f t="shared" si="15"/>
        <v>1286576.8694654342</v>
      </c>
      <c r="H49" s="32">
        <f t="shared" si="15"/>
        <v>1408835.5153183364</v>
      </c>
      <c r="I49" s="32">
        <f t="shared" si="15"/>
        <v>1536221.5078953658</v>
      </c>
      <c r="J49" s="32">
        <f t="shared" si="15"/>
        <v>1573090.8240848545</v>
      </c>
      <c r="K49" s="32">
        <f t="shared" si="15"/>
        <v>1342370.836552409</v>
      </c>
      <c r="L49" s="32">
        <f t="shared" si="15"/>
        <v>1099670.1893037334</v>
      </c>
      <c r="M49" s="32">
        <f t="shared" si="15"/>
        <v>844546.70538526727</v>
      </c>
      <c r="N49" s="32">
        <f t="shared" si="15"/>
        <v>576543.88420967583</v>
      </c>
      <c r="O49" s="32">
        <f t="shared" si="15"/>
        <v>295190.46871535404</v>
      </c>
      <c r="P49" s="29">
        <f>SUM(C49:O49)</f>
        <v>13983459.356958734</v>
      </c>
      <c r="Q49" s="1"/>
    </row>
    <row r="50" spans="1:17">
      <c r="A50" s="17"/>
      <c r="B50" s="24" t="s">
        <v>179</v>
      </c>
      <c r="C50" s="33">
        <f>SUM(C47:C49)</f>
        <v>2161276.0124376835</v>
      </c>
      <c r="D50" s="33">
        <f t="shared" ref="D50:O50" si="16">SUM(D47:D49)</f>
        <v>2063951.8235616367</v>
      </c>
      <c r="E50" s="33">
        <f t="shared" si="16"/>
        <v>2008287.2769434149</v>
      </c>
      <c r="F50" s="33">
        <f t="shared" si="16"/>
        <v>1948761.9958371471</v>
      </c>
      <c r="G50" s="33">
        <f t="shared" si="16"/>
        <v>1885222.7277662589</v>
      </c>
      <c r="H50" s="33">
        <f t="shared" si="16"/>
        <v>1817511.0879183661</v>
      </c>
      <c r="I50" s="33">
        <f t="shared" si="16"/>
        <v>1745463.401066581</v>
      </c>
      <c r="J50" s="33">
        <f t="shared" si="16"/>
        <v>1573090.8240848545</v>
      </c>
      <c r="K50" s="33">
        <f t="shared" si="16"/>
        <v>1342370.836552409</v>
      </c>
      <c r="L50" s="33">
        <f t="shared" si="16"/>
        <v>1099670.1893037334</v>
      </c>
      <c r="M50" s="33">
        <f t="shared" si="16"/>
        <v>844546.70538526727</v>
      </c>
      <c r="N50" s="33">
        <f t="shared" si="16"/>
        <v>576543.88420967583</v>
      </c>
      <c r="O50" s="33">
        <f t="shared" si="16"/>
        <v>295190.46871535404</v>
      </c>
      <c r="P50" s="34">
        <f>SUM(P47:P49)</f>
        <v>19361887.233782381</v>
      </c>
      <c r="Q50" s="1"/>
    </row>
    <row r="51" spans="1:17">
      <c r="B51" s="3"/>
      <c r="C51" s="3"/>
      <c r="D51" s="3"/>
      <c r="E51" s="3"/>
      <c r="F51" s="3"/>
      <c r="G51" s="3"/>
      <c r="H51" s="3"/>
      <c r="I51" s="3"/>
      <c r="J51" s="3"/>
      <c r="K51" s="3"/>
      <c r="L51" s="3"/>
      <c r="M51" s="3"/>
      <c r="N51" s="3"/>
      <c r="O51" s="3"/>
      <c r="P51" s="3"/>
    </row>
  </sheetData>
  <mergeCells count="24">
    <mergeCell ref="B4:C4"/>
    <mergeCell ref="E4:G4"/>
    <mergeCell ref="J4:L4"/>
    <mergeCell ref="B5:C5"/>
    <mergeCell ref="E5:F5"/>
    <mergeCell ref="J5:K5"/>
    <mergeCell ref="E6:F6"/>
    <mergeCell ref="J6:K6"/>
    <mergeCell ref="E7:F7"/>
    <mergeCell ref="J7:K7"/>
    <mergeCell ref="E9:F9"/>
    <mergeCell ref="J9:L9"/>
    <mergeCell ref="E8:F8"/>
    <mergeCell ref="C45:O45"/>
    <mergeCell ref="E10:F10"/>
    <mergeCell ref="J10:K10"/>
    <mergeCell ref="E11:F11"/>
    <mergeCell ref="J11:K11"/>
    <mergeCell ref="J12:K12"/>
    <mergeCell ref="E12:F12"/>
    <mergeCell ref="E14:F14"/>
    <mergeCell ref="C17:M17"/>
    <mergeCell ref="C23:O23"/>
    <mergeCell ref="C39:O3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169C48AE-62E6-0046-973E-05AC91DDDCCE}">
          <x14:formula1>
            <xm:f>'Refugee Costs'!$A$2:$A$66</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F749F-31DC-C548-A5A6-BE78934180E0}">
  <dimension ref="A1:I89"/>
  <sheetViews>
    <sheetView topLeftCell="A36" workbookViewId="0">
      <selection activeCell="C16" sqref="C16"/>
    </sheetView>
  </sheetViews>
  <sheetFormatPr defaultColWidth="11" defaultRowHeight="15.75"/>
  <cols>
    <col min="1" max="1" width="33.875" bestFit="1" customWidth="1"/>
    <col min="2" max="2" width="16.125" customWidth="1"/>
    <col min="3" max="3" width="16" customWidth="1"/>
    <col min="8" max="8" width="14.125" customWidth="1"/>
    <col min="9" max="9" width="16.875" customWidth="1"/>
  </cols>
  <sheetData>
    <row r="1" spans="1:9">
      <c r="A1" s="110" t="s">
        <v>317</v>
      </c>
    </row>
    <row r="3" spans="1:9" s="58" customFormat="1">
      <c r="A3" s="174"/>
      <c r="B3" s="174" t="s">
        <v>259</v>
      </c>
      <c r="C3" s="174" t="s">
        <v>255</v>
      </c>
      <c r="D3" s="174" t="s">
        <v>261</v>
      </c>
      <c r="E3" s="174"/>
      <c r="F3" s="174"/>
      <c r="G3" s="174"/>
      <c r="H3" s="174" t="s">
        <v>262</v>
      </c>
      <c r="I3" s="174"/>
    </row>
    <row r="4" spans="1:9" s="58" customFormat="1" ht="32.25" thickBot="1">
      <c r="A4" s="175"/>
      <c r="B4" s="175"/>
      <c r="C4" s="175"/>
      <c r="D4" s="59" t="s">
        <v>156</v>
      </c>
      <c r="E4" s="59" t="s">
        <v>256</v>
      </c>
      <c r="F4" s="59" t="s">
        <v>158</v>
      </c>
      <c r="G4" s="59" t="s">
        <v>256</v>
      </c>
      <c r="H4" s="59" t="s">
        <v>156</v>
      </c>
      <c r="I4" s="59" t="s">
        <v>158</v>
      </c>
    </row>
    <row r="5" spans="1:9" ht="16.5" thickBot="1">
      <c r="A5" s="60" t="s">
        <v>9</v>
      </c>
      <c r="B5" s="61"/>
      <c r="C5" s="62"/>
      <c r="D5" s="62"/>
      <c r="E5" s="62"/>
      <c r="F5" s="62"/>
      <c r="G5" s="62"/>
      <c r="H5" s="62"/>
      <c r="I5" s="62"/>
    </row>
    <row r="6" spans="1:9" ht="16.5" thickBot="1">
      <c r="A6" s="63" t="s">
        <v>12</v>
      </c>
      <c r="B6" s="64"/>
      <c r="C6" s="65"/>
      <c r="D6" s="65"/>
      <c r="E6" s="65"/>
      <c r="F6" s="65"/>
      <c r="G6" s="66"/>
      <c r="H6" s="65"/>
      <c r="I6" s="65"/>
    </row>
    <row r="7" spans="1:9" ht="18.75" thickBot="1">
      <c r="A7" s="67" t="s">
        <v>121</v>
      </c>
      <c r="B7" s="68">
        <v>28282</v>
      </c>
      <c r="C7" s="68">
        <v>9096</v>
      </c>
      <c r="D7" s="69" t="s">
        <v>263</v>
      </c>
      <c r="E7" s="69">
        <v>2007</v>
      </c>
      <c r="F7" s="69" t="s">
        <v>264</v>
      </c>
      <c r="G7" s="70">
        <v>2007</v>
      </c>
      <c r="H7" s="69">
        <v>467.56</v>
      </c>
      <c r="I7" s="69">
        <v>392.86</v>
      </c>
    </row>
    <row r="8" spans="1:9" ht="18.75" thickBot="1">
      <c r="A8" s="67" t="s">
        <v>135</v>
      </c>
      <c r="B8" s="68">
        <v>279193</v>
      </c>
      <c r="C8" s="68">
        <v>46235</v>
      </c>
      <c r="D8" s="69" t="s">
        <v>265</v>
      </c>
      <c r="E8" s="69">
        <v>2018</v>
      </c>
      <c r="F8" s="69" t="s">
        <v>266</v>
      </c>
      <c r="G8" s="70">
        <v>2018</v>
      </c>
      <c r="H8" s="69">
        <v>182.21</v>
      </c>
      <c r="I8" s="69">
        <v>118.83</v>
      </c>
    </row>
    <row r="9" spans="1:9" ht="16.5" thickBot="1">
      <c r="A9" s="63" t="s">
        <v>8</v>
      </c>
      <c r="B9" s="64"/>
      <c r="C9" s="65"/>
      <c r="D9" s="65"/>
      <c r="E9" s="65"/>
      <c r="F9" s="65"/>
      <c r="G9" s="66"/>
      <c r="H9" s="65"/>
      <c r="I9" s="65"/>
    </row>
    <row r="10" spans="1:9" ht="16.5" thickBot="1">
      <c r="A10" s="67" t="s">
        <v>6</v>
      </c>
      <c r="B10" s="68">
        <v>72479</v>
      </c>
      <c r="C10" s="68">
        <v>26249</v>
      </c>
      <c r="D10" s="69">
        <v>57.99</v>
      </c>
      <c r="E10" s="69">
        <v>2017</v>
      </c>
      <c r="F10" s="69">
        <v>63.08</v>
      </c>
      <c r="G10" s="70">
        <v>2017</v>
      </c>
      <c r="H10" s="69">
        <v>62.27</v>
      </c>
      <c r="I10" s="69">
        <v>67.73</v>
      </c>
    </row>
    <row r="11" spans="1:9" ht="18.75" thickBot="1">
      <c r="A11" s="67" t="s">
        <v>93</v>
      </c>
      <c r="B11" s="68">
        <v>19634</v>
      </c>
      <c r="C11" s="68">
        <v>1753</v>
      </c>
      <c r="D11" s="69">
        <v>119.61</v>
      </c>
      <c r="E11" s="69">
        <v>2015</v>
      </c>
      <c r="F11" s="69" t="s">
        <v>267</v>
      </c>
      <c r="G11" s="70">
        <v>2018</v>
      </c>
      <c r="H11" s="69">
        <v>134.66999999999999</v>
      </c>
      <c r="I11" s="69">
        <v>119.25</v>
      </c>
    </row>
    <row r="12" spans="1:9" ht="16.5" thickBot="1">
      <c r="A12" s="63" t="s">
        <v>16</v>
      </c>
      <c r="B12" s="64"/>
      <c r="C12" s="65"/>
      <c r="D12" s="65"/>
      <c r="E12" s="65"/>
      <c r="F12" s="65"/>
      <c r="G12" s="66"/>
      <c r="H12" s="65"/>
      <c r="I12" s="65"/>
    </row>
    <row r="13" spans="1:9" ht="16.5" thickBot="1">
      <c r="A13" s="67" t="s">
        <v>30</v>
      </c>
      <c r="B13" s="68">
        <v>25902</v>
      </c>
      <c r="C13" s="68">
        <v>11496</v>
      </c>
      <c r="D13" s="69">
        <v>96.95</v>
      </c>
      <c r="E13" s="69">
        <v>2015</v>
      </c>
      <c r="F13" s="69">
        <v>159.87</v>
      </c>
      <c r="G13" s="70">
        <v>2016</v>
      </c>
      <c r="H13" s="69">
        <v>109.16</v>
      </c>
      <c r="I13" s="69">
        <v>175.78</v>
      </c>
    </row>
    <row r="14" spans="1:9" ht="16.5" thickBot="1">
      <c r="A14" s="67" t="s">
        <v>32</v>
      </c>
      <c r="B14" s="68">
        <v>87476</v>
      </c>
      <c r="C14" s="68">
        <v>34891</v>
      </c>
      <c r="D14" s="69">
        <v>38.06</v>
      </c>
      <c r="E14" s="69">
        <v>2013</v>
      </c>
      <c r="F14" s="69">
        <v>76.290000000000006</v>
      </c>
      <c r="G14" s="70">
        <v>2013</v>
      </c>
      <c r="H14" s="69">
        <v>44.94</v>
      </c>
      <c r="I14" s="69">
        <v>90.07</v>
      </c>
    </row>
    <row r="15" spans="1:9" ht="18.75" thickBot="1">
      <c r="A15" s="67" t="s">
        <v>36</v>
      </c>
      <c r="B15" s="68">
        <v>7486</v>
      </c>
      <c r="C15" s="68">
        <v>2553</v>
      </c>
      <c r="D15" s="69" t="s">
        <v>268</v>
      </c>
      <c r="E15" s="69">
        <v>2018</v>
      </c>
      <c r="F15" s="69" t="s">
        <v>269</v>
      </c>
      <c r="G15" s="70">
        <v>2018</v>
      </c>
      <c r="H15" s="69">
        <v>22.45</v>
      </c>
      <c r="I15" s="69">
        <v>81.31</v>
      </c>
    </row>
    <row r="16" spans="1:9" ht="16.5" thickBot="1">
      <c r="A16" s="67" t="s">
        <v>38</v>
      </c>
      <c r="B16" s="68">
        <v>446431</v>
      </c>
      <c r="C16" s="68">
        <v>176739</v>
      </c>
      <c r="D16" s="69">
        <v>49.14</v>
      </c>
      <c r="E16" s="69">
        <v>2012</v>
      </c>
      <c r="F16" s="69">
        <v>152.65</v>
      </c>
      <c r="G16" s="70">
        <v>2013</v>
      </c>
      <c r="H16" s="69">
        <v>59.41</v>
      </c>
      <c r="I16" s="69">
        <v>180.22</v>
      </c>
    </row>
    <row r="17" spans="1:9" ht="16.5" thickBot="1">
      <c r="A17" s="67" t="s">
        <v>257</v>
      </c>
      <c r="B17" s="68">
        <v>526931</v>
      </c>
      <c r="C17" s="68">
        <v>229735</v>
      </c>
      <c r="D17" s="69">
        <v>33.26</v>
      </c>
      <c r="E17" s="69">
        <v>2013</v>
      </c>
      <c r="F17" s="69">
        <v>25.64</v>
      </c>
      <c r="G17" s="70">
        <v>2013</v>
      </c>
      <c r="H17" s="69">
        <v>39.270000000000003</v>
      </c>
      <c r="I17" s="69">
        <v>30.28</v>
      </c>
    </row>
    <row r="18" spans="1:9" ht="16.5" thickBot="1">
      <c r="A18" s="67" t="s">
        <v>57</v>
      </c>
      <c r="B18" s="68">
        <v>734812</v>
      </c>
      <c r="C18" s="68">
        <v>307189</v>
      </c>
      <c r="D18" s="69">
        <v>49.34</v>
      </c>
      <c r="E18" s="69">
        <v>2015</v>
      </c>
      <c r="F18" s="69">
        <v>106.87</v>
      </c>
      <c r="G18" s="70">
        <v>2015</v>
      </c>
      <c r="H18" s="69">
        <v>55.55</v>
      </c>
      <c r="I18" s="69">
        <v>120.33</v>
      </c>
    </row>
    <row r="19" spans="1:9" ht="16.5" thickBot="1">
      <c r="A19" s="67" t="s">
        <v>75</v>
      </c>
      <c r="B19" s="68">
        <v>8254</v>
      </c>
      <c r="C19" s="68">
        <v>3079</v>
      </c>
      <c r="D19" s="69">
        <v>106.85</v>
      </c>
      <c r="E19" s="69">
        <v>2018</v>
      </c>
      <c r="F19" s="69">
        <v>468.48</v>
      </c>
      <c r="G19" s="70">
        <v>2018</v>
      </c>
      <c r="H19" s="69">
        <v>112.05</v>
      </c>
      <c r="I19" s="69">
        <v>491.23</v>
      </c>
    </row>
    <row r="20" spans="1:9" ht="16.5" thickBot="1">
      <c r="A20" s="67" t="s">
        <v>79</v>
      </c>
      <c r="B20" s="68">
        <v>44385</v>
      </c>
      <c r="C20" s="68">
        <v>16627</v>
      </c>
      <c r="D20" s="69">
        <v>30.61</v>
      </c>
      <c r="E20" s="69">
        <v>2016</v>
      </c>
      <c r="F20" s="69">
        <v>93.13</v>
      </c>
      <c r="G20" s="70">
        <v>2016</v>
      </c>
      <c r="H20" s="69">
        <v>33.659999999999997</v>
      </c>
      <c r="I20" s="69">
        <v>102.4</v>
      </c>
    </row>
    <row r="21" spans="1:9" ht="16.5" thickBot="1">
      <c r="A21" s="67" t="s">
        <v>83</v>
      </c>
      <c r="B21" s="68">
        <v>27678</v>
      </c>
      <c r="C21" s="68">
        <v>12121</v>
      </c>
      <c r="D21" s="69">
        <v>115.39</v>
      </c>
      <c r="E21" s="69">
        <v>2016</v>
      </c>
      <c r="F21" s="69">
        <v>275.67</v>
      </c>
      <c r="G21" s="70">
        <v>2016</v>
      </c>
      <c r="H21" s="69">
        <v>126.87</v>
      </c>
      <c r="I21" s="69">
        <v>303.10000000000002</v>
      </c>
    </row>
    <row r="22" spans="1:9" ht="16.5" thickBot="1">
      <c r="A22" s="67" t="s">
        <v>91</v>
      </c>
      <c r="B22" s="68">
        <v>25691</v>
      </c>
      <c r="C22" s="68">
        <v>8226</v>
      </c>
      <c r="D22" s="69">
        <v>45.82</v>
      </c>
      <c r="E22" s="69">
        <v>2013</v>
      </c>
      <c r="F22" s="69">
        <v>173.85</v>
      </c>
      <c r="G22" s="70">
        <v>2013</v>
      </c>
      <c r="H22" s="69">
        <v>54.1</v>
      </c>
      <c r="I22" s="69">
        <v>205.24</v>
      </c>
    </row>
    <row r="23" spans="1:9" ht="16.5" thickBot="1">
      <c r="A23" s="67" t="s">
        <v>95</v>
      </c>
      <c r="B23" s="68">
        <v>217925</v>
      </c>
      <c r="C23" s="68">
        <v>94202</v>
      </c>
      <c r="D23" s="69">
        <v>50.45</v>
      </c>
      <c r="E23" s="69">
        <v>2017</v>
      </c>
      <c r="F23" s="69">
        <v>73.53</v>
      </c>
      <c r="G23" s="70">
        <v>2017</v>
      </c>
      <c r="H23" s="69">
        <v>54.17</v>
      </c>
      <c r="I23" s="69">
        <v>78.95</v>
      </c>
    </row>
    <row r="24" spans="1:9" ht="16.5" thickBot="1">
      <c r="A24" s="67" t="s">
        <v>107</v>
      </c>
      <c r="B24" s="68">
        <v>145552</v>
      </c>
      <c r="C24" s="68">
        <v>48084</v>
      </c>
      <c r="D24" s="69">
        <v>34.47</v>
      </c>
      <c r="E24" s="69">
        <v>2018</v>
      </c>
      <c r="F24" s="69">
        <v>192.24</v>
      </c>
      <c r="G24" s="70">
        <v>2018</v>
      </c>
      <c r="H24" s="69">
        <v>36.14</v>
      </c>
      <c r="I24" s="69">
        <v>201.58</v>
      </c>
    </row>
    <row r="25" spans="1:9" ht="18.75" thickBot="1">
      <c r="A25" s="67" t="s">
        <v>113</v>
      </c>
      <c r="B25" s="68">
        <v>35672</v>
      </c>
      <c r="C25" s="68">
        <v>10708</v>
      </c>
      <c r="D25" s="69" t="s">
        <v>270</v>
      </c>
      <c r="E25" s="69">
        <v>2018</v>
      </c>
      <c r="F25" s="69" t="s">
        <v>271</v>
      </c>
      <c r="G25" s="70">
        <v>2017</v>
      </c>
      <c r="H25" s="69">
        <v>52.48</v>
      </c>
      <c r="I25" s="69">
        <v>452.93</v>
      </c>
    </row>
    <row r="26" spans="1:9" ht="18.75" thickBot="1">
      <c r="A26" s="67" t="s">
        <v>117</v>
      </c>
      <c r="B26" s="68">
        <v>301995</v>
      </c>
      <c r="C26" s="68">
        <v>133926</v>
      </c>
      <c r="D26" s="69" t="s">
        <v>272</v>
      </c>
      <c r="E26" s="69">
        <v>2015</v>
      </c>
      <c r="F26" s="69" t="s">
        <v>273</v>
      </c>
      <c r="G26" s="70">
        <v>2015</v>
      </c>
      <c r="H26" s="69">
        <v>64.290000000000006</v>
      </c>
      <c r="I26" s="69">
        <v>166.41</v>
      </c>
    </row>
    <row r="27" spans="1:9" ht="16.5" thickBot="1">
      <c r="A27" s="67" t="s">
        <v>125</v>
      </c>
      <c r="B27" s="68">
        <v>12664</v>
      </c>
      <c r="C27" s="68">
        <v>4874</v>
      </c>
      <c r="D27" s="69">
        <v>132.93</v>
      </c>
      <c r="E27" s="69">
        <v>2016</v>
      </c>
      <c r="F27" s="69">
        <v>66.989999999999995</v>
      </c>
      <c r="G27" s="70">
        <v>2016</v>
      </c>
      <c r="H27" s="69">
        <v>146.15</v>
      </c>
      <c r="I27" s="69">
        <v>73.650000000000006</v>
      </c>
    </row>
    <row r="28" spans="1:9" ht="18.75" thickBot="1">
      <c r="A28" s="67" t="s">
        <v>129</v>
      </c>
      <c r="B28" s="68">
        <v>1381122</v>
      </c>
      <c r="C28" s="68">
        <v>586860</v>
      </c>
      <c r="D28" s="69">
        <v>45.92</v>
      </c>
      <c r="E28" s="69">
        <v>2014</v>
      </c>
      <c r="F28" s="69" t="s">
        <v>274</v>
      </c>
      <c r="G28" s="70">
        <v>2014</v>
      </c>
      <c r="H28" s="69">
        <v>52.94</v>
      </c>
      <c r="I28" s="69">
        <v>150.88999999999999</v>
      </c>
    </row>
    <row r="29" spans="1:9" ht="16.5" thickBot="1">
      <c r="A29" s="67" t="s">
        <v>131</v>
      </c>
      <c r="B29" s="68">
        <v>271729</v>
      </c>
      <c r="C29" s="68">
        <v>96694</v>
      </c>
      <c r="D29" s="69">
        <v>71.59</v>
      </c>
      <c r="E29" s="69">
        <v>2014</v>
      </c>
      <c r="F29" s="69">
        <v>164.28</v>
      </c>
      <c r="G29" s="70">
        <v>2014</v>
      </c>
      <c r="H29" s="69">
        <v>82.54</v>
      </c>
      <c r="I29" s="69">
        <v>189.4</v>
      </c>
    </row>
    <row r="30" spans="1:9" ht="16.5" thickBot="1">
      <c r="A30" s="71" t="s">
        <v>17</v>
      </c>
      <c r="B30" s="72"/>
      <c r="C30" s="73"/>
      <c r="D30" s="73"/>
      <c r="E30" s="73"/>
      <c r="F30" s="73"/>
      <c r="G30" s="74"/>
      <c r="H30" s="73"/>
      <c r="I30" s="73"/>
    </row>
    <row r="31" spans="1:9" ht="16.5" thickBot="1">
      <c r="A31" s="63" t="s">
        <v>42</v>
      </c>
      <c r="B31" s="64"/>
      <c r="C31" s="65"/>
      <c r="D31" s="65"/>
      <c r="E31" s="65"/>
      <c r="F31" s="65"/>
      <c r="G31" s="66"/>
      <c r="H31" s="65"/>
      <c r="I31" s="65"/>
    </row>
    <row r="32" spans="1:9" ht="16.5" thickBot="1">
      <c r="A32" s="67" t="s">
        <v>63</v>
      </c>
      <c r="B32" s="68">
        <v>13657</v>
      </c>
      <c r="C32" s="68">
        <v>2141</v>
      </c>
      <c r="D32" s="69">
        <v>596.65</v>
      </c>
      <c r="E32" s="69">
        <v>2015</v>
      </c>
      <c r="F32" s="69">
        <v>595.91999999999996</v>
      </c>
      <c r="G32" s="70">
        <v>2015</v>
      </c>
      <c r="H32" s="69">
        <v>671.77</v>
      </c>
      <c r="I32" s="69">
        <v>670.95</v>
      </c>
    </row>
    <row r="33" spans="1:9" ht="18.75" thickBot="1">
      <c r="A33" s="67" t="s">
        <v>101</v>
      </c>
      <c r="B33" s="68">
        <v>9840</v>
      </c>
      <c r="C33" s="68">
        <v>3149</v>
      </c>
      <c r="D33" s="69" t="s">
        <v>275</v>
      </c>
      <c r="E33" s="69">
        <v>2018</v>
      </c>
      <c r="F33" s="69" t="s">
        <v>276</v>
      </c>
      <c r="G33" s="70">
        <v>2018</v>
      </c>
      <c r="H33" s="69">
        <v>356.54</v>
      </c>
      <c r="I33" s="75">
        <v>1764.11</v>
      </c>
    </row>
    <row r="34" spans="1:9" ht="16.5" thickBot="1">
      <c r="A34" s="63" t="s">
        <v>12</v>
      </c>
      <c r="B34" s="64"/>
      <c r="C34" s="65"/>
      <c r="D34" s="65"/>
      <c r="E34" s="65"/>
      <c r="F34" s="65"/>
      <c r="G34" s="66"/>
      <c r="H34" s="65"/>
      <c r="I34" s="65"/>
    </row>
    <row r="35" spans="1:9" ht="18.75" thickBot="1">
      <c r="A35" s="67" t="s">
        <v>51</v>
      </c>
      <c r="B35" s="68">
        <v>30794</v>
      </c>
      <c r="C35" s="68">
        <v>9632</v>
      </c>
      <c r="D35" s="69" t="s">
        <v>277</v>
      </c>
      <c r="E35" s="69">
        <v>2018</v>
      </c>
      <c r="F35" s="69" t="s">
        <v>278</v>
      </c>
      <c r="G35" s="70">
        <v>2018</v>
      </c>
      <c r="H35" s="75">
        <v>1225.02</v>
      </c>
      <c r="I35" s="69">
        <v>22.63</v>
      </c>
    </row>
    <row r="36" spans="1:9" ht="16.5" thickBot="1">
      <c r="A36" s="67" t="s">
        <v>55</v>
      </c>
      <c r="B36" s="68">
        <v>324736</v>
      </c>
      <c r="C36" s="68">
        <v>71524</v>
      </c>
      <c r="D36" s="69">
        <v>383.44</v>
      </c>
      <c r="E36" s="69">
        <v>2017</v>
      </c>
      <c r="F36" s="69">
        <v>538.03</v>
      </c>
      <c r="G36" s="70">
        <v>2017</v>
      </c>
      <c r="H36" s="69">
        <v>411.72</v>
      </c>
      <c r="I36" s="69">
        <v>577.70000000000005</v>
      </c>
    </row>
    <row r="37" spans="1:9" ht="16.5" thickBot="1">
      <c r="A37" s="67" t="s">
        <v>89</v>
      </c>
      <c r="B37" s="68">
        <v>9756</v>
      </c>
      <c r="C37" s="68">
        <v>2233</v>
      </c>
      <c r="D37" s="69">
        <v>608.15</v>
      </c>
      <c r="E37" s="69">
        <v>2013</v>
      </c>
      <c r="F37" s="75">
        <v>1002.84</v>
      </c>
      <c r="G37" s="70">
        <v>2013</v>
      </c>
      <c r="H37" s="69">
        <v>717.97</v>
      </c>
      <c r="I37" s="75">
        <v>1183.94</v>
      </c>
    </row>
    <row r="38" spans="1:9" ht="16.5" thickBot="1">
      <c r="A38" s="63" t="s">
        <v>8</v>
      </c>
      <c r="B38" s="64"/>
      <c r="C38" s="65"/>
      <c r="D38" s="65"/>
      <c r="E38" s="65"/>
      <c r="F38" s="65"/>
      <c r="G38" s="66"/>
      <c r="H38" s="65"/>
      <c r="I38" s="65"/>
    </row>
    <row r="39" spans="1:9" ht="16.5" thickBot="1">
      <c r="A39" s="67" t="s">
        <v>24</v>
      </c>
      <c r="B39" s="68">
        <v>854820</v>
      </c>
      <c r="C39" s="68">
        <v>297481</v>
      </c>
      <c r="D39" s="69">
        <v>112.42</v>
      </c>
      <c r="E39" s="69">
        <v>2012</v>
      </c>
      <c r="F39" s="75">
        <v>2341.0100000000002</v>
      </c>
      <c r="G39" s="70">
        <v>2016</v>
      </c>
      <c r="H39" s="69">
        <v>135.91</v>
      </c>
      <c r="I39" s="75">
        <v>2573.96</v>
      </c>
    </row>
    <row r="40" spans="1:9" ht="16.5" thickBot="1">
      <c r="A40" s="67" t="s">
        <v>61</v>
      </c>
      <c r="B40" s="68">
        <v>207334</v>
      </c>
      <c r="C40" s="68">
        <v>66347</v>
      </c>
      <c r="D40" s="69">
        <v>200.57</v>
      </c>
      <c r="E40" s="69">
        <v>2013</v>
      </c>
      <c r="F40" s="69">
        <v>414.37</v>
      </c>
      <c r="G40" s="70">
        <v>2013</v>
      </c>
      <c r="H40" s="69">
        <v>236.79</v>
      </c>
      <c r="I40" s="69">
        <v>489.2</v>
      </c>
    </row>
    <row r="41" spans="1:9" ht="16.5" thickBot="1">
      <c r="A41" s="67" t="s">
        <v>99</v>
      </c>
      <c r="B41" s="68">
        <v>1428147</v>
      </c>
      <c r="C41" s="68">
        <v>529186</v>
      </c>
      <c r="D41" s="69">
        <v>142.37</v>
      </c>
      <c r="E41" s="69">
        <v>2015</v>
      </c>
      <c r="F41" s="69">
        <v>281.92</v>
      </c>
      <c r="G41" s="70">
        <v>2015</v>
      </c>
      <c r="H41" s="69">
        <v>160.30000000000001</v>
      </c>
      <c r="I41" s="69">
        <v>317.41000000000003</v>
      </c>
    </row>
    <row r="42" spans="1:9" ht="16.5" thickBot="1">
      <c r="A42" s="63" t="s">
        <v>16</v>
      </c>
      <c r="B42" s="64"/>
      <c r="C42" s="65"/>
      <c r="D42" s="65"/>
      <c r="E42" s="65"/>
      <c r="F42" s="65"/>
      <c r="G42" s="66"/>
      <c r="H42" s="65"/>
      <c r="I42" s="65"/>
    </row>
    <row r="43" spans="1:9" ht="18.75" thickBot="1">
      <c r="A43" s="67" t="s">
        <v>14</v>
      </c>
      <c r="B43" s="68">
        <v>55994</v>
      </c>
      <c r="C43" s="68">
        <v>21047</v>
      </c>
      <c r="D43" s="69" t="s">
        <v>279</v>
      </c>
      <c r="E43" s="69">
        <v>2006</v>
      </c>
      <c r="F43" s="69" t="s">
        <v>280</v>
      </c>
      <c r="G43" s="70">
        <v>2006</v>
      </c>
      <c r="H43" s="69">
        <v>133.4</v>
      </c>
      <c r="I43" s="69">
        <v>544.08000000000004</v>
      </c>
    </row>
    <row r="44" spans="1:9" ht="16.5" thickBot="1">
      <c r="A44" s="67" t="s">
        <v>34</v>
      </c>
      <c r="B44" s="68">
        <v>416208</v>
      </c>
      <c r="C44" s="68">
        <v>166707</v>
      </c>
      <c r="D44" s="69">
        <v>76.59</v>
      </c>
      <c r="E44" s="69">
        <v>2013</v>
      </c>
      <c r="F44" s="69">
        <v>236.69</v>
      </c>
      <c r="G44" s="70">
        <v>2012</v>
      </c>
      <c r="H44" s="69">
        <v>90.42</v>
      </c>
      <c r="I44" s="69">
        <v>286.14</v>
      </c>
    </row>
    <row r="45" spans="1:9" ht="18.75" thickBot="1">
      <c r="A45" s="67" t="s">
        <v>45</v>
      </c>
      <c r="B45" s="68">
        <v>40086</v>
      </c>
      <c r="C45" s="68">
        <v>13837</v>
      </c>
      <c r="D45" s="69" t="s">
        <v>281</v>
      </c>
      <c r="E45" s="69">
        <v>2018</v>
      </c>
      <c r="F45" s="69" t="s">
        <v>282</v>
      </c>
      <c r="G45" s="70">
        <v>2018</v>
      </c>
      <c r="H45" s="69">
        <v>270.26</v>
      </c>
      <c r="I45" s="69">
        <v>382.86</v>
      </c>
    </row>
    <row r="46" spans="1:9" ht="16.5" thickBot="1">
      <c r="A46" s="67" t="s">
        <v>59</v>
      </c>
      <c r="B46" s="68">
        <v>13463</v>
      </c>
      <c r="C46" s="68">
        <v>3761</v>
      </c>
      <c r="D46" s="69">
        <v>159.72999999999999</v>
      </c>
      <c r="E46" s="69">
        <v>2014</v>
      </c>
      <c r="F46" s="69">
        <v>385.02</v>
      </c>
      <c r="G46" s="70">
        <v>2014</v>
      </c>
      <c r="H46" s="69">
        <v>184.16</v>
      </c>
      <c r="I46" s="69">
        <v>443.9</v>
      </c>
    </row>
    <row r="47" spans="1:9" ht="18.75" thickBot="1">
      <c r="A47" s="67" t="s">
        <v>71</v>
      </c>
      <c r="B47" s="68">
        <v>489747</v>
      </c>
      <c r="C47" s="68">
        <v>204241</v>
      </c>
      <c r="D47" s="69">
        <v>169.23</v>
      </c>
      <c r="E47" s="69">
        <v>2015</v>
      </c>
      <c r="F47" s="69" t="s">
        <v>283</v>
      </c>
      <c r="G47" s="70">
        <v>2018</v>
      </c>
      <c r="H47" s="69">
        <v>190.53</v>
      </c>
      <c r="I47" s="69">
        <v>382.03</v>
      </c>
    </row>
    <row r="48" spans="1:9" ht="16.5" thickBot="1">
      <c r="A48" s="67" t="s">
        <v>85</v>
      </c>
      <c r="B48" s="68">
        <v>86458</v>
      </c>
      <c r="C48" s="68">
        <v>34652</v>
      </c>
      <c r="D48" s="69">
        <v>126.13</v>
      </c>
      <c r="E48" s="69">
        <v>2016</v>
      </c>
      <c r="F48" s="69">
        <v>180.57</v>
      </c>
      <c r="G48" s="70">
        <v>2016</v>
      </c>
      <c r="H48" s="69">
        <v>138.68</v>
      </c>
      <c r="I48" s="69">
        <v>198.54</v>
      </c>
    </row>
    <row r="49" spans="1:9" ht="18.75" thickBot="1">
      <c r="A49" s="67" t="s">
        <v>97</v>
      </c>
      <c r="B49" s="68">
        <v>55199</v>
      </c>
      <c r="C49" s="68">
        <v>19249</v>
      </c>
      <c r="D49" s="69" t="s">
        <v>284</v>
      </c>
      <c r="E49" s="69">
        <v>2018</v>
      </c>
      <c r="F49" s="69" t="s">
        <v>285</v>
      </c>
      <c r="G49" s="70">
        <v>2018</v>
      </c>
      <c r="H49" s="69">
        <v>213.46</v>
      </c>
      <c r="I49" s="69">
        <v>528.63</v>
      </c>
    </row>
    <row r="50" spans="1:9" ht="16.5" thickBot="1">
      <c r="A50" s="67" t="s">
        <v>109</v>
      </c>
      <c r="B50" s="68">
        <v>16273</v>
      </c>
      <c r="C50" s="68">
        <v>6817</v>
      </c>
      <c r="D50" s="69">
        <v>171.06</v>
      </c>
      <c r="E50" s="69">
        <v>2016</v>
      </c>
      <c r="F50" s="69">
        <v>190.97</v>
      </c>
      <c r="G50" s="70">
        <v>2016</v>
      </c>
      <c r="H50" s="69">
        <v>188.08</v>
      </c>
      <c r="I50" s="69">
        <v>209.98</v>
      </c>
    </row>
    <row r="51" spans="1:9" ht="18.75" thickBot="1">
      <c r="A51" s="67" t="s">
        <v>119</v>
      </c>
      <c r="B51" s="68">
        <v>1071034</v>
      </c>
      <c r="C51" s="68">
        <v>405774</v>
      </c>
      <c r="D51" s="69" t="s">
        <v>286</v>
      </c>
      <c r="E51" s="69">
        <v>2009</v>
      </c>
      <c r="F51" s="69" t="s">
        <v>287</v>
      </c>
      <c r="G51" s="70">
        <v>2018</v>
      </c>
      <c r="H51" s="69">
        <v>146.49</v>
      </c>
      <c r="I51" s="69">
        <v>144.15</v>
      </c>
    </row>
    <row r="52" spans="1:9" ht="18.75" thickBot="1">
      <c r="A52" s="67" t="s">
        <v>137</v>
      </c>
      <c r="B52" s="68">
        <v>62596</v>
      </c>
      <c r="C52" s="68">
        <v>22276</v>
      </c>
      <c r="D52" s="69" t="s">
        <v>288</v>
      </c>
      <c r="E52" s="69">
        <v>2018</v>
      </c>
      <c r="F52" s="69" t="s">
        <v>289</v>
      </c>
      <c r="G52" s="70">
        <v>2005</v>
      </c>
      <c r="H52" s="69">
        <v>79.12</v>
      </c>
      <c r="I52" s="69">
        <v>140.79</v>
      </c>
    </row>
    <row r="53" spans="1:9" ht="16.5" thickBot="1">
      <c r="A53" s="67" t="s">
        <v>139</v>
      </c>
      <c r="B53" s="68">
        <v>20492</v>
      </c>
      <c r="C53" s="68">
        <v>7336</v>
      </c>
      <c r="D53" s="75">
        <v>1973.93</v>
      </c>
      <c r="E53" s="69">
        <v>2014</v>
      </c>
      <c r="F53" s="75">
        <v>1561.66</v>
      </c>
      <c r="G53" s="70">
        <v>2014</v>
      </c>
      <c r="H53" s="75">
        <v>2275.79</v>
      </c>
      <c r="I53" s="75">
        <v>1800.47</v>
      </c>
    </row>
    <row r="54" spans="1:9" ht="16.5" thickBot="1">
      <c r="A54" s="76" t="s">
        <v>13</v>
      </c>
      <c r="B54" s="77"/>
      <c r="C54" s="78"/>
      <c r="D54" s="78"/>
      <c r="E54" s="78"/>
      <c r="F54" s="78"/>
      <c r="G54" s="79"/>
      <c r="H54" s="78"/>
      <c r="I54" s="78"/>
    </row>
    <row r="55" spans="1:9" ht="16.5" thickBot="1">
      <c r="A55" s="63" t="s">
        <v>42</v>
      </c>
      <c r="B55" s="64"/>
      <c r="C55" s="65"/>
      <c r="D55" s="65"/>
      <c r="E55" s="65"/>
      <c r="F55" s="65"/>
      <c r="G55" s="66"/>
      <c r="H55" s="65"/>
      <c r="I55" s="65"/>
    </row>
    <row r="56" spans="1:9" ht="18.75" thickBot="1">
      <c r="A56" s="67" t="s">
        <v>40</v>
      </c>
      <c r="B56" s="68">
        <v>304041</v>
      </c>
      <c r="C56" s="68">
        <v>97293</v>
      </c>
      <c r="D56" s="69" t="s">
        <v>290</v>
      </c>
      <c r="E56" s="69">
        <v>2018</v>
      </c>
      <c r="F56" s="69" t="s">
        <v>291</v>
      </c>
      <c r="G56" s="70">
        <v>2018</v>
      </c>
      <c r="H56" s="75">
        <v>3266.75</v>
      </c>
      <c r="I56" s="75">
        <v>1434.67</v>
      </c>
    </row>
    <row r="57" spans="1:9" ht="16.5" thickBot="1">
      <c r="A57" s="67" t="s">
        <v>81</v>
      </c>
      <c r="B57" s="68">
        <v>179744</v>
      </c>
      <c r="C57" s="68">
        <v>26148</v>
      </c>
      <c r="D57" s="75">
        <v>1849.32</v>
      </c>
      <c r="E57" s="69">
        <v>2017</v>
      </c>
      <c r="F57" s="75">
        <v>2653.51</v>
      </c>
      <c r="G57" s="70">
        <v>2017</v>
      </c>
      <c r="H57" s="75">
        <v>1985.69</v>
      </c>
      <c r="I57" s="75">
        <v>2849.18</v>
      </c>
    </row>
    <row r="58" spans="1:9" ht="16.5" thickBot="1">
      <c r="A58" s="67" t="s">
        <v>123</v>
      </c>
      <c r="B58" s="68">
        <v>98418</v>
      </c>
      <c r="C58" s="68">
        <v>30866</v>
      </c>
      <c r="D58" s="75">
        <v>1655.27</v>
      </c>
      <c r="E58" s="69">
        <v>2013</v>
      </c>
      <c r="F58" s="69">
        <v>830.84</v>
      </c>
      <c r="G58" s="70">
        <v>2013</v>
      </c>
      <c r="H58" s="75">
        <v>1954.19</v>
      </c>
      <c r="I58" s="69">
        <v>980.88</v>
      </c>
    </row>
    <row r="59" spans="1:9" ht="16.5" thickBot="1">
      <c r="A59" s="63" t="s">
        <v>23</v>
      </c>
      <c r="B59" s="64"/>
      <c r="C59" s="65"/>
      <c r="D59" s="65"/>
      <c r="E59" s="65"/>
      <c r="F59" s="65"/>
      <c r="G59" s="66"/>
      <c r="H59" s="65"/>
      <c r="I59" s="65"/>
    </row>
    <row r="60" spans="1:9" ht="16.5" thickBot="1">
      <c r="A60" s="67" t="s">
        <v>21</v>
      </c>
      <c r="B60" s="68">
        <v>18158</v>
      </c>
      <c r="C60" s="68">
        <v>5811</v>
      </c>
      <c r="D60" s="69">
        <v>396.48</v>
      </c>
      <c r="E60" s="69">
        <v>2017</v>
      </c>
      <c r="F60" s="69">
        <v>627.34</v>
      </c>
      <c r="G60" s="70">
        <v>2017</v>
      </c>
      <c r="H60" s="69">
        <v>425.72</v>
      </c>
      <c r="I60" s="69">
        <v>673.6</v>
      </c>
    </row>
    <row r="61" spans="1:9" ht="16.5" thickBot="1">
      <c r="A61" s="67" t="s">
        <v>28</v>
      </c>
      <c r="B61" s="68">
        <v>21521</v>
      </c>
      <c r="C61" s="68">
        <v>6887</v>
      </c>
      <c r="D61" s="75">
        <v>1506.53</v>
      </c>
      <c r="E61" s="69">
        <v>2013</v>
      </c>
      <c r="F61" s="75">
        <v>1622.72</v>
      </c>
      <c r="G61" s="70">
        <v>2013</v>
      </c>
      <c r="H61" s="75">
        <v>1778.6</v>
      </c>
      <c r="I61" s="75">
        <v>1915.77</v>
      </c>
    </row>
    <row r="62" spans="1:9" ht="18.75" thickBot="1">
      <c r="A62" s="67" t="s">
        <v>105</v>
      </c>
      <c r="B62" s="68">
        <v>43895</v>
      </c>
      <c r="C62" s="68">
        <v>14046</v>
      </c>
      <c r="D62" s="69" t="s">
        <v>292</v>
      </c>
      <c r="E62" s="69">
        <v>2018</v>
      </c>
      <c r="F62" s="69" t="s">
        <v>293</v>
      </c>
      <c r="G62" s="70">
        <v>2012</v>
      </c>
      <c r="H62" s="75">
        <v>2367.36</v>
      </c>
      <c r="I62" s="75">
        <v>2135.5500000000002</v>
      </c>
    </row>
    <row r="63" spans="1:9" ht="16.5" thickBot="1">
      <c r="A63" s="67" t="s">
        <v>111</v>
      </c>
      <c r="B63" s="68">
        <v>26715</v>
      </c>
      <c r="C63" s="68">
        <v>8549</v>
      </c>
      <c r="D63" s="75">
        <v>2563.63</v>
      </c>
      <c r="E63" s="69">
        <v>2015</v>
      </c>
      <c r="F63" s="69">
        <v>650.05999999999995</v>
      </c>
      <c r="G63" s="70">
        <v>2015</v>
      </c>
      <c r="H63" s="75">
        <v>2886.39</v>
      </c>
      <c r="I63" s="69">
        <v>731.9</v>
      </c>
    </row>
    <row r="64" spans="1:9" ht="18.75" thickBot="1">
      <c r="A64" s="67" t="s">
        <v>127</v>
      </c>
      <c r="B64" s="68">
        <v>3907788</v>
      </c>
      <c r="C64" s="68">
        <v>1148341</v>
      </c>
      <c r="D64" s="69" t="s">
        <v>294</v>
      </c>
      <c r="E64" s="69">
        <v>2015</v>
      </c>
      <c r="F64" s="69" t="s">
        <v>295</v>
      </c>
      <c r="G64" s="70">
        <v>2015</v>
      </c>
      <c r="H64" s="75">
        <v>1804.83</v>
      </c>
      <c r="I64" s="75">
        <v>1489.8</v>
      </c>
    </row>
    <row r="65" spans="1:9" ht="16.5" thickBot="1">
      <c r="A65" s="63" t="s">
        <v>20</v>
      </c>
      <c r="B65" s="64"/>
      <c r="C65" s="65"/>
      <c r="D65" s="65"/>
      <c r="E65" s="65"/>
      <c r="F65" s="65"/>
      <c r="G65" s="66"/>
      <c r="H65" s="65"/>
      <c r="I65" s="65"/>
    </row>
    <row r="66" spans="1:9" ht="16.5" thickBot="1">
      <c r="A66" s="67" t="s">
        <v>18</v>
      </c>
      <c r="B66" s="68">
        <v>185268</v>
      </c>
      <c r="C66" s="68">
        <v>11720</v>
      </c>
      <c r="D66" s="75">
        <v>2668.15</v>
      </c>
      <c r="E66" s="69">
        <v>2017</v>
      </c>
      <c r="F66" s="75">
        <v>3682.72</v>
      </c>
      <c r="G66" s="70">
        <v>2017</v>
      </c>
      <c r="H66" s="75">
        <v>2864.9</v>
      </c>
      <c r="I66" s="75">
        <v>3954.29</v>
      </c>
    </row>
    <row r="67" spans="1:9" ht="16.5" thickBot="1">
      <c r="A67" s="67" t="s">
        <v>26</v>
      </c>
      <c r="B67" s="68">
        <v>363676</v>
      </c>
      <c r="C67" s="68">
        <v>116376</v>
      </c>
      <c r="D67" s="75">
        <v>2242.3200000000002</v>
      </c>
      <c r="E67" s="69">
        <v>2015</v>
      </c>
      <c r="F67" s="75">
        <v>2405.36</v>
      </c>
      <c r="G67" s="70">
        <v>2015</v>
      </c>
      <c r="H67" s="75">
        <v>2524.63</v>
      </c>
      <c r="I67" s="75">
        <v>2708.2</v>
      </c>
    </row>
    <row r="68" spans="1:9" ht="16.5" thickBot="1">
      <c r="A68" s="67" t="s">
        <v>43</v>
      </c>
      <c r="B68" s="68">
        <v>1781002</v>
      </c>
      <c r="C68" s="68">
        <v>99102</v>
      </c>
      <c r="D68" s="75">
        <v>1311.84</v>
      </c>
      <c r="E68" s="69">
        <v>2017</v>
      </c>
      <c r="F68" s="75">
        <v>1257.6500000000001</v>
      </c>
      <c r="G68" s="70">
        <v>2017</v>
      </c>
      <c r="H68" s="75">
        <v>1408.58</v>
      </c>
      <c r="I68" s="75">
        <v>1350.39</v>
      </c>
    </row>
    <row r="69" spans="1:9" ht="16.5" thickBot="1">
      <c r="A69" s="67" t="s">
        <v>47</v>
      </c>
      <c r="B69" s="68">
        <v>114235</v>
      </c>
      <c r="C69" s="68">
        <v>36555</v>
      </c>
      <c r="D69" s="75">
        <v>2867.94</v>
      </c>
      <c r="E69" s="69">
        <v>2017</v>
      </c>
      <c r="F69" s="75">
        <v>3184.28</v>
      </c>
      <c r="G69" s="70">
        <v>2017</v>
      </c>
      <c r="H69" s="75">
        <v>3079.42</v>
      </c>
      <c r="I69" s="75">
        <v>3419.09</v>
      </c>
    </row>
    <row r="70" spans="1:9" ht="16.5" thickBot="1">
      <c r="A70" s="67" t="s">
        <v>246</v>
      </c>
      <c r="B70" s="68">
        <v>34549</v>
      </c>
      <c r="C70" s="68">
        <v>1053</v>
      </c>
      <c r="D70" s="75">
        <v>1362.42</v>
      </c>
      <c r="E70" s="69">
        <v>2017</v>
      </c>
      <c r="F70" s="75">
        <v>1638.37</v>
      </c>
      <c r="G70" s="70">
        <v>2017</v>
      </c>
      <c r="H70" s="75">
        <v>1462.88</v>
      </c>
      <c r="I70" s="75">
        <v>1759.19</v>
      </c>
    </row>
    <row r="71" spans="1:9" ht="16.5" thickBot="1">
      <c r="A71" s="67" t="s">
        <v>53</v>
      </c>
      <c r="B71" s="68">
        <v>503644</v>
      </c>
      <c r="C71" s="68">
        <v>161166</v>
      </c>
      <c r="D71" s="69">
        <v>762.51</v>
      </c>
      <c r="E71" s="69">
        <v>2016</v>
      </c>
      <c r="F71" s="69">
        <v>439.26</v>
      </c>
      <c r="G71" s="70">
        <v>2016</v>
      </c>
      <c r="H71" s="69">
        <v>838.39</v>
      </c>
      <c r="I71" s="69">
        <v>482.97</v>
      </c>
    </row>
    <row r="72" spans="1:9" ht="16.5" thickBot="1">
      <c r="A72" s="67" t="s">
        <v>248</v>
      </c>
      <c r="B72" s="68">
        <v>22079</v>
      </c>
      <c r="C72" s="68">
        <v>7065</v>
      </c>
      <c r="D72" s="69">
        <v>364.49</v>
      </c>
      <c r="E72" s="69">
        <v>2012</v>
      </c>
      <c r="F72" s="69">
        <v>496.29</v>
      </c>
      <c r="G72" s="70">
        <v>2012</v>
      </c>
      <c r="H72" s="69">
        <v>440.64</v>
      </c>
      <c r="I72" s="69">
        <v>599.98</v>
      </c>
    </row>
    <row r="73" spans="1:9" ht="16.5" thickBot="1">
      <c r="A73" s="67" t="s">
        <v>87</v>
      </c>
      <c r="B73" s="68">
        <v>150985</v>
      </c>
      <c r="C73" s="68">
        <v>48315</v>
      </c>
      <c r="D73" s="75">
        <v>1334.61</v>
      </c>
      <c r="E73" s="69">
        <v>2016</v>
      </c>
      <c r="F73" s="75">
        <v>1430.2</v>
      </c>
      <c r="G73" s="70">
        <v>2016</v>
      </c>
      <c r="H73" s="75">
        <v>1467.42</v>
      </c>
      <c r="I73" s="75">
        <v>1572.52</v>
      </c>
    </row>
    <row r="74" spans="1:9" ht="16.5" thickBot="1">
      <c r="A74" s="67" t="s">
        <v>103</v>
      </c>
      <c r="B74" s="68">
        <v>867821</v>
      </c>
      <c r="C74" s="68">
        <v>277703</v>
      </c>
      <c r="D74" s="69">
        <v>970.36</v>
      </c>
      <c r="E74" s="69">
        <v>2017</v>
      </c>
      <c r="F74" s="75">
        <v>1283.19</v>
      </c>
      <c r="G74" s="70">
        <v>2017</v>
      </c>
      <c r="H74" s="75">
        <v>1041.92</v>
      </c>
      <c r="I74" s="75">
        <v>1377.82</v>
      </c>
    </row>
    <row r="75" spans="1:9" ht="18.75" thickBot="1">
      <c r="A75" s="67" t="s">
        <v>258</v>
      </c>
      <c r="B75" s="68">
        <v>67804</v>
      </c>
      <c r="C75" s="68">
        <v>30443</v>
      </c>
      <c r="D75" s="69" t="s">
        <v>296</v>
      </c>
      <c r="E75" s="69">
        <v>2014</v>
      </c>
      <c r="F75" s="69" t="s">
        <v>297</v>
      </c>
      <c r="G75" s="70">
        <v>2014</v>
      </c>
      <c r="H75" s="75">
        <v>3313.21</v>
      </c>
      <c r="I75" s="75">
        <v>2739.42</v>
      </c>
    </row>
    <row r="76" spans="1:9" ht="16.5" thickBot="1">
      <c r="A76" s="63" t="s">
        <v>12</v>
      </c>
      <c r="B76" s="64"/>
      <c r="C76" s="65"/>
      <c r="D76" s="65"/>
      <c r="E76" s="65"/>
      <c r="F76" s="65"/>
      <c r="G76" s="66"/>
      <c r="H76" s="65"/>
      <c r="I76" s="65"/>
    </row>
    <row r="77" spans="1:9" ht="18.75" thickBot="1">
      <c r="A77" s="67" t="s">
        <v>10</v>
      </c>
      <c r="B77" s="68">
        <v>100270</v>
      </c>
      <c r="C77" s="68">
        <v>32086</v>
      </c>
      <c r="D77" s="69" t="s">
        <v>298</v>
      </c>
      <c r="E77" s="69">
        <v>2018</v>
      </c>
      <c r="F77" s="69" t="s">
        <v>299</v>
      </c>
      <c r="G77" s="70">
        <v>2018</v>
      </c>
      <c r="H77" s="69">
        <v>496.18</v>
      </c>
      <c r="I77" s="69">
        <v>772.31</v>
      </c>
    </row>
    <row r="78" spans="1:9" ht="16.5" thickBot="1">
      <c r="A78" s="67" t="s">
        <v>65</v>
      </c>
      <c r="B78" s="68">
        <v>979468</v>
      </c>
      <c r="C78" s="68">
        <v>313430</v>
      </c>
      <c r="D78" s="69">
        <v>823.75</v>
      </c>
      <c r="E78" s="69">
        <v>2018</v>
      </c>
      <c r="F78" s="75">
        <v>1249.94</v>
      </c>
      <c r="G78" s="70">
        <v>2018</v>
      </c>
      <c r="H78" s="69">
        <v>863.77</v>
      </c>
      <c r="I78" s="75">
        <v>1310.6500000000001</v>
      </c>
    </row>
    <row r="79" spans="1:9" ht="18.75" thickBot="1">
      <c r="A79" s="67" t="s">
        <v>67</v>
      </c>
      <c r="B79" s="68">
        <v>286930</v>
      </c>
      <c r="C79" s="68">
        <v>77128</v>
      </c>
      <c r="D79" s="69" t="s">
        <v>300</v>
      </c>
      <c r="E79" s="69">
        <v>2010</v>
      </c>
      <c r="F79" s="69" t="s">
        <v>301</v>
      </c>
      <c r="G79" s="70">
        <v>2007</v>
      </c>
      <c r="H79" s="69">
        <v>278.88</v>
      </c>
      <c r="I79" s="69">
        <v>868.8</v>
      </c>
    </row>
    <row r="80" spans="1:9" ht="16.5" thickBot="1">
      <c r="A80" s="67" t="s">
        <v>69</v>
      </c>
      <c r="B80" s="68">
        <v>744989</v>
      </c>
      <c r="C80" s="68">
        <v>261171</v>
      </c>
      <c r="D80" s="69">
        <v>825.27</v>
      </c>
      <c r="E80" s="69">
        <v>2017</v>
      </c>
      <c r="F80" s="69">
        <v>862.93</v>
      </c>
      <c r="G80" s="70">
        <v>2017</v>
      </c>
      <c r="H80" s="69">
        <v>886.12</v>
      </c>
      <c r="I80" s="69">
        <v>926.56</v>
      </c>
    </row>
    <row r="81" spans="1:9" ht="18.75" thickBot="1">
      <c r="A81" s="67" t="s">
        <v>73</v>
      </c>
      <c r="B81" s="68">
        <v>928279</v>
      </c>
      <c r="C81" s="68">
        <v>378698</v>
      </c>
      <c r="D81" s="69" t="s">
        <v>302</v>
      </c>
      <c r="E81" s="69">
        <v>2013</v>
      </c>
      <c r="F81" s="75">
        <v>1261.93</v>
      </c>
      <c r="G81" s="70">
        <v>2013</v>
      </c>
      <c r="H81" s="69">
        <v>534.54999999999995</v>
      </c>
      <c r="I81" s="75">
        <v>1489.82</v>
      </c>
    </row>
    <row r="82" spans="1:9" ht="18.75" thickBot="1">
      <c r="A82" s="67" t="s">
        <v>77</v>
      </c>
      <c r="B82" s="68">
        <v>45458</v>
      </c>
      <c r="C82" s="68">
        <v>10062</v>
      </c>
      <c r="D82" s="69" t="s">
        <v>303</v>
      </c>
      <c r="E82" s="69">
        <v>2006</v>
      </c>
      <c r="F82" s="69" t="s">
        <v>304</v>
      </c>
      <c r="G82" s="70">
        <v>2010</v>
      </c>
      <c r="H82" s="75">
        <v>1217.68</v>
      </c>
      <c r="I82" s="75">
        <v>1039.4000000000001</v>
      </c>
    </row>
    <row r="83" spans="1:9" ht="16.5" thickBot="1">
      <c r="A83" s="63" t="s">
        <v>16</v>
      </c>
      <c r="B83" s="64"/>
      <c r="C83" s="65"/>
      <c r="D83" s="65"/>
      <c r="E83" s="65"/>
      <c r="F83" s="65"/>
      <c r="G83" s="66"/>
      <c r="H83" s="65"/>
      <c r="I83" s="65"/>
    </row>
    <row r="84" spans="1:9" ht="16.5" thickBot="1">
      <c r="A84" s="67" t="s">
        <v>115</v>
      </c>
      <c r="B84" s="68">
        <v>277581</v>
      </c>
      <c r="C84" s="68">
        <v>88826</v>
      </c>
      <c r="D84" s="75">
        <v>1051.83</v>
      </c>
      <c r="E84" s="69">
        <v>2018</v>
      </c>
      <c r="F84" s="75">
        <v>1267.24</v>
      </c>
      <c r="G84" s="70">
        <v>2018</v>
      </c>
      <c r="H84" s="75">
        <v>1102.92</v>
      </c>
      <c r="I84" s="75">
        <v>1328.8</v>
      </c>
    </row>
    <row r="86" spans="1:9" ht="53.1" customHeight="1">
      <c r="A86" s="173" t="s">
        <v>260</v>
      </c>
      <c r="B86" s="173"/>
      <c r="C86" s="173"/>
      <c r="D86" s="173"/>
      <c r="E86" s="173"/>
      <c r="F86" s="173"/>
      <c r="G86" s="173"/>
      <c r="H86" s="173"/>
      <c r="I86" s="173"/>
    </row>
    <row r="87" spans="1:9">
      <c r="A87" s="173" t="s">
        <v>305</v>
      </c>
      <c r="B87" s="173"/>
      <c r="C87" s="173"/>
      <c r="D87" s="173"/>
      <c r="E87" s="173"/>
      <c r="F87" s="173"/>
      <c r="G87" s="173"/>
      <c r="H87" s="173"/>
      <c r="I87" s="173"/>
    </row>
    <row r="88" spans="1:9">
      <c r="A88" s="55"/>
    </row>
    <row r="89" spans="1:9">
      <c r="A89" s="55"/>
    </row>
  </sheetData>
  <mergeCells count="7">
    <mergeCell ref="A86:I86"/>
    <mergeCell ref="A87:I87"/>
    <mergeCell ref="D3:G3"/>
    <mergeCell ref="A3:A4"/>
    <mergeCell ref="H3:I3"/>
    <mergeCell ref="B3:B4"/>
    <mergeCell ref="C3:C4"/>
  </mergeCells>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5E412-3FE0-3A42-834F-3BFADDD5B730}">
  <dimension ref="A1:K86"/>
  <sheetViews>
    <sheetView workbookViewId="0"/>
  </sheetViews>
  <sheetFormatPr defaultColWidth="10.875" defaultRowHeight="15"/>
  <cols>
    <col min="1" max="1" width="33.875" style="81" bestFit="1" customWidth="1"/>
    <col min="2" max="2" width="13.5" style="81" customWidth="1"/>
    <col min="3" max="3" width="15" style="81" customWidth="1"/>
    <col min="4" max="4" width="14.5" style="81" customWidth="1"/>
    <col min="5" max="5" width="14" style="81" customWidth="1"/>
    <col min="6" max="6" width="12.5" style="81" customWidth="1"/>
    <col min="7" max="7" width="12.875" style="81" customWidth="1"/>
    <col min="8" max="8" width="13.375" style="81" customWidth="1"/>
    <col min="9" max="9" width="12.875" style="81" customWidth="1"/>
    <col min="10" max="10" width="13.875" style="81" customWidth="1"/>
    <col min="11" max="11" width="14.5" style="81" customWidth="1"/>
    <col min="12" max="16384" width="10.875" style="81"/>
  </cols>
  <sheetData>
    <row r="1" spans="1:11" ht="15.75">
      <c r="A1" s="111" t="s">
        <v>318</v>
      </c>
    </row>
    <row r="2" spans="1:11" ht="15.75" thickBot="1"/>
    <row r="3" spans="1:11" s="108" customFormat="1" ht="15.75">
      <c r="A3" s="107"/>
      <c r="B3" s="176" t="s">
        <v>306</v>
      </c>
      <c r="C3" s="176" t="s">
        <v>307</v>
      </c>
      <c r="D3" s="176"/>
      <c r="E3" s="176"/>
      <c r="F3" s="176" t="s">
        <v>316</v>
      </c>
      <c r="G3" s="176"/>
      <c r="H3" s="176"/>
      <c r="I3" s="176" t="s">
        <v>308</v>
      </c>
      <c r="J3" s="176"/>
      <c r="K3" s="176"/>
    </row>
    <row r="4" spans="1:11" s="108" customFormat="1" ht="32.25" thickBot="1">
      <c r="A4" s="109"/>
      <c r="B4" s="177"/>
      <c r="C4" s="82" t="s">
        <v>309</v>
      </c>
      <c r="D4" s="82" t="s">
        <v>310</v>
      </c>
      <c r="E4" s="82" t="s">
        <v>311</v>
      </c>
      <c r="F4" s="82" t="s">
        <v>312</v>
      </c>
      <c r="G4" s="82" t="s">
        <v>310</v>
      </c>
      <c r="H4" s="82" t="s">
        <v>313</v>
      </c>
      <c r="I4" s="82" t="s">
        <v>312</v>
      </c>
      <c r="J4" s="82" t="s">
        <v>310</v>
      </c>
      <c r="K4" s="82" t="s">
        <v>313</v>
      </c>
    </row>
    <row r="5" spans="1:11" ht="16.5" thickBot="1">
      <c r="A5" s="83" t="s">
        <v>9</v>
      </c>
      <c r="B5" s="84"/>
      <c r="C5" s="85"/>
      <c r="D5" s="84"/>
      <c r="E5" s="84"/>
      <c r="F5" s="84"/>
      <c r="G5" s="84"/>
      <c r="H5" s="84"/>
      <c r="I5" s="84"/>
      <c r="J5" s="84"/>
      <c r="K5" s="84"/>
    </row>
    <row r="6" spans="1:11" ht="16.5" thickBot="1">
      <c r="A6" s="86" t="s">
        <v>12</v>
      </c>
      <c r="B6" s="87"/>
      <c r="C6" s="88"/>
      <c r="D6" s="87"/>
      <c r="E6" s="87"/>
      <c r="F6" s="87"/>
      <c r="G6" s="87"/>
      <c r="H6" s="87"/>
      <c r="I6" s="87"/>
      <c r="J6" s="87"/>
      <c r="K6" s="87"/>
    </row>
    <row r="7" spans="1:11" ht="15.75" thickBot="1">
      <c r="A7" s="89" t="s">
        <v>121</v>
      </c>
      <c r="B7" s="90">
        <v>704</v>
      </c>
      <c r="C7" s="91">
        <v>607.83000000000004</v>
      </c>
      <c r="D7" s="90">
        <v>93.51</v>
      </c>
      <c r="E7" s="90">
        <v>701.34</v>
      </c>
      <c r="F7" s="90">
        <v>3.3000000000000002E-2</v>
      </c>
      <c r="G7" s="90">
        <v>5.0000000000000001E-3</v>
      </c>
      <c r="H7" s="90">
        <v>3.7999999999999999E-2</v>
      </c>
      <c r="I7" s="90">
        <v>0.42799999999999999</v>
      </c>
      <c r="J7" s="90">
        <v>6.6000000000000003E-2</v>
      </c>
      <c r="K7" s="90">
        <v>0.49299999999999999</v>
      </c>
    </row>
    <row r="8" spans="1:11" ht="15.75" thickBot="1">
      <c r="A8" s="89" t="s">
        <v>135</v>
      </c>
      <c r="B8" s="92">
        <v>3251</v>
      </c>
      <c r="C8" s="91">
        <v>236.87</v>
      </c>
      <c r="D8" s="90">
        <v>36.44</v>
      </c>
      <c r="E8" s="90">
        <v>273.32</v>
      </c>
      <c r="F8" s="90">
        <v>5.8999999999999997E-2</v>
      </c>
      <c r="G8" s="90">
        <v>8.9999999999999993E-3</v>
      </c>
      <c r="H8" s="90">
        <v>6.8000000000000005E-2</v>
      </c>
      <c r="I8" s="90">
        <v>0.77</v>
      </c>
      <c r="J8" s="90">
        <v>0.11799999999999999</v>
      </c>
      <c r="K8" s="90">
        <v>0.88900000000000001</v>
      </c>
    </row>
    <row r="9" spans="1:11" ht="16.5" thickBot="1">
      <c r="A9" s="86" t="s">
        <v>8</v>
      </c>
      <c r="B9" s="87"/>
      <c r="C9" s="88"/>
      <c r="D9" s="87"/>
      <c r="E9" s="87"/>
      <c r="F9" s="87"/>
      <c r="G9" s="87"/>
      <c r="H9" s="87"/>
      <c r="I9" s="87"/>
      <c r="J9" s="87"/>
      <c r="K9" s="87"/>
    </row>
    <row r="10" spans="1:11" ht="15.75" thickBot="1">
      <c r="A10" s="89" t="s">
        <v>6</v>
      </c>
      <c r="B10" s="92">
        <v>2429</v>
      </c>
      <c r="C10" s="91">
        <v>80.95</v>
      </c>
      <c r="D10" s="90">
        <v>12.45</v>
      </c>
      <c r="E10" s="90">
        <v>93.4</v>
      </c>
      <c r="F10" s="90">
        <v>1.4999999999999999E-2</v>
      </c>
      <c r="G10" s="90">
        <v>2E-3</v>
      </c>
      <c r="H10" s="90">
        <v>1.7000000000000001E-2</v>
      </c>
      <c r="I10" s="90">
        <v>0.19700000000000001</v>
      </c>
      <c r="J10" s="90">
        <v>0.03</v>
      </c>
      <c r="K10" s="90">
        <v>0.22700000000000001</v>
      </c>
    </row>
    <row r="11" spans="1:11" ht="15.75" thickBot="1">
      <c r="A11" s="89" t="s">
        <v>93</v>
      </c>
      <c r="B11" s="90">
        <v>134</v>
      </c>
      <c r="C11" s="91">
        <v>175.07</v>
      </c>
      <c r="D11" s="90">
        <v>26.93</v>
      </c>
      <c r="E11" s="90">
        <v>202.01</v>
      </c>
      <c r="F11" s="90">
        <v>2E-3</v>
      </c>
      <c r="G11" s="90">
        <v>0</v>
      </c>
      <c r="H11" s="90">
        <v>2E-3</v>
      </c>
      <c r="I11" s="90">
        <v>2.3E-2</v>
      </c>
      <c r="J11" s="90">
        <v>4.0000000000000001E-3</v>
      </c>
      <c r="K11" s="90">
        <v>2.7E-2</v>
      </c>
    </row>
    <row r="12" spans="1:11" ht="16.5" thickBot="1">
      <c r="A12" s="86" t="s">
        <v>16</v>
      </c>
      <c r="B12" s="87"/>
      <c r="C12" s="88"/>
      <c r="D12" s="87"/>
      <c r="E12" s="87"/>
      <c r="F12" s="87"/>
      <c r="G12" s="87"/>
      <c r="H12" s="87"/>
      <c r="I12" s="87"/>
      <c r="J12" s="87"/>
      <c r="K12" s="87"/>
    </row>
    <row r="13" spans="1:11" ht="15.75" thickBot="1">
      <c r="A13" s="89" t="s">
        <v>30</v>
      </c>
      <c r="B13" s="90">
        <v>998</v>
      </c>
      <c r="C13" s="91">
        <v>141.91</v>
      </c>
      <c r="D13" s="90">
        <v>21.83</v>
      </c>
      <c r="E13" s="90">
        <v>163.74</v>
      </c>
      <c r="F13" s="90">
        <v>1.0999999999999999E-2</v>
      </c>
      <c r="G13" s="90">
        <v>2E-3</v>
      </c>
      <c r="H13" s="90">
        <v>1.2999999999999999E-2</v>
      </c>
      <c r="I13" s="90">
        <v>0.14199999999999999</v>
      </c>
      <c r="J13" s="90">
        <v>2.1999999999999999E-2</v>
      </c>
      <c r="K13" s="90">
        <v>0.16300000000000001</v>
      </c>
    </row>
    <row r="14" spans="1:11" ht="15.75" thickBot="1">
      <c r="A14" s="89" t="s">
        <v>32</v>
      </c>
      <c r="B14" s="92">
        <v>2870</v>
      </c>
      <c r="C14" s="91">
        <v>58.42</v>
      </c>
      <c r="D14" s="90">
        <v>8.99</v>
      </c>
      <c r="E14" s="90">
        <v>67.41</v>
      </c>
      <c r="F14" s="90">
        <v>1.2999999999999999E-2</v>
      </c>
      <c r="G14" s="90">
        <v>2E-3</v>
      </c>
      <c r="H14" s="90">
        <v>1.4999999999999999E-2</v>
      </c>
      <c r="I14" s="90">
        <v>0.16800000000000001</v>
      </c>
      <c r="J14" s="90">
        <v>2.5999999999999999E-2</v>
      </c>
      <c r="K14" s="90">
        <v>0.193</v>
      </c>
    </row>
    <row r="15" spans="1:11" ht="15.75" thickBot="1">
      <c r="A15" s="89" t="s">
        <v>36</v>
      </c>
      <c r="B15" s="90">
        <v>233</v>
      </c>
      <c r="C15" s="91">
        <v>29.18</v>
      </c>
      <c r="D15" s="90">
        <v>4.49</v>
      </c>
      <c r="E15" s="90">
        <v>33.67</v>
      </c>
      <c r="F15" s="90">
        <v>1E-3</v>
      </c>
      <c r="G15" s="90">
        <v>0</v>
      </c>
      <c r="H15" s="90">
        <v>1E-3</v>
      </c>
      <c r="I15" s="90">
        <v>7.0000000000000001E-3</v>
      </c>
      <c r="J15" s="90">
        <v>1E-3</v>
      </c>
      <c r="K15" s="90">
        <v>8.0000000000000002E-3</v>
      </c>
    </row>
    <row r="16" spans="1:11" ht="15.75" thickBot="1">
      <c r="A16" s="89" t="s">
        <v>38</v>
      </c>
      <c r="B16" s="92">
        <v>15102</v>
      </c>
      <c r="C16" s="91">
        <v>77.23</v>
      </c>
      <c r="D16" s="90">
        <v>11.88</v>
      </c>
      <c r="E16" s="90">
        <v>89.12</v>
      </c>
      <c r="F16" s="90">
        <v>0.09</v>
      </c>
      <c r="G16" s="90">
        <v>1.4E-2</v>
      </c>
      <c r="H16" s="90">
        <v>0.104</v>
      </c>
      <c r="I16" s="90">
        <v>1.1659999999999999</v>
      </c>
      <c r="J16" s="90">
        <v>0.17899999999999999</v>
      </c>
      <c r="K16" s="90">
        <v>1.3460000000000001</v>
      </c>
    </row>
    <row r="17" spans="1:11" ht="15.75" thickBot="1">
      <c r="A17" s="89" t="s">
        <v>257</v>
      </c>
      <c r="B17" s="92">
        <v>20836</v>
      </c>
      <c r="C17" s="91">
        <v>51.05</v>
      </c>
      <c r="D17" s="90">
        <v>7.85</v>
      </c>
      <c r="E17" s="90">
        <v>58.91</v>
      </c>
      <c r="F17" s="90">
        <v>8.2000000000000003E-2</v>
      </c>
      <c r="G17" s="90">
        <v>1.2999999999999999E-2</v>
      </c>
      <c r="H17" s="90">
        <v>9.4E-2</v>
      </c>
      <c r="I17" s="90">
        <v>1.0640000000000001</v>
      </c>
      <c r="J17" s="90">
        <v>0.16400000000000001</v>
      </c>
      <c r="K17" s="90">
        <v>1.2270000000000001</v>
      </c>
    </row>
    <row r="18" spans="1:11" ht="15.75" thickBot="1">
      <c r="A18" s="89" t="s">
        <v>57</v>
      </c>
      <c r="B18" s="92">
        <v>25178</v>
      </c>
      <c r="C18" s="91">
        <v>72.209999999999994</v>
      </c>
      <c r="D18" s="90">
        <v>11.11</v>
      </c>
      <c r="E18" s="90">
        <v>83.32</v>
      </c>
      <c r="F18" s="90">
        <v>0.14000000000000001</v>
      </c>
      <c r="G18" s="90">
        <v>2.1999999999999999E-2</v>
      </c>
      <c r="H18" s="90">
        <v>0.161</v>
      </c>
      <c r="I18" s="90">
        <v>1.8180000000000001</v>
      </c>
      <c r="J18" s="90">
        <v>0.28000000000000003</v>
      </c>
      <c r="K18" s="90">
        <v>2.0979999999999999</v>
      </c>
    </row>
    <row r="19" spans="1:11" ht="15.75" thickBot="1">
      <c r="A19" s="89" t="s">
        <v>75</v>
      </c>
      <c r="B19" s="90">
        <v>228</v>
      </c>
      <c r="C19" s="91">
        <v>145.66</v>
      </c>
      <c r="D19" s="90">
        <v>22.41</v>
      </c>
      <c r="E19" s="90">
        <v>168.07</v>
      </c>
      <c r="F19" s="90">
        <v>3.0000000000000001E-3</v>
      </c>
      <c r="G19" s="90">
        <v>0</v>
      </c>
      <c r="H19" s="90">
        <v>3.0000000000000001E-3</v>
      </c>
      <c r="I19" s="90">
        <v>3.3000000000000002E-2</v>
      </c>
      <c r="J19" s="90">
        <v>5.0000000000000001E-3</v>
      </c>
      <c r="K19" s="90">
        <v>3.7999999999999999E-2</v>
      </c>
    </row>
    <row r="20" spans="1:11" ht="15.75" thickBot="1">
      <c r="A20" s="89" t="s">
        <v>79</v>
      </c>
      <c r="B20" s="92">
        <v>1355</v>
      </c>
      <c r="C20" s="91">
        <v>43.76</v>
      </c>
      <c r="D20" s="90">
        <v>6.73</v>
      </c>
      <c r="E20" s="90">
        <v>50.49</v>
      </c>
      <c r="F20" s="90">
        <v>5.0000000000000001E-3</v>
      </c>
      <c r="G20" s="90">
        <v>1E-3</v>
      </c>
      <c r="H20" s="90">
        <v>5.0000000000000001E-3</v>
      </c>
      <c r="I20" s="90">
        <v>5.8999999999999997E-2</v>
      </c>
      <c r="J20" s="90">
        <v>8.9999999999999993E-3</v>
      </c>
      <c r="K20" s="90">
        <v>6.8000000000000005E-2</v>
      </c>
    </row>
    <row r="21" spans="1:11" ht="15.75" thickBot="1">
      <c r="A21" s="89" t="s">
        <v>83</v>
      </c>
      <c r="B21" s="92">
        <v>1093</v>
      </c>
      <c r="C21" s="91">
        <v>164.93</v>
      </c>
      <c r="D21" s="90">
        <v>25.37</v>
      </c>
      <c r="E21" s="90">
        <v>190.31</v>
      </c>
      <c r="F21" s="90">
        <v>1.4E-2</v>
      </c>
      <c r="G21" s="90">
        <v>2E-3</v>
      </c>
      <c r="H21" s="90">
        <v>1.6E-2</v>
      </c>
      <c r="I21" s="90">
        <v>0.18</v>
      </c>
      <c r="J21" s="90">
        <v>2.8000000000000001E-2</v>
      </c>
      <c r="K21" s="90">
        <v>0.20799999999999999</v>
      </c>
    </row>
    <row r="22" spans="1:11" ht="15.75" thickBot="1">
      <c r="A22" s="89" t="s">
        <v>91</v>
      </c>
      <c r="B22" s="90">
        <v>675</v>
      </c>
      <c r="C22" s="91">
        <v>70.319999999999993</v>
      </c>
      <c r="D22" s="90">
        <v>10.82</v>
      </c>
      <c r="E22" s="90">
        <v>81.14</v>
      </c>
      <c r="F22" s="90">
        <v>4.0000000000000001E-3</v>
      </c>
      <c r="G22" s="90">
        <v>1E-3</v>
      </c>
      <c r="H22" s="90">
        <v>4.0000000000000001E-3</v>
      </c>
      <c r="I22" s="90">
        <v>4.7E-2</v>
      </c>
      <c r="J22" s="90">
        <v>7.0000000000000001E-3</v>
      </c>
      <c r="K22" s="90">
        <v>5.5E-2</v>
      </c>
    </row>
    <row r="23" spans="1:11" ht="15.75" thickBot="1">
      <c r="A23" s="89" t="s">
        <v>95</v>
      </c>
      <c r="B23" s="92">
        <v>8826</v>
      </c>
      <c r="C23" s="91">
        <v>70.42</v>
      </c>
      <c r="D23" s="90">
        <v>10.83</v>
      </c>
      <c r="E23" s="90">
        <v>81.25</v>
      </c>
      <c r="F23" s="90">
        <v>4.8000000000000001E-2</v>
      </c>
      <c r="G23" s="90">
        <v>7.0000000000000001E-3</v>
      </c>
      <c r="H23" s="90">
        <v>5.5E-2</v>
      </c>
      <c r="I23" s="90">
        <v>0.621</v>
      </c>
      <c r="J23" s="90">
        <v>9.6000000000000002E-2</v>
      </c>
      <c r="K23" s="90">
        <v>0.71699999999999997</v>
      </c>
    </row>
    <row r="24" spans="1:11" ht="15.75" thickBot="1">
      <c r="A24" s="89" t="s">
        <v>107</v>
      </c>
      <c r="B24" s="92">
        <v>3854</v>
      </c>
      <c r="C24" s="91">
        <v>46.99</v>
      </c>
      <c r="D24" s="90">
        <v>7.23</v>
      </c>
      <c r="E24" s="90">
        <v>54.22</v>
      </c>
      <c r="F24" s="90">
        <v>1.4E-2</v>
      </c>
      <c r="G24" s="90">
        <v>2E-3</v>
      </c>
      <c r="H24" s="90">
        <v>1.6E-2</v>
      </c>
      <c r="I24" s="90">
        <v>0.18099999999999999</v>
      </c>
      <c r="J24" s="90">
        <v>2.8000000000000001E-2</v>
      </c>
      <c r="K24" s="90">
        <v>0.20899999999999999</v>
      </c>
    </row>
    <row r="25" spans="1:11" ht="15.75" thickBot="1">
      <c r="A25" s="89" t="s">
        <v>113</v>
      </c>
      <c r="B25" s="90">
        <v>890</v>
      </c>
      <c r="C25" s="91">
        <v>68.23</v>
      </c>
      <c r="D25" s="90">
        <v>10.5</v>
      </c>
      <c r="E25" s="90">
        <v>78.72</v>
      </c>
      <c r="F25" s="90">
        <v>5.0000000000000001E-3</v>
      </c>
      <c r="G25" s="90">
        <v>1E-3</v>
      </c>
      <c r="H25" s="90">
        <v>5.0000000000000001E-3</v>
      </c>
      <c r="I25" s="90">
        <v>6.0999999999999999E-2</v>
      </c>
      <c r="J25" s="90">
        <v>8.9999999999999993E-3</v>
      </c>
      <c r="K25" s="90">
        <v>7.0000000000000007E-2</v>
      </c>
    </row>
    <row r="26" spans="1:11" ht="15.75" thickBot="1">
      <c r="A26" s="89" t="s">
        <v>117</v>
      </c>
      <c r="B26" s="92">
        <v>11833</v>
      </c>
      <c r="C26" s="91">
        <v>83.58</v>
      </c>
      <c r="D26" s="90">
        <v>12.86</v>
      </c>
      <c r="E26" s="90">
        <v>96.44</v>
      </c>
      <c r="F26" s="90">
        <v>7.5999999999999998E-2</v>
      </c>
      <c r="G26" s="90">
        <v>1.2E-2</v>
      </c>
      <c r="H26" s="90">
        <v>8.7999999999999995E-2</v>
      </c>
      <c r="I26" s="90">
        <v>0.98899999999999999</v>
      </c>
      <c r="J26" s="90">
        <v>0.152</v>
      </c>
      <c r="K26" s="90">
        <v>1.141</v>
      </c>
    </row>
    <row r="27" spans="1:11" ht="15.75" thickBot="1">
      <c r="A27" s="89" t="s">
        <v>125</v>
      </c>
      <c r="B27" s="90">
        <v>493</v>
      </c>
      <c r="C27" s="91">
        <v>190</v>
      </c>
      <c r="D27" s="90">
        <v>29.23</v>
      </c>
      <c r="E27" s="90">
        <v>219.23</v>
      </c>
      <c r="F27" s="90">
        <v>7.0000000000000001E-3</v>
      </c>
      <c r="G27" s="90">
        <v>1E-3</v>
      </c>
      <c r="H27" s="90">
        <v>8.0000000000000002E-3</v>
      </c>
      <c r="I27" s="90">
        <v>9.4E-2</v>
      </c>
      <c r="J27" s="90">
        <v>1.4E-2</v>
      </c>
      <c r="K27" s="90">
        <v>0.108</v>
      </c>
    </row>
    <row r="28" spans="1:11" ht="15.75" thickBot="1">
      <c r="A28" s="89" t="s">
        <v>129</v>
      </c>
      <c r="B28" s="92">
        <v>50077</v>
      </c>
      <c r="C28" s="91">
        <v>68.83</v>
      </c>
      <c r="D28" s="90">
        <v>10.59</v>
      </c>
      <c r="E28" s="90">
        <v>79.42</v>
      </c>
      <c r="F28" s="90">
        <v>0.26500000000000001</v>
      </c>
      <c r="G28" s="90">
        <v>4.1000000000000002E-2</v>
      </c>
      <c r="H28" s="90">
        <v>0.30599999999999999</v>
      </c>
      <c r="I28" s="90">
        <v>3.4470000000000001</v>
      </c>
      <c r="J28" s="90">
        <v>0.53</v>
      </c>
      <c r="K28" s="90">
        <v>3.9769999999999999</v>
      </c>
    </row>
    <row r="29" spans="1:11" ht="15.75" thickBot="1">
      <c r="A29" s="89" t="s">
        <v>131</v>
      </c>
      <c r="B29" s="92">
        <v>8074</v>
      </c>
      <c r="C29" s="91">
        <v>107.3</v>
      </c>
      <c r="D29" s="90">
        <v>16.510000000000002</v>
      </c>
      <c r="E29" s="90">
        <v>123.8</v>
      </c>
      <c r="F29" s="90">
        <v>6.7000000000000004E-2</v>
      </c>
      <c r="G29" s="90">
        <v>0.01</v>
      </c>
      <c r="H29" s="90">
        <v>7.6999999999999999E-2</v>
      </c>
      <c r="I29" s="90">
        <v>0.86599999999999999</v>
      </c>
      <c r="J29" s="90">
        <v>0.13300000000000001</v>
      </c>
      <c r="K29" s="90">
        <v>1</v>
      </c>
    </row>
    <row r="30" spans="1:11" ht="16.5" thickBot="1">
      <c r="A30" s="93" t="s">
        <v>17</v>
      </c>
      <c r="B30" s="94"/>
      <c r="C30" s="95"/>
      <c r="D30" s="94"/>
      <c r="E30" s="94"/>
      <c r="F30" s="94"/>
      <c r="G30" s="94"/>
      <c r="H30" s="94"/>
      <c r="I30" s="94"/>
      <c r="J30" s="94"/>
      <c r="K30" s="94"/>
    </row>
    <row r="31" spans="1:11" ht="16.5" thickBot="1">
      <c r="A31" s="86" t="s">
        <v>42</v>
      </c>
      <c r="B31" s="87"/>
      <c r="C31" s="88"/>
      <c r="D31" s="87"/>
      <c r="E31" s="87"/>
      <c r="F31" s="87"/>
      <c r="G31" s="87"/>
      <c r="H31" s="87"/>
      <c r="I31" s="87"/>
      <c r="J31" s="87"/>
      <c r="K31" s="87"/>
    </row>
    <row r="32" spans="1:11" ht="15.75" thickBot="1">
      <c r="A32" s="89" t="s">
        <v>63</v>
      </c>
      <c r="B32" s="90">
        <v>178</v>
      </c>
      <c r="C32" s="91">
        <v>873.31</v>
      </c>
      <c r="D32" s="90">
        <v>134.35</v>
      </c>
      <c r="E32" s="96">
        <v>1007.66</v>
      </c>
      <c r="F32" s="90">
        <v>1.2E-2</v>
      </c>
      <c r="G32" s="90">
        <v>2E-3</v>
      </c>
      <c r="H32" s="90">
        <v>1.4E-2</v>
      </c>
      <c r="I32" s="90">
        <v>0.156</v>
      </c>
      <c r="J32" s="90">
        <v>2.4E-2</v>
      </c>
      <c r="K32" s="90">
        <v>0.18</v>
      </c>
    </row>
    <row r="33" spans="1:11" ht="15.75" thickBot="1">
      <c r="A33" s="89" t="s">
        <v>101</v>
      </c>
      <c r="B33" s="90">
        <v>267</v>
      </c>
      <c r="C33" s="91">
        <v>463.51</v>
      </c>
      <c r="D33" s="90">
        <v>71.31</v>
      </c>
      <c r="E33" s="90">
        <v>534.80999999999995</v>
      </c>
      <c r="F33" s="90">
        <v>0.01</v>
      </c>
      <c r="G33" s="90">
        <v>1E-3</v>
      </c>
      <c r="H33" s="90">
        <v>1.0999999999999999E-2</v>
      </c>
      <c r="I33" s="90">
        <v>0.124</v>
      </c>
      <c r="J33" s="90">
        <v>1.9E-2</v>
      </c>
      <c r="K33" s="90">
        <v>0.14299999999999999</v>
      </c>
    </row>
    <row r="34" spans="1:11" ht="16.5" thickBot="1">
      <c r="A34" s="86" t="s">
        <v>12</v>
      </c>
      <c r="B34" s="87"/>
      <c r="C34" s="88"/>
      <c r="D34" s="87"/>
      <c r="E34" s="87"/>
      <c r="F34" s="87"/>
      <c r="G34" s="87"/>
      <c r="H34" s="87"/>
      <c r="I34" s="87"/>
      <c r="J34" s="87"/>
      <c r="K34" s="87"/>
    </row>
    <row r="35" spans="1:11" ht="15.75" thickBot="1">
      <c r="A35" s="89" t="s">
        <v>51</v>
      </c>
      <c r="B35" s="90">
        <v>769</v>
      </c>
      <c r="C35" s="97">
        <v>1592.52</v>
      </c>
      <c r="D35" s="90">
        <v>245</v>
      </c>
      <c r="E35" s="96">
        <v>1837.53</v>
      </c>
      <c r="F35" s="90">
        <v>9.4E-2</v>
      </c>
      <c r="G35" s="90">
        <v>1.4E-2</v>
      </c>
      <c r="H35" s="90">
        <v>0.109</v>
      </c>
      <c r="I35" s="90">
        <v>1.224</v>
      </c>
      <c r="J35" s="90">
        <v>0.188</v>
      </c>
      <c r="K35" s="90">
        <v>1.4119999999999999</v>
      </c>
    </row>
    <row r="36" spans="1:11" ht="15.75" thickBot="1">
      <c r="A36" s="89" t="s">
        <v>55</v>
      </c>
      <c r="B36" s="92">
        <v>5863</v>
      </c>
      <c r="C36" s="91">
        <v>535.23</v>
      </c>
      <c r="D36" s="90">
        <v>82.34</v>
      </c>
      <c r="E36" s="90">
        <v>617.57000000000005</v>
      </c>
      <c r="F36" s="90">
        <v>0.24099999999999999</v>
      </c>
      <c r="G36" s="90">
        <v>3.6999999999999998E-2</v>
      </c>
      <c r="H36" s="90">
        <v>0.27900000000000003</v>
      </c>
      <c r="I36" s="90">
        <v>3.1379999999999999</v>
      </c>
      <c r="J36" s="90">
        <v>0.48299999999999998</v>
      </c>
      <c r="K36" s="90">
        <v>3.621</v>
      </c>
    </row>
    <row r="37" spans="1:11" ht="15.75" thickBot="1">
      <c r="A37" s="89" t="s">
        <v>89</v>
      </c>
      <c r="B37" s="90">
        <v>188</v>
      </c>
      <c r="C37" s="91">
        <v>933.37</v>
      </c>
      <c r="D37" s="90">
        <v>143.59</v>
      </c>
      <c r="E37" s="96">
        <v>1076.96</v>
      </c>
      <c r="F37" s="90">
        <v>1.2999999999999999E-2</v>
      </c>
      <c r="G37" s="90">
        <v>2E-3</v>
      </c>
      <c r="H37" s="90">
        <v>1.6E-2</v>
      </c>
      <c r="I37" s="90">
        <v>0.17499999999999999</v>
      </c>
      <c r="J37" s="90">
        <v>2.7E-2</v>
      </c>
      <c r="K37" s="90">
        <v>0.20200000000000001</v>
      </c>
    </row>
    <row r="38" spans="1:11" ht="16.5" thickBot="1">
      <c r="A38" s="86" t="s">
        <v>8</v>
      </c>
      <c r="B38" s="87"/>
      <c r="C38" s="88"/>
      <c r="D38" s="87"/>
      <c r="E38" s="87"/>
      <c r="F38" s="87"/>
      <c r="G38" s="87"/>
      <c r="H38" s="87"/>
      <c r="I38" s="87"/>
      <c r="J38" s="87"/>
      <c r="K38" s="87"/>
    </row>
    <row r="39" spans="1:11" ht="15.75" thickBot="1">
      <c r="A39" s="89" t="s">
        <v>24</v>
      </c>
      <c r="B39" s="92">
        <v>25649</v>
      </c>
      <c r="C39" s="91">
        <v>176.68</v>
      </c>
      <c r="D39" s="90">
        <v>27.18</v>
      </c>
      <c r="E39" s="90">
        <v>203.86</v>
      </c>
      <c r="F39" s="90">
        <v>0.34899999999999998</v>
      </c>
      <c r="G39" s="90">
        <v>5.3999999999999999E-2</v>
      </c>
      <c r="H39" s="90">
        <v>0.40200000000000002</v>
      </c>
      <c r="I39" s="90">
        <v>4.532</v>
      </c>
      <c r="J39" s="90">
        <v>0.69699999999999995</v>
      </c>
      <c r="K39" s="90">
        <v>5.2290000000000001</v>
      </c>
    </row>
    <row r="40" spans="1:11" ht="15.75" thickBot="1">
      <c r="A40" s="89" t="s">
        <v>61</v>
      </c>
      <c r="B40" s="92">
        <v>5628</v>
      </c>
      <c r="C40" s="91">
        <v>307.83</v>
      </c>
      <c r="D40" s="90">
        <v>47.36</v>
      </c>
      <c r="E40" s="90">
        <v>355.19</v>
      </c>
      <c r="F40" s="90">
        <v>0.13300000000000001</v>
      </c>
      <c r="G40" s="90">
        <v>2.1000000000000001E-2</v>
      </c>
      <c r="H40" s="90">
        <v>0.154</v>
      </c>
      <c r="I40" s="90">
        <v>1.732</v>
      </c>
      <c r="J40" s="90">
        <v>0.26700000000000002</v>
      </c>
      <c r="K40" s="90">
        <v>1.9990000000000001</v>
      </c>
    </row>
    <row r="41" spans="1:11" ht="15.75" thickBot="1">
      <c r="A41" s="89" t="s">
        <v>99</v>
      </c>
      <c r="B41" s="92">
        <v>44491</v>
      </c>
      <c r="C41" s="91">
        <v>208.39</v>
      </c>
      <c r="D41" s="90">
        <v>32.06</v>
      </c>
      <c r="E41" s="90">
        <v>240.45</v>
      </c>
      <c r="F41" s="90">
        <v>0.71299999999999997</v>
      </c>
      <c r="G41" s="90">
        <v>0.11</v>
      </c>
      <c r="H41" s="90">
        <v>0.82299999999999995</v>
      </c>
      <c r="I41" s="90">
        <v>9.2720000000000002</v>
      </c>
      <c r="J41" s="90">
        <v>1.4259999999999999</v>
      </c>
      <c r="K41" s="90">
        <v>10.698</v>
      </c>
    </row>
    <row r="42" spans="1:11" ht="16.5" thickBot="1">
      <c r="A42" s="86" t="s">
        <v>16</v>
      </c>
      <c r="B42" s="87"/>
      <c r="C42" s="88"/>
      <c r="D42" s="87"/>
      <c r="E42" s="87"/>
      <c r="F42" s="87"/>
      <c r="G42" s="87"/>
      <c r="H42" s="87"/>
      <c r="I42" s="87"/>
      <c r="J42" s="87"/>
      <c r="K42" s="87"/>
    </row>
    <row r="43" spans="1:11" ht="15.75" thickBot="1">
      <c r="A43" s="89" t="s">
        <v>14</v>
      </c>
      <c r="B43" s="92">
        <v>1937</v>
      </c>
      <c r="C43" s="91">
        <v>173.42</v>
      </c>
      <c r="D43" s="90">
        <v>26.68</v>
      </c>
      <c r="E43" s="90">
        <v>200.1</v>
      </c>
      <c r="F43" s="90">
        <v>2.5999999999999999E-2</v>
      </c>
      <c r="G43" s="90">
        <v>4.0000000000000001E-3</v>
      </c>
      <c r="H43" s="90">
        <v>0.03</v>
      </c>
      <c r="I43" s="90">
        <v>0.33600000000000002</v>
      </c>
      <c r="J43" s="90">
        <v>5.1999999999999998E-2</v>
      </c>
      <c r="K43" s="90">
        <v>0.38800000000000001</v>
      </c>
    </row>
    <row r="44" spans="1:11" ht="15.75" thickBot="1">
      <c r="A44" s="89" t="s">
        <v>34</v>
      </c>
      <c r="B44" s="92">
        <v>15224</v>
      </c>
      <c r="C44" s="91">
        <v>117.54</v>
      </c>
      <c r="D44" s="90">
        <v>18.079999999999998</v>
      </c>
      <c r="E44" s="90">
        <v>135.62</v>
      </c>
      <c r="F44" s="90">
        <v>0.13800000000000001</v>
      </c>
      <c r="G44" s="90">
        <v>2.1000000000000001E-2</v>
      </c>
      <c r="H44" s="90">
        <v>0.159</v>
      </c>
      <c r="I44" s="90">
        <v>1.79</v>
      </c>
      <c r="J44" s="90">
        <v>0.27500000000000002</v>
      </c>
      <c r="K44" s="90">
        <v>2.0649999999999999</v>
      </c>
    </row>
    <row r="45" spans="1:11" ht="15.75" thickBot="1">
      <c r="A45" s="89" t="s">
        <v>45</v>
      </c>
      <c r="B45" s="92">
        <v>1139</v>
      </c>
      <c r="C45" s="91">
        <v>351.33</v>
      </c>
      <c r="D45" s="90">
        <v>54.05</v>
      </c>
      <c r="E45" s="90">
        <v>405.38</v>
      </c>
      <c r="F45" s="90">
        <v>3.1E-2</v>
      </c>
      <c r="G45" s="90">
        <v>5.0000000000000001E-3</v>
      </c>
      <c r="H45" s="90">
        <v>3.5999999999999997E-2</v>
      </c>
      <c r="I45" s="90">
        <v>0.4</v>
      </c>
      <c r="J45" s="90">
        <v>6.2E-2</v>
      </c>
      <c r="K45" s="90">
        <v>0.46200000000000002</v>
      </c>
    </row>
    <row r="46" spans="1:11" ht="15.75" thickBot="1">
      <c r="A46" s="89" t="s">
        <v>59</v>
      </c>
      <c r="B46" s="90">
        <v>303</v>
      </c>
      <c r="C46" s="91">
        <v>239.41</v>
      </c>
      <c r="D46" s="90">
        <v>36.83</v>
      </c>
      <c r="E46" s="90">
        <v>276.24</v>
      </c>
      <c r="F46" s="90">
        <v>6.0000000000000001E-3</v>
      </c>
      <c r="G46" s="90">
        <v>1E-3</v>
      </c>
      <c r="H46" s="90">
        <v>6.0000000000000001E-3</v>
      </c>
      <c r="I46" s="90">
        <v>7.2999999999999995E-2</v>
      </c>
      <c r="J46" s="90">
        <v>1.0999999999999999E-2</v>
      </c>
      <c r="K46" s="90">
        <v>8.4000000000000005E-2</v>
      </c>
    </row>
    <row r="47" spans="1:11" ht="15.75" thickBot="1">
      <c r="A47" s="89" t="s">
        <v>71</v>
      </c>
      <c r="B47" s="92">
        <v>16467</v>
      </c>
      <c r="C47" s="91">
        <v>247.69</v>
      </c>
      <c r="D47" s="90">
        <v>38.11</v>
      </c>
      <c r="E47" s="90">
        <v>285.8</v>
      </c>
      <c r="F47" s="90">
        <v>0.314</v>
      </c>
      <c r="G47" s="90">
        <v>4.8000000000000001E-2</v>
      </c>
      <c r="H47" s="90">
        <v>0.36199999999999999</v>
      </c>
      <c r="I47" s="90">
        <v>4.0789999999999997</v>
      </c>
      <c r="J47" s="90">
        <v>0.627</v>
      </c>
      <c r="K47" s="90">
        <v>4.7060000000000004</v>
      </c>
    </row>
    <row r="48" spans="1:11" ht="15.75" thickBot="1">
      <c r="A48" s="89" t="s">
        <v>85</v>
      </c>
      <c r="B48" s="92">
        <v>3037</v>
      </c>
      <c r="C48" s="91">
        <v>180.29</v>
      </c>
      <c r="D48" s="90">
        <v>27.74</v>
      </c>
      <c r="E48" s="90">
        <v>208.03</v>
      </c>
      <c r="F48" s="90">
        <v>4.2000000000000003E-2</v>
      </c>
      <c r="G48" s="90">
        <v>6.0000000000000001E-3</v>
      </c>
      <c r="H48" s="90">
        <v>4.9000000000000002E-2</v>
      </c>
      <c r="I48" s="90">
        <v>0.54800000000000004</v>
      </c>
      <c r="J48" s="90">
        <v>8.4000000000000005E-2</v>
      </c>
      <c r="K48" s="90">
        <v>0.63200000000000001</v>
      </c>
    </row>
    <row r="49" spans="1:11" ht="15.75" thickBot="1">
      <c r="A49" s="89" t="s">
        <v>97</v>
      </c>
      <c r="B49" s="92">
        <v>1724</v>
      </c>
      <c r="C49" s="91">
        <v>277.49</v>
      </c>
      <c r="D49" s="90">
        <v>42.69</v>
      </c>
      <c r="E49" s="90">
        <v>320.19</v>
      </c>
      <c r="F49" s="90">
        <v>3.6999999999999998E-2</v>
      </c>
      <c r="G49" s="90">
        <v>6.0000000000000001E-3</v>
      </c>
      <c r="H49" s="90">
        <v>4.2000000000000003E-2</v>
      </c>
      <c r="I49" s="90">
        <v>0.47799999999999998</v>
      </c>
      <c r="J49" s="90">
        <v>7.3999999999999996E-2</v>
      </c>
      <c r="K49" s="90">
        <v>0.55200000000000005</v>
      </c>
    </row>
    <row r="50" spans="1:11" ht="15.75" thickBot="1">
      <c r="A50" s="89" t="s">
        <v>109</v>
      </c>
      <c r="B50" s="90">
        <v>574</v>
      </c>
      <c r="C50" s="91">
        <v>244.5</v>
      </c>
      <c r="D50" s="90">
        <v>37.619999999999997</v>
      </c>
      <c r="E50" s="90">
        <v>282.12</v>
      </c>
      <c r="F50" s="90">
        <v>1.0999999999999999E-2</v>
      </c>
      <c r="G50" s="90">
        <v>2E-3</v>
      </c>
      <c r="H50" s="90">
        <v>1.2E-2</v>
      </c>
      <c r="I50" s="90">
        <v>0.14000000000000001</v>
      </c>
      <c r="J50" s="90">
        <v>2.1999999999999999E-2</v>
      </c>
      <c r="K50" s="90">
        <v>0.16200000000000001</v>
      </c>
    </row>
    <row r="51" spans="1:11" ht="15.75" thickBot="1">
      <c r="A51" s="89" t="s">
        <v>119</v>
      </c>
      <c r="B51" s="92">
        <v>34668</v>
      </c>
      <c r="C51" s="91">
        <v>190.44</v>
      </c>
      <c r="D51" s="90">
        <v>29.3</v>
      </c>
      <c r="E51" s="90">
        <v>219.74</v>
      </c>
      <c r="F51" s="90">
        <v>0.50800000000000001</v>
      </c>
      <c r="G51" s="90">
        <v>7.8E-2</v>
      </c>
      <c r="H51" s="90">
        <v>0.58599999999999997</v>
      </c>
      <c r="I51" s="90">
        <v>6.6020000000000003</v>
      </c>
      <c r="J51" s="90">
        <v>1.016</v>
      </c>
      <c r="K51" s="90">
        <v>7.6180000000000003</v>
      </c>
    </row>
    <row r="52" spans="1:11" ht="15.75" thickBot="1">
      <c r="A52" s="89" t="s">
        <v>137</v>
      </c>
      <c r="B52" s="92">
        <v>1826</v>
      </c>
      <c r="C52" s="91">
        <v>102.86</v>
      </c>
      <c r="D52" s="90">
        <v>15.82</v>
      </c>
      <c r="E52" s="90">
        <v>118.68</v>
      </c>
      <c r="F52" s="90">
        <v>1.4E-2</v>
      </c>
      <c r="G52" s="90">
        <v>2E-3</v>
      </c>
      <c r="H52" s="90">
        <v>1.7000000000000001E-2</v>
      </c>
      <c r="I52" s="90">
        <v>0.188</v>
      </c>
      <c r="J52" s="90">
        <v>2.9000000000000001E-2</v>
      </c>
      <c r="K52" s="90">
        <v>0.217</v>
      </c>
    </row>
    <row r="53" spans="1:11" ht="15.75" thickBot="1">
      <c r="A53" s="89" t="s">
        <v>139</v>
      </c>
      <c r="B53" s="90">
        <v>589</v>
      </c>
      <c r="C53" s="97">
        <v>2958.52</v>
      </c>
      <c r="D53" s="90">
        <v>455.16</v>
      </c>
      <c r="E53" s="96">
        <v>3413.68</v>
      </c>
      <c r="F53" s="90">
        <v>0.13400000000000001</v>
      </c>
      <c r="G53" s="90">
        <v>2.1000000000000001E-2</v>
      </c>
      <c r="H53" s="90">
        <v>0.155</v>
      </c>
      <c r="I53" s="90">
        <v>1.7430000000000001</v>
      </c>
      <c r="J53" s="90">
        <v>0.26800000000000002</v>
      </c>
      <c r="K53" s="90">
        <v>2.0110000000000001</v>
      </c>
    </row>
    <row r="54" spans="1:11" ht="16.5" thickBot="1">
      <c r="A54" s="98" t="s">
        <v>13</v>
      </c>
      <c r="B54" s="99"/>
      <c r="C54" s="100"/>
      <c r="D54" s="99"/>
      <c r="E54" s="99"/>
      <c r="F54" s="99"/>
      <c r="G54" s="99"/>
      <c r="H54" s="99"/>
      <c r="I54" s="99"/>
      <c r="J54" s="99"/>
      <c r="K54" s="99"/>
    </row>
    <row r="55" spans="1:11" ht="16.5" thickBot="1">
      <c r="A55" s="86" t="s">
        <v>42</v>
      </c>
      <c r="B55" s="87"/>
      <c r="C55" s="88"/>
      <c r="D55" s="87"/>
      <c r="E55" s="87"/>
      <c r="F55" s="87"/>
      <c r="G55" s="87"/>
      <c r="H55" s="87"/>
      <c r="I55" s="87"/>
      <c r="J55" s="87"/>
      <c r="K55" s="87"/>
    </row>
    <row r="56" spans="1:11" ht="15.75" thickBot="1">
      <c r="A56" s="89" t="s">
        <v>40</v>
      </c>
      <c r="B56" s="92">
        <v>8253</v>
      </c>
      <c r="C56" s="97">
        <v>4246.78</v>
      </c>
      <c r="D56" s="90">
        <v>653.35</v>
      </c>
      <c r="E56" s="96">
        <v>4900.13</v>
      </c>
      <c r="F56" s="90">
        <v>2.6960000000000002</v>
      </c>
      <c r="G56" s="90">
        <v>0.41499999999999998</v>
      </c>
      <c r="H56" s="90">
        <v>3.1110000000000002</v>
      </c>
      <c r="I56" s="90">
        <v>35.046999999999997</v>
      </c>
      <c r="J56" s="90">
        <v>5.3920000000000003</v>
      </c>
      <c r="K56" s="90">
        <v>40.439</v>
      </c>
    </row>
    <row r="57" spans="1:11" ht="15.75" thickBot="1">
      <c r="A57" s="89" t="s">
        <v>81</v>
      </c>
      <c r="B57" s="92">
        <v>2371</v>
      </c>
      <c r="C57" s="97">
        <v>2581.4</v>
      </c>
      <c r="D57" s="90">
        <v>397.14</v>
      </c>
      <c r="E57" s="96">
        <v>2978.53</v>
      </c>
      <c r="F57" s="90">
        <v>0.47099999999999997</v>
      </c>
      <c r="G57" s="90">
        <v>7.1999999999999995E-2</v>
      </c>
      <c r="H57" s="90">
        <v>0.54300000000000004</v>
      </c>
      <c r="I57" s="90">
        <v>6.1210000000000004</v>
      </c>
      <c r="J57" s="90">
        <v>0.94199999999999995</v>
      </c>
      <c r="K57" s="90">
        <v>7.0629999999999997</v>
      </c>
    </row>
    <row r="58" spans="1:11" ht="15.75" thickBot="1">
      <c r="A58" s="89" t="s">
        <v>123</v>
      </c>
      <c r="B58" s="92">
        <v>2381</v>
      </c>
      <c r="C58" s="97">
        <v>2540.4499999999998</v>
      </c>
      <c r="D58" s="90">
        <v>390.84</v>
      </c>
      <c r="E58" s="96">
        <v>2931.29</v>
      </c>
      <c r="F58" s="90">
        <v>0.46500000000000002</v>
      </c>
      <c r="G58" s="90">
        <v>7.1999999999999995E-2</v>
      </c>
      <c r="H58" s="90">
        <v>0.53700000000000003</v>
      </c>
      <c r="I58" s="90">
        <v>6.048</v>
      </c>
      <c r="J58" s="90">
        <v>0.93</v>
      </c>
      <c r="K58" s="90">
        <v>6.9779999999999998</v>
      </c>
    </row>
    <row r="59" spans="1:11" ht="16.5" thickBot="1">
      <c r="A59" s="86" t="s">
        <v>23</v>
      </c>
      <c r="B59" s="87"/>
      <c r="C59" s="88"/>
      <c r="D59" s="87"/>
      <c r="E59" s="87"/>
      <c r="F59" s="87"/>
      <c r="G59" s="87"/>
      <c r="H59" s="87"/>
      <c r="I59" s="87"/>
      <c r="J59" s="87"/>
      <c r="K59" s="87"/>
    </row>
    <row r="60" spans="1:11" ht="15.75" thickBot="1">
      <c r="A60" s="89" t="s">
        <v>21</v>
      </c>
      <c r="B60" s="90">
        <v>493</v>
      </c>
      <c r="C60" s="91">
        <v>553.44000000000005</v>
      </c>
      <c r="D60" s="90">
        <v>85.14</v>
      </c>
      <c r="E60" s="90">
        <v>638.58000000000004</v>
      </c>
      <c r="F60" s="90">
        <v>2.1000000000000001E-2</v>
      </c>
      <c r="G60" s="90">
        <v>3.0000000000000001E-3</v>
      </c>
      <c r="H60" s="90">
        <v>2.4E-2</v>
      </c>
      <c r="I60" s="90">
        <v>0.27300000000000002</v>
      </c>
      <c r="J60" s="90">
        <v>4.2000000000000003E-2</v>
      </c>
      <c r="K60" s="90">
        <v>0.315</v>
      </c>
    </row>
    <row r="61" spans="1:11" ht="15.75" thickBot="1">
      <c r="A61" s="89" t="s">
        <v>28</v>
      </c>
      <c r="B61" s="90">
        <v>584</v>
      </c>
      <c r="C61" s="97">
        <v>2312.1799999999998</v>
      </c>
      <c r="D61" s="90">
        <v>355.72</v>
      </c>
      <c r="E61" s="96">
        <v>2667.9</v>
      </c>
      <c r="F61" s="90">
        <v>0.104</v>
      </c>
      <c r="G61" s="90">
        <v>1.6E-2</v>
      </c>
      <c r="H61" s="90">
        <v>0.12</v>
      </c>
      <c r="I61" s="90">
        <v>1.351</v>
      </c>
      <c r="J61" s="90">
        <v>0.20799999999999999</v>
      </c>
      <c r="K61" s="90">
        <v>1.5580000000000001</v>
      </c>
    </row>
    <row r="62" spans="1:11" ht="15.75" thickBot="1">
      <c r="A62" s="89" t="s">
        <v>105</v>
      </c>
      <c r="B62" s="92">
        <v>1191</v>
      </c>
      <c r="C62" s="97">
        <v>3077.57</v>
      </c>
      <c r="D62" s="90">
        <v>473.47</v>
      </c>
      <c r="E62" s="96">
        <v>3551.04</v>
      </c>
      <c r="F62" s="90">
        <v>0.28199999999999997</v>
      </c>
      <c r="G62" s="90">
        <v>4.2999999999999997E-2</v>
      </c>
      <c r="H62" s="90">
        <v>0.32500000000000001</v>
      </c>
      <c r="I62" s="90">
        <v>3.6669999999999998</v>
      </c>
      <c r="J62" s="90">
        <v>0.56399999999999995</v>
      </c>
      <c r="K62" s="90">
        <v>4.2309999999999999</v>
      </c>
    </row>
    <row r="63" spans="1:11" ht="15.75" thickBot="1">
      <c r="A63" s="89" t="s">
        <v>111</v>
      </c>
      <c r="B63" s="90">
        <v>725</v>
      </c>
      <c r="C63" s="97">
        <v>3752.3</v>
      </c>
      <c r="D63" s="90">
        <v>577.28</v>
      </c>
      <c r="E63" s="96">
        <v>4329.58</v>
      </c>
      <c r="F63" s="90">
        <v>0.20899999999999999</v>
      </c>
      <c r="G63" s="90">
        <v>3.2000000000000001E-2</v>
      </c>
      <c r="H63" s="90">
        <v>0.24099999999999999</v>
      </c>
      <c r="I63" s="90">
        <v>2.7210000000000001</v>
      </c>
      <c r="J63" s="90">
        <v>0.41899999999999998</v>
      </c>
      <c r="K63" s="90">
        <v>3.1389999999999998</v>
      </c>
    </row>
    <row r="64" spans="1:11" ht="15.75" thickBot="1">
      <c r="A64" s="89" t="s">
        <v>127</v>
      </c>
      <c r="B64" s="92">
        <v>104041</v>
      </c>
      <c r="C64" s="97">
        <v>2346.2800000000002</v>
      </c>
      <c r="D64" s="90">
        <v>360.97</v>
      </c>
      <c r="E64" s="96">
        <v>2707.24</v>
      </c>
      <c r="F64" s="90">
        <v>18.777999999999999</v>
      </c>
      <c r="G64" s="90">
        <v>2.8889999999999998</v>
      </c>
      <c r="H64" s="90">
        <v>21.666</v>
      </c>
      <c r="I64" s="90">
        <v>244.10900000000001</v>
      </c>
      <c r="J64" s="90">
        <v>37.555</v>
      </c>
      <c r="K64" s="90">
        <v>281.66399999999999</v>
      </c>
    </row>
    <row r="65" spans="1:11" ht="16.5" thickBot="1">
      <c r="A65" s="86" t="s">
        <v>20</v>
      </c>
      <c r="B65" s="87"/>
      <c r="C65" s="88"/>
      <c r="D65" s="87"/>
      <c r="E65" s="87"/>
      <c r="F65" s="87"/>
      <c r="G65" s="87"/>
      <c r="H65" s="87"/>
      <c r="I65" s="87"/>
      <c r="J65" s="87"/>
      <c r="K65" s="87"/>
    </row>
    <row r="66" spans="1:11" ht="15.75" thickBot="1">
      <c r="A66" s="89" t="s">
        <v>18</v>
      </c>
      <c r="B66" s="90">
        <v>611</v>
      </c>
      <c r="C66" s="97">
        <v>3724.37</v>
      </c>
      <c r="D66" s="90">
        <v>572.98</v>
      </c>
      <c r="E66" s="96">
        <v>4297.3500000000004</v>
      </c>
      <c r="F66" s="90">
        <v>0.17499999999999999</v>
      </c>
      <c r="G66" s="90">
        <v>2.7E-2</v>
      </c>
      <c r="H66" s="90">
        <v>0.20200000000000001</v>
      </c>
      <c r="I66" s="90">
        <v>2.2749999999999999</v>
      </c>
      <c r="J66" s="90">
        <v>0.35</v>
      </c>
      <c r="K66" s="90">
        <v>2.6240000000000001</v>
      </c>
    </row>
    <row r="67" spans="1:11" ht="15.75" thickBot="1">
      <c r="A67" s="89" t="s">
        <v>26</v>
      </c>
      <c r="B67" s="92">
        <v>9871</v>
      </c>
      <c r="C67" s="97">
        <v>3282.02</v>
      </c>
      <c r="D67" s="90">
        <v>504.93</v>
      </c>
      <c r="E67" s="96">
        <v>3786.94</v>
      </c>
      <c r="F67" s="90">
        <v>2.492</v>
      </c>
      <c r="G67" s="90">
        <v>0.38300000000000001</v>
      </c>
      <c r="H67" s="90">
        <v>2.8759999999999999</v>
      </c>
      <c r="I67" s="90">
        <v>32.396999999999998</v>
      </c>
      <c r="J67" s="90">
        <v>4.984</v>
      </c>
      <c r="K67" s="90">
        <v>37.381999999999998</v>
      </c>
    </row>
    <row r="68" spans="1:11" ht="15.75" thickBot="1">
      <c r="A68" s="89" t="s">
        <v>43</v>
      </c>
      <c r="B68" s="92">
        <v>6876</v>
      </c>
      <c r="C68" s="97">
        <v>1831.16</v>
      </c>
      <c r="D68" s="90">
        <v>281.72000000000003</v>
      </c>
      <c r="E68" s="96">
        <v>2112.87</v>
      </c>
      <c r="F68" s="90">
        <v>0.96899999999999997</v>
      </c>
      <c r="G68" s="90">
        <v>0.14899999999999999</v>
      </c>
      <c r="H68" s="90">
        <v>1.1180000000000001</v>
      </c>
      <c r="I68" s="90">
        <v>12.592000000000001</v>
      </c>
      <c r="J68" s="90">
        <v>1.9370000000000001</v>
      </c>
      <c r="K68" s="90">
        <v>14.529</v>
      </c>
    </row>
    <row r="69" spans="1:11" ht="15.75" thickBot="1">
      <c r="A69" s="89" t="s">
        <v>47</v>
      </c>
      <c r="B69" s="92">
        <v>3101</v>
      </c>
      <c r="C69" s="97">
        <v>4003.25</v>
      </c>
      <c r="D69" s="90">
        <v>615.88</v>
      </c>
      <c r="E69" s="96">
        <v>4619.1400000000003</v>
      </c>
      <c r="F69" s="90">
        <v>0.95499999999999996</v>
      </c>
      <c r="G69" s="90">
        <v>0.14699999999999999</v>
      </c>
      <c r="H69" s="90">
        <v>1.1020000000000001</v>
      </c>
      <c r="I69" s="90">
        <v>12.413</v>
      </c>
      <c r="J69" s="90">
        <v>1.91</v>
      </c>
      <c r="K69" s="90">
        <v>14.321999999999999</v>
      </c>
    </row>
    <row r="70" spans="1:11" ht="15.75" thickBot="1">
      <c r="A70" s="89" t="s">
        <v>246</v>
      </c>
      <c r="B70" s="90" t="s">
        <v>314</v>
      </c>
      <c r="C70" s="97">
        <v>1901.75</v>
      </c>
      <c r="D70" s="90">
        <v>292.58</v>
      </c>
      <c r="E70" s="96">
        <v>2194.3200000000002</v>
      </c>
      <c r="F70" s="90" t="s">
        <v>314</v>
      </c>
      <c r="G70" s="90" t="s">
        <v>314</v>
      </c>
      <c r="H70" s="90" t="s">
        <v>314</v>
      </c>
      <c r="I70" s="90" t="s">
        <v>314</v>
      </c>
      <c r="J70" s="90" t="s">
        <v>314</v>
      </c>
      <c r="K70" s="90" t="s">
        <v>314</v>
      </c>
    </row>
    <row r="71" spans="1:11" ht="15.75" thickBot="1">
      <c r="A71" s="89" t="s">
        <v>53</v>
      </c>
      <c r="B71" s="92">
        <v>13670</v>
      </c>
      <c r="C71" s="97">
        <v>1089.9100000000001</v>
      </c>
      <c r="D71" s="90">
        <v>167.68</v>
      </c>
      <c r="E71" s="96">
        <v>1257.58</v>
      </c>
      <c r="F71" s="90">
        <v>1.1459999999999999</v>
      </c>
      <c r="G71" s="90">
        <v>0.17599999999999999</v>
      </c>
      <c r="H71" s="90">
        <v>1.3220000000000001</v>
      </c>
      <c r="I71" s="90">
        <v>14.898999999999999</v>
      </c>
      <c r="J71" s="90">
        <v>2.2919999999999998</v>
      </c>
      <c r="K71" s="90">
        <v>17.192</v>
      </c>
    </row>
    <row r="72" spans="1:11" ht="15.75" thickBot="1">
      <c r="A72" s="89" t="s">
        <v>248</v>
      </c>
      <c r="B72" s="90">
        <v>599</v>
      </c>
      <c r="C72" s="91">
        <v>572.84</v>
      </c>
      <c r="D72" s="90">
        <v>88.13</v>
      </c>
      <c r="E72" s="90">
        <v>660.96</v>
      </c>
      <c r="F72" s="90">
        <v>2.5999999999999999E-2</v>
      </c>
      <c r="G72" s="90">
        <v>4.0000000000000001E-3</v>
      </c>
      <c r="H72" s="90">
        <v>0.03</v>
      </c>
      <c r="I72" s="90">
        <v>0.34300000000000003</v>
      </c>
      <c r="J72" s="90">
        <v>5.2999999999999999E-2</v>
      </c>
      <c r="K72" s="90">
        <v>0.39600000000000002</v>
      </c>
    </row>
    <row r="73" spans="1:11" ht="15.75" thickBot="1">
      <c r="A73" s="89" t="s">
        <v>87</v>
      </c>
      <c r="B73" s="92">
        <v>4098</v>
      </c>
      <c r="C73" s="97">
        <v>1907.64</v>
      </c>
      <c r="D73" s="90">
        <v>293.48</v>
      </c>
      <c r="E73" s="96">
        <v>2201.13</v>
      </c>
      <c r="F73" s="90">
        <v>0.60099999999999998</v>
      </c>
      <c r="G73" s="90">
        <v>9.2999999999999999E-2</v>
      </c>
      <c r="H73" s="90">
        <v>0.69399999999999995</v>
      </c>
      <c r="I73" s="90">
        <v>7.8179999999999996</v>
      </c>
      <c r="J73" s="90">
        <v>1.2030000000000001</v>
      </c>
      <c r="K73" s="90">
        <v>9.0210000000000008</v>
      </c>
    </row>
    <row r="74" spans="1:11" ht="15.75" thickBot="1">
      <c r="A74" s="89" t="s">
        <v>103</v>
      </c>
      <c r="B74" s="92">
        <v>23555</v>
      </c>
      <c r="C74" s="97">
        <v>1354.49</v>
      </c>
      <c r="D74" s="90">
        <v>208.38</v>
      </c>
      <c r="E74" s="96">
        <v>1562.87</v>
      </c>
      <c r="F74" s="90">
        <v>2.4540000000000002</v>
      </c>
      <c r="G74" s="90">
        <v>0.378</v>
      </c>
      <c r="H74" s="90">
        <v>2.8319999999999999</v>
      </c>
      <c r="I74" s="90">
        <v>31.905000000000001</v>
      </c>
      <c r="J74" s="90">
        <v>4.9080000000000004</v>
      </c>
      <c r="K74" s="90">
        <v>36.814</v>
      </c>
    </row>
    <row r="75" spans="1:11" ht="15.75" thickBot="1">
      <c r="A75" s="89" t="s">
        <v>258</v>
      </c>
      <c r="B75" s="92">
        <v>1933</v>
      </c>
      <c r="C75" s="97">
        <v>4307.18</v>
      </c>
      <c r="D75" s="90">
        <v>662.64</v>
      </c>
      <c r="E75" s="96">
        <v>4969.82</v>
      </c>
      <c r="F75" s="90">
        <v>0.64100000000000001</v>
      </c>
      <c r="G75" s="90">
        <v>9.9000000000000005E-2</v>
      </c>
      <c r="H75" s="90">
        <v>0.73899999999999999</v>
      </c>
      <c r="I75" s="90">
        <v>8.327</v>
      </c>
      <c r="J75" s="90">
        <v>1.2809999999999999</v>
      </c>
      <c r="K75" s="90">
        <v>9.6080000000000005</v>
      </c>
    </row>
    <row r="76" spans="1:11" ht="16.5" thickBot="1">
      <c r="A76" s="86" t="s">
        <v>12</v>
      </c>
      <c r="B76" s="87"/>
      <c r="C76" s="88"/>
      <c r="D76" s="87"/>
      <c r="E76" s="87"/>
      <c r="F76" s="87"/>
      <c r="G76" s="87"/>
      <c r="H76" s="87"/>
      <c r="I76" s="87"/>
      <c r="J76" s="87"/>
      <c r="K76" s="87"/>
    </row>
    <row r="77" spans="1:11" ht="15.75" thickBot="1">
      <c r="A77" s="89" t="s">
        <v>10</v>
      </c>
      <c r="B77" s="92">
        <v>2722</v>
      </c>
      <c r="C77" s="91">
        <v>645.03</v>
      </c>
      <c r="D77" s="90">
        <v>99.24</v>
      </c>
      <c r="E77" s="90">
        <v>744.26</v>
      </c>
      <c r="F77" s="90">
        <v>0.13500000000000001</v>
      </c>
      <c r="G77" s="90">
        <v>2.1000000000000001E-2</v>
      </c>
      <c r="H77" s="90">
        <v>0.156</v>
      </c>
      <c r="I77" s="90">
        <v>1.756</v>
      </c>
      <c r="J77" s="90">
        <v>0.27</v>
      </c>
      <c r="K77" s="90">
        <v>2.0259999999999998</v>
      </c>
    </row>
    <row r="78" spans="1:11" ht="15.75" thickBot="1">
      <c r="A78" s="89" t="s">
        <v>65</v>
      </c>
      <c r="B78" s="92">
        <v>26586</v>
      </c>
      <c r="C78" s="97">
        <v>1122.9000000000001</v>
      </c>
      <c r="D78" s="90">
        <v>172.75</v>
      </c>
      <c r="E78" s="96">
        <v>1295.6500000000001</v>
      </c>
      <c r="F78" s="90">
        <v>2.2959999999999998</v>
      </c>
      <c r="G78" s="90">
        <v>0.35299999999999998</v>
      </c>
      <c r="H78" s="90">
        <v>2.65</v>
      </c>
      <c r="I78" s="90">
        <v>29.853000000000002</v>
      </c>
      <c r="J78" s="90">
        <v>4.593</v>
      </c>
      <c r="K78" s="90">
        <v>34.445999999999998</v>
      </c>
    </row>
    <row r="79" spans="1:11" ht="15.75" thickBot="1">
      <c r="A79" s="89" t="s">
        <v>67</v>
      </c>
      <c r="B79" s="92">
        <v>6743</v>
      </c>
      <c r="C79" s="91">
        <v>362.55</v>
      </c>
      <c r="D79" s="90">
        <v>55.78</v>
      </c>
      <c r="E79" s="90">
        <v>418.32</v>
      </c>
      <c r="F79" s="90">
        <v>0.188</v>
      </c>
      <c r="G79" s="90">
        <v>2.9000000000000001E-2</v>
      </c>
      <c r="H79" s="90">
        <v>0.217</v>
      </c>
      <c r="I79" s="90">
        <v>2.4449999999999998</v>
      </c>
      <c r="J79" s="90">
        <v>0.376</v>
      </c>
      <c r="K79" s="90">
        <v>2.8210000000000002</v>
      </c>
    </row>
    <row r="80" spans="1:11" ht="15.75" thickBot="1">
      <c r="A80" s="89" t="s">
        <v>69</v>
      </c>
      <c r="B80" s="92">
        <v>22722</v>
      </c>
      <c r="C80" s="97">
        <v>1151.96</v>
      </c>
      <c r="D80" s="90">
        <v>177.22</v>
      </c>
      <c r="E80" s="96">
        <v>1329.19</v>
      </c>
      <c r="F80" s="90">
        <v>2.0129999999999999</v>
      </c>
      <c r="G80" s="90">
        <v>0.31</v>
      </c>
      <c r="H80" s="90">
        <v>2.323</v>
      </c>
      <c r="I80" s="90">
        <v>26.173999999999999</v>
      </c>
      <c r="J80" s="90">
        <v>4.0270000000000001</v>
      </c>
      <c r="K80" s="90">
        <v>30.201000000000001</v>
      </c>
    </row>
    <row r="81" spans="1:11" ht="15.75" thickBot="1">
      <c r="A81" s="89" t="s">
        <v>73</v>
      </c>
      <c r="B81" s="92">
        <v>34164</v>
      </c>
      <c r="C81" s="91">
        <v>694.91</v>
      </c>
      <c r="D81" s="90">
        <v>106.91</v>
      </c>
      <c r="E81" s="90">
        <v>801.82</v>
      </c>
      <c r="F81" s="90">
        <v>1.8260000000000001</v>
      </c>
      <c r="G81" s="90">
        <v>0.28100000000000003</v>
      </c>
      <c r="H81" s="90">
        <v>2.1070000000000002</v>
      </c>
      <c r="I81" s="90">
        <v>23.741</v>
      </c>
      <c r="J81" s="90">
        <v>3.6520000000000001</v>
      </c>
      <c r="K81" s="90">
        <v>27.393000000000001</v>
      </c>
    </row>
    <row r="82" spans="1:11" ht="15.75" thickBot="1">
      <c r="A82" s="89" t="s">
        <v>77</v>
      </c>
      <c r="B82" s="90">
        <v>751</v>
      </c>
      <c r="C82" s="97">
        <v>1582.98</v>
      </c>
      <c r="D82" s="90">
        <v>243.54</v>
      </c>
      <c r="E82" s="96">
        <v>1826.52</v>
      </c>
      <c r="F82" s="90">
        <v>9.0999999999999998E-2</v>
      </c>
      <c r="G82" s="90">
        <v>1.4E-2</v>
      </c>
      <c r="H82" s="90">
        <v>0.106</v>
      </c>
      <c r="I82" s="90">
        <v>1.1890000000000001</v>
      </c>
      <c r="J82" s="90">
        <v>0.183</v>
      </c>
      <c r="K82" s="90">
        <v>1.3720000000000001</v>
      </c>
    </row>
    <row r="83" spans="1:11" ht="16.5" thickBot="1">
      <c r="A83" s="86" t="s">
        <v>16</v>
      </c>
      <c r="B83" s="87"/>
      <c r="C83" s="88"/>
      <c r="D83" s="87"/>
      <c r="E83" s="87"/>
      <c r="F83" s="87"/>
      <c r="G83" s="87"/>
      <c r="H83" s="87"/>
      <c r="I83" s="87"/>
      <c r="J83" s="87"/>
      <c r="K83" s="87"/>
    </row>
    <row r="84" spans="1:11" ht="15.75" thickBot="1">
      <c r="A84" s="89" t="s">
        <v>115</v>
      </c>
      <c r="B84" s="92">
        <v>7534</v>
      </c>
      <c r="C84" s="97">
        <v>1433.8</v>
      </c>
      <c r="D84" s="90">
        <v>220.58</v>
      </c>
      <c r="E84" s="96">
        <v>1654.39</v>
      </c>
      <c r="F84" s="90">
        <v>0.83099999999999996</v>
      </c>
      <c r="G84" s="90">
        <v>0.128</v>
      </c>
      <c r="H84" s="90">
        <v>0.95899999999999996</v>
      </c>
      <c r="I84" s="90">
        <v>10.803000000000001</v>
      </c>
      <c r="J84" s="90">
        <v>1.6619999999999999</v>
      </c>
      <c r="K84" s="90">
        <v>12.465</v>
      </c>
    </row>
    <row r="85" spans="1:11" ht="16.5" thickBot="1">
      <c r="A85" s="101" t="s">
        <v>315</v>
      </c>
      <c r="B85" s="102">
        <v>605230</v>
      </c>
      <c r="C85" s="103"/>
      <c r="D85" s="104"/>
      <c r="E85" s="104"/>
      <c r="F85" s="105">
        <v>43.643000000000001</v>
      </c>
      <c r="G85" s="105">
        <v>6.7140000000000004</v>
      </c>
      <c r="H85" s="105">
        <v>50.356999999999999</v>
      </c>
      <c r="I85" s="105">
        <v>567.35400000000004</v>
      </c>
      <c r="J85" s="105">
        <v>87.284999999999997</v>
      </c>
      <c r="K85" s="105">
        <v>654.63900000000001</v>
      </c>
    </row>
    <row r="86" spans="1:11" ht="15.75">
      <c r="A86" s="106"/>
    </row>
  </sheetData>
  <mergeCells count="4">
    <mergeCell ref="B3:B4"/>
    <mergeCell ref="C3:E3"/>
    <mergeCell ref="F3:H3"/>
    <mergeCell ref="I3:K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0675F-4EB3-6A45-899B-FB4CB5FF44A0}">
  <dimension ref="A1:K87"/>
  <sheetViews>
    <sheetView workbookViewId="0">
      <selection activeCell="D19" sqref="D19"/>
    </sheetView>
  </sheetViews>
  <sheetFormatPr defaultColWidth="11" defaultRowHeight="15.75"/>
  <cols>
    <col min="1" max="1" width="42.125" bestFit="1" customWidth="1"/>
    <col min="2" max="2" width="14.5" customWidth="1"/>
    <col min="3" max="3" width="13.375" customWidth="1"/>
    <col min="4" max="4" width="12.375" customWidth="1"/>
    <col min="5" max="5" width="12.875" customWidth="1"/>
    <col min="7" max="7" width="12" customWidth="1"/>
    <col min="10" max="10" width="12" customWidth="1"/>
  </cols>
  <sheetData>
    <row r="1" spans="1:11">
      <c r="A1" s="110" t="s">
        <v>319</v>
      </c>
    </row>
    <row r="2" spans="1:11" ht="16.5" thickBot="1">
      <c r="A2" s="80"/>
    </row>
    <row r="3" spans="1:11" s="56" customFormat="1">
      <c r="A3" s="125"/>
      <c r="B3" s="176" t="s">
        <v>320</v>
      </c>
      <c r="C3" s="176" t="s">
        <v>321</v>
      </c>
      <c r="D3" s="176"/>
      <c r="E3" s="176"/>
      <c r="F3" s="176" t="s">
        <v>316</v>
      </c>
      <c r="G3" s="176"/>
      <c r="H3" s="176"/>
      <c r="I3" s="176" t="s">
        <v>308</v>
      </c>
      <c r="J3" s="176"/>
      <c r="K3" s="176"/>
    </row>
    <row r="4" spans="1:11" s="56" customFormat="1" ht="32.25" thickBot="1">
      <c r="A4" s="126"/>
      <c r="B4" s="177"/>
      <c r="C4" s="82" t="s">
        <v>322</v>
      </c>
      <c r="D4" s="82" t="s">
        <v>310</v>
      </c>
      <c r="E4" s="82" t="s">
        <v>323</v>
      </c>
      <c r="F4" s="82" t="s">
        <v>312</v>
      </c>
      <c r="G4" s="82" t="s">
        <v>310</v>
      </c>
      <c r="H4" s="82" t="s">
        <v>313</v>
      </c>
      <c r="I4" s="82" t="s">
        <v>312</v>
      </c>
      <c r="J4" s="82" t="s">
        <v>310</v>
      </c>
      <c r="K4" s="82" t="s">
        <v>313</v>
      </c>
    </row>
    <row r="5" spans="1:11" ht="16.5" thickBot="1">
      <c r="A5" s="83" t="s">
        <v>9</v>
      </c>
      <c r="B5" s="84"/>
      <c r="C5" s="84"/>
      <c r="D5" s="84"/>
      <c r="E5" s="84"/>
      <c r="F5" s="112"/>
      <c r="G5" s="84"/>
      <c r="H5" s="84"/>
      <c r="I5" s="112"/>
      <c r="J5" s="84"/>
      <c r="K5" s="84"/>
    </row>
    <row r="6" spans="1:11" ht="16.5" thickBot="1">
      <c r="A6" s="86" t="s">
        <v>12</v>
      </c>
      <c r="B6" s="87"/>
      <c r="C6" s="87"/>
      <c r="D6" s="87"/>
      <c r="E6" s="87"/>
      <c r="F6" s="113"/>
      <c r="G6" s="87"/>
      <c r="H6" s="87"/>
      <c r="I6" s="113"/>
      <c r="J6" s="87"/>
      <c r="K6" s="87"/>
    </row>
    <row r="7" spans="1:11" ht="16.5" thickBot="1">
      <c r="A7" s="89" t="s">
        <v>121</v>
      </c>
      <c r="B7" s="92">
        <v>4221</v>
      </c>
      <c r="C7" s="90">
        <v>467.56</v>
      </c>
      <c r="D7" s="90">
        <v>93.51</v>
      </c>
      <c r="E7" s="90">
        <v>561.07000000000005</v>
      </c>
      <c r="F7" s="114">
        <v>0.72</v>
      </c>
      <c r="G7" s="90">
        <v>0.14000000000000001</v>
      </c>
      <c r="H7" s="90">
        <v>0.86</v>
      </c>
      <c r="I7" s="114">
        <v>9.34</v>
      </c>
      <c r="J7" s="90">
        <v>1.87</v>
      </c>
      <c r="K7" s="90">
        <v>11.2</v>
      </c>
    </row>
    <row r="8" spans="1:11" ht="16.5" thickBot="1">
      <c r="A8" s="89" t="s">
        <v>135</v>
      </c>
      <c r="B8" s="92">
        <v>19508</v>
      </c>
      <c r="C8" s="90">
        <v>182.21</v>
      </c>
      <c r="D8" s="90">
        <v>36.44</v>
      </c>
      <c r="E8" s="90">
        <v>218.65</v>
      </c>
      <c r="F8" s="114">
        <v>1.29</v>
      </c>
      <c r="G8" s="90">
        <v>0.26</v>
      </c>
      <c r="H8" s="90">
        <v>1.55</v>
      </c>
      <c r="I8" s="114">
        <v>16.82</v>
      </c>
      <c r="J8" s="90">
        <v>3.36</v>
      </c>
      <c r="K8" s="90">
        <v>20.18</v>
      </c>
    </row>
    <row r="9" spans="1:11" ht="16.5" thickBot="1">
      <c r="A9" s="86" t="s">
        <v>8</v>
      </c>
      <c r="B9" s="87"/>
      <c r="C9" s="87"/>
      <c r="D9" s="87"/>
      <c r="E9" s="87"/>
      <c r="F9" s="113"/>
      <c r="G9" s="87"/>
      <c r="H9" s="87"/>
      <c r="I9" s="113"/>
      <c r="J9" s="87"/>
      <c r="K9" s="87"/>
    </row>
    <row r="10" spans="1:11" ht="16.5" thickBot="1">
      <c r="A10" s="89" t="s">
        <v>6</v>
      </c>
      <c r="B10" s="92">
        <v>14573</v>
      </c>
      <c r="C10" s="90">
        <v>62.27</v>
      </c>
      <c r="D10" s="90">
        <v>12.45</v>
      </c>
      <c r="E10" s="90">
        <v>74.72</v>
      </c>
      <c r="F10" s="114">
        <v>0.33</v>
      </c>
      <c r="G10" s="90">
        <v>7.0000000000000007E-2</v>
      </c>
      <c r="H10" s="90">
        <v>0.4</v>
      </c>
      <c r="I10" s="114">
        <v>4.29</v>
      </c>
      <c r="J10" s="90">
        <v>0.86</v>
      </c>
      <c r="K10" s="90">
        <v>5.15</v>
      </c>
    </row>
    <row r="11" spans="1:11" ht="16.5" thickBot="1">
      <c r="A11" s="89" t="s">
        <v>93</v>
      </c>
      <c r="B11" s="90">
        <v>805</v>
      </c>
      <c r="C11" s="90">
        <v>134.66999999999999</v>
      </c>
      <c r="D11" s="90">
        <v>26.93</v>
      </c>
      <c r="E11" s="90">
        <v>161.61000000000001</v>
      </c>
      <c r="F11" s="114">
        <v>0.04</v>
      </c>
      <c r="G11" s="90">
        <v>0.01</v>
      </c>
      <c r="H11" s="90">
        <v>0.05</v>
      </c>
      <c r="I11" s="114">
        <v>0.51</v>
      </c>
      <c r="J11" s="90">
        <v>0.1</v>
      </c>
      <c r="K11" s="90">
        <v>0.62</v>
      </c>
    </row>
    <row r="12" spans="1:11" ht="16.5" thickBot="1">
      <c r="A12" s="86" t="s">
        <v>16</v>
      </c>
      <c r="B12" s="87"/>
      <c r="C12" s="87"/>
      <c r="D12" s="87"/>
      <c r="E12" s="87"/>
      <c r="F12" s="113"/>
      <c r="G12" s="87"/>
      <c r="H12" s="87"/>
      <c r="I12" s="113"/>
      <c r="J12" s="87"/>
      <c r="K12" s="87"/>
    </row>
    <row r="13" spans="1:11" ht="16.5" thickBot="1">
      <c r="A13" s="89" t="s">
        <v>30</v>
      </c>
      <c r="B13" s="92">
        <v>5985</v>
      </c>
      <c r="C13" s="90">
        <v>109.16</v>
      </c>
      <c r="D13" s="90">
        <v>21.83</v>
      </c>
      <c r="E13" s="90">
        <v>130.99</v>
      </c>
      <c r="F13" s="114">
        <v>0.24</v>
      </c>
      <c r="G13" s="90">
        <v>0.05</v>
      </c>
      <c r="H13" s="90">
        <v>0.28999999999999998</v>
      </c>
      <c r="I13" s="114">
        <v>3.09</v>
      </c>
      <c r="J13" s="90">
        <v>0.62</v>
      </c>
      <c r="K13" s="90">
        <v>3.71</v>
      </c>
    </row>
    <row r="14" spans="1:11" ht="16.5" thickBot="1">
      <c r="A14" s="89" t="s">
        <v>32</v>
      </c>
      <c r="B14" s="92">
        <v>17221</v>
      </c>
      <c r="C14" s="90">
        <v>44.94</v>
      </c>
      <c r="D14" s="90">
        <v>8.99</v>
      </c>
      <c r="E14" s="90">
        <v>53.92</v>
      </c>
      <c r="F14" s="114">
        <v>0.28000000000000003</v>
      </c>
      <c r="G14" s="90">
        <v>0.06</v>
      </c>
      <c r="H14" s="90">
        <v>0.34</v>
      </c>
      <c r="I14" s="114">
        <v>3.66</v>
      </c>
      <c r="J14" s="90">
        <v>0.73</v>
      </c>
      <c r="K14" s="90">
        <v>4.3899999999999997</v>
      </c>
    </row>
    <row r="15" spans="1:11" ht="16.5" thickBot="1">
      <c r="A15" s="89" t="s">
        <v>36</v>
      </c>
      <c r="B15" s="92">
        <v>1399</v>
      </c>
      <c r="C15" s="90">
        <v>22.45</v>
      </c>
      <c r="D15" s="90">
        <v>4.49</v>
      </c>
      <c r="E15" s="90">
        <v>26.94</v>
      </c>
      <c r="F15" s="114">
        <v>0.01</v>
      </c>
      <c r="G15" s="90">
        <v>0</v>
      </c>
      <c r="H15" s="90">
        <v>0.01</v>
      </c>
      <c r="I15" s="114">
        <v>0.15</v>
      </c>
      <c r="J15" s="90">
        <v>0.03</v>
      </c>
      <c r="K15" s="90">
        <v>0.18</v>
      </c>
    </row>
    <row r="16" spans="1:11" ht="16.5" thickBot="1">
      <c r="A16" s="89" t="s">
        <v>38</v>
      </c>
      <c r="B16" s="92">
        <v>90612</v>
      </c>
      <c r="C16" s="90">
        <v>59.41</v>
      </c>
      <c r="D16" s="90">
        <v>11.88</v>
      </c>
      <c r="E16" s="90">
        <v>71.290000000000006</v>
      </c>
      <c r="F16" s="114">
        <v>1.96</v>
      </c>
      <c r="G16" s="90">
        <v>0.39</v>
      </c>
      <c r="H16" s="90">
        <v>2.35</v>
      </c>
      <c r="I16" s="114">
        <v>25.47</v>
      </c>
      <c r="J16" s="90">
        <v>5.09</v>
      </c>
      <c r="K16" s="90">
        <v>30.56</v>
      </c>
    </row>
    <row r="17" spans="1:11" ht="16.5" thickBot="1">
      <c r="A17" s="89" t="s">
        <v>257</v>
      </c>
      <c r="B17" s="92">
        <v>125014</v>
      </c>
      <c r="C17" s="90">
        <v>39.270000000000003</v>
      </c>
      <c r="D17" s="90">
        <v>7.85</v>
      </c>
      <c r="E17" s="90">
        <v>47.13</v>
      </c>
      <c r="F17" s="114">
        <v>1.79</v>
      </c>
      <c r="G17" s="90">
        <v>0.36</v>
      </c>
      <c r="H17" s="90">
        <v>2.14</v>
      </c>
      <c r="I17" s="114">
        <v>23.23</v>
      </c>
      <c r="J17" s="90">
        <v>4.6500000000000004</v>
      </c>
      <c r="K17" s="90">
        <v>27.87</v>
      </c>
    </row>
    <row r="18" spans="1:11" ht="16.5" thickBot="1">
      <c r="A18" s="89" t="s">
        <v>57</v>
      </c>
      <c r="B18" s="92">
        <v>151066</v>
      </c>
      <c r="C18" s="90">
        <v>55.55</v>
      </c>
      <c r="D18" s="90">
        <v>11.11</v>
      </c>
      <c r="E18" s="90">
        <v>66.66</v>
      </c>
      <c r="F18" s="114">
        <v>3.05</v>
      </c>
      <c r="G18" s="90">
        <v>0.61</v>
      </c>
      <c r="H18" s="90">
        <v>3.66</v>
      </c>
      <c r="I18" s="114">
        <v>39.700000000000003</v>
      </c>
      <c r="J18" s="90">
        <v>7.94</v>
      </c>
      <c r="K18" s="90">
        <v>47.64</v>
      </c>
    </row>
    <row r="19" spans="1:11" ht="16.5" thickBot="1">
      <c r="A19" s="89" t="s">
        <v>75</v>
      </c>
      <c r="B19" s="92">
        <v>1370</v>
      </c>
      <c r="C19" s="90">
        <v>112.05</v>
      </c>
      <c r="D19" s="90">
        <v>22.41</v>
      </c>
      <c r="E19" s="90">
        <v>134.44999999999999</v>
      </c>
      <c r="F19" s="114">
        <v>0.06</v>
      </c>
      <c r="G19" s="90">
        <v>0.01</v>
      </c>
      <c r="H19" s="90">
        <v>7.0000000000000007E-2</v>
      </c>
      <c r="I19" s="114">
        <v>0.73</v>
      </c>
      <c r="J19" s="90">
        <v>0.15</v>
      </c>
      <c r="K19" s="90">
        <v>0.87</v>
      </c>
    </row>
    <row r="20" spans="1:11" ht="16.5" thickBot="1">
      <c r="A20" s="89" t="s">
        <v>79</v>
      </c>
      <c r="B20" s="92">
        <v>8129</v>
      </c>
      <c r="C20" s="90">
        <v>33.659999999999997</v>
      </c>
      <c r="D20" s="90">
        <v>6.73</v>
      </c>
      <c r="E20" s="90">
        <v>40.39</v>
      </c>
      <c r="F20" s="114">
        <v>0.1</v>
      </c>
      <c r="G20" s="90">
        <v>0.02</v>
      </c>
      <c r="H20" s="90">
        <v>0.12</v>
      </c>
      <c r="I20" s="114">
        <v>1.29</v>
      </c>
      <c r="J20" s="90">
        <v>0.26</v>
      </c>
      <c r="K20" s="90">
        <v>1.55</v>
      </c>
    </row>
    <row r="21" spans="1:11" ht="16.5" thickBot="1">
      <c r="A21" s="89" t="s">
        <v>83</v>
      </c>
      <c r="B21" s="92">
        <v>6558</v>
      </c>
      <c r="C21" s="90">
        <v>126.87</v>
      </c>
      <c r="D21" s="90">
        <v>25.37</v>
      </c>
      <c r="E21" s="90">
        <v>152.25</v>
      </c>
      <c r="F21" s="114">
        <v>0.3</v>
      </c>
      <c r="G21" s="90">
        <v>0.06</v>
      </c>
      <c r="H21" s="90">
        <v>0.36</v>
      </c>
      <c r="I21" s="114">
        <v>3.94</v>
      </c>
      <c r="J21" s="90">
        <v>0.79</v>
      </c>
      <c r="K21" s="90">
        <v>4.72</v>
      </c>
    </row>
    <row r="22" spans="1:11" ht="16.5" thickBot="1">
      <c r="A22" s="89" t="s">
        <v>91</v>
      </c>
      <c r="B22" s="92">
        <v>4051</v>
      </c>
      <c r="C22" s="90">
        <v>54.1</v>
      </c>
      <c r="D22" s="90">
        <v>10.82</v>
      </c>
      <c r="E22" s="90">
        <v>64.92</v>
      </c>
      <c r="F22" s="114">
        <v>0.08</v>
      </c>
      <c r="G22" s="90">
        <v>0.02</v>
      </c>
      <c r="H22" s="90">
        <v>0.1</v>
      </c>
      <c r="I22" s="114">
        <v>1.04</v>
      </c>
      <c r="J22" s="90">
        <v>0.21</v>
      </c>
      <c r="K22" s="90">
        <v>1.24</v>
      </c>
    </row>
    <row r="23" spans="1:11" ht="16.5" thickBot="1">
      <c r="A23" s="89" t="s">
        <v>95</v>
      </c>
      <c r="B23" s="92">
        <v>52956</v>
      </c>
      <c r="C23" s="90">
        <v>54.17</v>
      </c>
      <c r="D23" s="90">
        <v>10.83</v>
      </c>
      <c r="E23" s="90">
        <v>65</v>
      </c>
      <c r="F23" s="114">
        <v>1.04</v>
      </c>
      <c r="G23" s="90">
        <v>0.21</v>
      </c>
      <c r="H23" s="90">
        <v>1.25</v>
      </c>
      <c r="I23" s="114">
        <v>13.57</v>
      </c>
      <c r="J23" s="90">
        <v>2.71</v>
      </c>
      <c r="K23" s="90">
        <v>16.28</v>
      </c>
    </row>
    <row r="24" spans="1:11" ht="16.5" thickBot="1">
      <c r="A24" s="89" t="s">
        <v>107</v>
      </c>
      <c r="B24" s="92">
        <v>23127</v>
      </c>
      <c r="C24" s="90">
        <v>36.14</v>
      </c>
      <c r="D24" s="90">
        <v>7.23</v>
      </c>
      <c r="E24" s="90">
        <v>43.37</v>
      </c>
      <c r="F24" s="114">
        <v>0.3</v>
      </c>
      <c r="G24" s="90">
        <v>0.06</v>
      </c>
      <c r="H24" s="90">
        <v>0.37</v>
      </c>
      <c r="I24" s="114">
        <v>3.95</v>
      </c>
      <c r="J24" s="90">
        <v>0.79</v>
      </c>
      <c r="K24" s="90">
        <v>4.75</v>
      </c>
    </row>
    <row r="25" spans="1:11" ht="16.5" thickBot="1">
      <c r="A25" s="89" t="s">
        <v>113</v>
      </c>
      <c r="B25" s="92">
        <v>5342</v>
      </c>
      <c r="C25" s="90">
        <v>52.48</v>
      </c>
      <c r="D25" s="90">
        <v>10.5</v>
      </c>
      <c r="E25" s="90">
        <v>62.98</v>
      </c>
      <c r="F25" s="114">
        <v>0.1</v>
      </c>
      <c r="G25" s="90">
        <v>0.02</v>
      </c>
      <c r="H25" s="90">
        <v>0.12</v>
      </c>
      <c r="I25" s="114">
        <v>1.33</v>
      </c>
      <c r="J25" s="90">
        <v>0.27</v>
      </c>
      <c r="K25" s="90">
        <v>1.59</v>
      </c>
    </row>
    <row r="26" spans="1:11" ht="16.5" thickBot="1">
      <c r="A26" s="89" t="s">
        <v>117</v>
      </c>
      <c r="B26" s="92">
        <v>70999</v>
      </c>
      <c r="C26" s="90">
        <v>64.290000000000006</v>
      </c>
      <c r="D26" s="90">
        <v>12.86</v>
      </c>
      <c r="E26" s="90">
        <v>77.150000000000006</v>
      </c>
      <c r="F26" s="114">
        <v>1.66</v>
      </c>
      <c r="G26" s="90">
        <v>0.33</v>
      </c>
      <c r="H26" s="90">
        <v>1.99</v>
      </c>
      <c r="I26" s="114">
        <v>21.6</v>
      </c>
      <c r="J26" s="90">
        <v>4.32</v>
      </c>
      <c r="K26" s="90">
        <v>25.91</v>
      </c>
    </row>
    <row r="27" spans="1:11" ht="16.5" thickBot="1">
      <c r="A27" s="89" t="s">
        <v>125</v>
      </c>
      <c r="B27" s="92">
        <v>2956</v>
      </c>
      <c r="C27" s="90">
        <v>146.15</v>
      </c>
      <c r="D27" s="90">
        <v>29.23</v>
      </c>
      <c r="E27" s="90">
        <v>175.38</v>
      </c>
      <c r="F27" s="114">
        <v>0.16</v>
      </c>
      <c r="G27" s="90">
        <v>0.03</v>
      </c>
      <c r="H27" s="90">
        <v>0.19</v>
      </c>
      <c r="I27" s="114">
        <v>2.04</v>
      </c>
      <c r="J27" s="90">
        <v>0.41</v>
      </c>
      <c r="K27" s="90">
        <v>2.4500000000000002</v>
      </c>
    </row>
    <row r="28" spans="1:11" ht="16.5" thickBot="1">
      <c r="A28" s="89" t="s">
        <v>129</v>
      </c>
      <c r="B28" s="92">
        <v>300462</v>
      </c>
      <c r="C28" s="90">
        <v>52.94</v>
      </c>
      <c r="D28" s="90">
        <v>10.59</v>
      </c>
      <c r="E28" s="90">
        <v>63.53</v>
      </c>
      <c r="F28" s="114">
        <v>5.79</v>
      </c>
      <c r="G28" s="90">
        <v>1.1599999999999999</v>
      </c>
      <c r="H28" s="90">
        <v>6.95</v>
      </c>
      <c r="I28" s="114">
        <v>75.260000000000005</v>
      </c>
      <c r="J28" s="90">
        <v>15.05</v>
      </c>
      <c r="K28" s="90">
        <v>90.31</v>
      </c>
    </row>
    <row r="29" spans="1:11" ht="16.5" thickBot="1">
      <c r="A29" s="89" t="s">
        <v>131</v>
      </c>
      <c r="B29" s="92">
        <v>48442</v>
      </c>
      <c r="C29" s="90">
        <v>82.54</v>
      </c>
      <c r="D29" s="90">
        <v>16.510000000000002</v>
      </c>
      <c r="E29" s="90">
        <v>99.04</v>
      </c>
      <c r="F29" s="114">
        <v>1.45</v>
      </c>
      <c r="G29" s="90">
        <v>0.28999999999999998</v>
      </c>
      <c r="H29" s="90">
        <v>1.75</v>
      </c>
      <c r="I29" s="114">
        <v>18.91</v>
      </c>
      <c r="J29" s="90">
        <v>3.78</v>
      </c>
      <c r="K29" s="90">
        <v>22.7</v>
      </c>
    </row>
    <row r="30" spans="1:11" ht="16.5" thickBot="1">
      <c r="A30" s="93" t="s">
        <v>17</v>
      </c>
      <c r="B30" s="94"/>
      <c r="C30" s="94"/>
      <c r="D30" s="94"/>
      <c r="E30" s="94"/>
      <c r="F30" s="115"/>
      <c r="G30" s="94"/>
      <c r="H30" s="94"/>
      <c r="I30" s="115"/>
      <c r="J30" s="94"/>
      <c r="K30" s="94"/>
    </row>
    <row r="31" spans="1:11" ht="16.5" thickBot="1">
      <c r="A31" s="86" t="s">
        <v>42</v>
      </c>
      <c r="B31" s="87"/>
      <c r="C31" s="87"/>
      <c r="D31" s="87"/>
      <c r="E31" s="87"/>
      <c r="F31" s="113"/>
      <c r="G31" s="87"/>
      <c r="H31" s="87"/>
      <c r="I31" s="113"/>
      <c r="J31" s="87"/>
      <c r="K31" s="87"/>
    </row>
    <row r="32" spans="1:11" ht="16.5" thickBot="1">
      <c r="A32" s="89" t="s">
        <v>63</v>
      </c>
      <c r="B32" s="92">
        <v>1070</v>
      </c>
      <c r="C32" s="90">
        <v>671.77</v>
      </c>
      <c r="D32" s="90">
        <v>134.35</v>
      </c>
      <c r="E32" s="90">
        <v>806.13</v>
      </c>
      <c r="F32" s="114">
        <v>0.26</v>
      </c>
      <c r="G32" s="90">
        <v>0.05</v>
      </c>
      <c r="H32" s="90">
        <v>0.31</v>
      </c>
      <c r="I32" s="114">
        <v>3.4</v>
      </c>
      <c r="J32" s="90">
        <v>0.68</v>
      </c>
      <c r="K32" s="90">
        <v>4.08</v>
      </c>
    </row>
    <row r="33" spans="1:11" ht="16.5" thickBot="1">
      <c r="A33" s="89" t="s">
        <v>101</v>
      </c>
      <c r="B33" s="92">
        <v>1603</v>
      </c>
      <c r="C33" s="90">
        <v>356.54</v>
      </c>
      <c r="D33" s="90">
        <v>71.31</v>
      </c>
      <c r="E33" s="90">
        <v>427.85</v>
      </c>
      <c r="F33" s="114">
        <v>0.21</v>
      </c>
      <c r="G33" s="90">
        <v>0.04</v>
      </c>
      <c r="H33" s="90">
        <v>0.25</v>
      </c>
      <c r="I33" s="114">
        <v>2.7</v>
      </c>
      <c r="J33" s="90">
        <v>0.54</v>
      </c>
      <c r="K33" s="90">
        <v>3.24</v>
      </c>
    </row>
    <row r="34" spans="1:11" ht="16.5" thickBot="1">
      <c r="A34" s="86" t="s">
        <v>12</v>
      </c>
      <c r="B34" s="87"/>
      <c r="C34" s="87"/>
      <c r="D34" s="87"/>
      <c r="E34" s="87"/>
      <c r="F34" s="113"/>
      <c r="G34" s="87"/>
      <c r="H34" s="87"/>
      <c r="I34" s="113"/>
      <c r="J34" s="87"/>
      <c r="K34" s="87"/>
    </row>
    <row r="35" spans="1:11" ht="16.5" thickBot="1">
      <c r="A35" s="89" t="s">
        <v>51</v>
      </c>
      <c r="B35" s="92">
        <v>4611</v>
      </c>
      <c r="C35" s="96">
        <v>1225.02</v>
      </c>
      <c r="D35" s="90">
        <v>245</v>
      </c>
      <c r="E35" s="96">
        <v>1470.02</v>
      </c>
      <c r="F35" s="114">
        <v>2.06</v>
      </c>
      <c r="G35" s="90">
        <v>0.41</v>
      </c>
      <c r="H35" s="90">
        <v>2.4700000000000002</v>
      </c>
      <c r="I35" s="114">
        <v>26.72</v>
      </c>
      <c r="J35" s="90">
        <v>5.34</v>
      </c>
      <c r="K35" s="90">
        <v>32.07</v>
      </c>
    </row>
    <row r="36" spans="1:11" ht="16.5" thickBot="1">
      <c r="A36" s="89" t="s">
        <v>55</v>
      </c>
      <c r="B36" s="92">
        <v>35176</v>
      </c>
      <c r="C36" s="90">
        <v>411.72</v>
      </c>
      <c r="D36" s="90">
        <v>82.34</v>
      </c>
      <c r="E36" s="90">
        <v>494.06</v>
      </c>
      <c r="F36" s="114">
        <v>5.27</v>
      </c>
      <c r="G36" s="90">
        <v>1.05</v>
      </c>
      <c r="H36" s="90">
        <v>6.32</v>
      </c>
      <c r="I36" s="114">
        <v>68.510000000000005</v>
      </c>
      <c r="J36" s="90">
        <v>13.7</v>
      </c>
      <c r="K36" s="90">
        <v>82.22</v>
      </c>
    </row>
    <row r="37" spans="1:11" ht="16.5" thickBot="1">
      <c r="A37" s="89" t="s">
        <v>89</v>
      </c>
      <c r="B37" s="92">
        <v>1127</v>
      </c>
      <c r="C37" s="90">
        <v>717.97</v>
      </c>
      <c r="D37" s="90">
        <v>143.59</v>
      </c>
      <c r="E37" s="90">
        <v>861.57</v>
      </c>
      <c r="F37" s="114">
        <v>0.28999999999999998</v>
      </c>
      <c r="G37" s="90">
        <v>0.06</v>
      </c>
      <c r="H37" s="90">
        <v>0.35</v>
      </c>
      <c r="I37" s="114">
        <v>3.83</v>
      </c>
      <c r="J37" s="90">
        <v>0.77</v>
      </c>
      <c r="K37" s="90">
        <v>4.59</v>
      </c>
    </row>
    <row r="38" spans="1:11" ht="16.5" thickBot="1">
      <c r="A38" s="86" t="s">
        <v>8</v>
      </c>
      <c r="B38" s="87"/>
      <c r="C38" s="87"/>
      <c r="D38" s="87"/>
      <c r="E38" s="87"/>
      <c r="F38" s="113"/>
      <c r="G38" s="87"/>
      <c r="H38" s="87"/>
      <c r="I38" s="113"/>
      <c r="J38" s="87"/>
      <c r="K38" s="87"/>
    </row>
    <row r="39" spans="1:11" ht="16.5" thickBot="1">
      <c r="A39" s="89" t="s">
        <v>24</v>
      </c>
      <c r="B39" s="92">
        <v>153895</v>
      </c>
      <c r="C39" s="90">
        <v>135.91</v>
      </c>
      <c r="D39" s="90">
        <v>27.18</v>
      </c>
      <c r="E39" s="90">
        <v>163.09</v>
      </c>
      <c r="F39" s="114">
        <v>7.61</v>
      </c>
      <c r="G39" s="90">
        <v>1.52</v>
      </c>
      <c r="H39" s="90">
        <v>9.1300000000000008</v>
      </c>
      <c r="I39" s="114">
        <v>98.95</v>
      </c>
      <c r="J39" s="90">
        <v>19.79</v>
      </c>
      <c r="K39" s="90">
        <v>118.74</v>
      </c>
    </row>
    <row r="40" spans="1:11" ht="16.5" thickBot="1">
      <c r="A40" s="89" t="s">
        <v>61</v>
      </c>
      <c r="B40" s="92">
        <v>33766</v>
      </c>
      <c r="C40" s="90">
        <v>236.79</v>
      </c>
      <c r="D40" s="90">
        <v>47.36</v>
      </c>
      <c r="E40" s="90">
        <v>284.14999999999998</v>
      </c>
      <c r="F40" s="114">
        <v>2.91</v>
      </c>
      <c r="G40" s="90">
        <v>0.57999999999999996</v>
      </c>
      <c r="H40" s="90">
        <v>3.49</v>
      </c>
      <c r="I40" s="114">
        <v>37.83</v>
      </c>
      <c r="J40" s="90">
        <v>7.57</v>
      </c>
      <c r="K40" s="90">
        <v>45.39</v>
      </c>
    </row>
    <row r="41" spans="1:11" ht="16.5" thickBot="1">
      <c r="A41" s="89" t="s">
        <v>99</v>
      </c>
      <c r="B41" s="92">
        <v>266948</v>
      </c>
      <c r="C41" s="90">
        <v>160.30000000000001</v>
      </c>
      <c r="D41" s="90">
        <v>32.06</v>
      </c>
      <c r="E41" s="90">
        <v>192.36</v>
      </c>
      <c r="F41" s="114">
        <v>15.57</v>
      </c>
      <c r="G41" s="90">
        <v>3.11</v>
      </c>
      <c r="H41" s="90">
        <v>18.690000000000001</v>
      </c>
      <c r="I41" s="114">
        <v>202.44</v>
      </c>
      <c r="J41" s="90">
        <v>40.49</v>
      </c>
      <c r="K41" s="90">
        <v>242.93</v>
      </c>
    </row>
    <row r="42" spans="1:11" ht="16.5" thickBot="1">
      <c r="A42" s="86" t="s">
        <v>16</v>
      </c>
      <c r="B42" s="87"/>
      <c r="C42" s="87"/>
      <c r="D42" s="87"/>
      <c r="E42" s="87"/>
      <c r="F42" s="113"/>
      <c r="G42" s="87"/>
      <c r="H42" s="87"/>
      <c r="I42" s="113"/>
      <c r="J42" s="87"/>
      <c r="K42" s="87"/>
    </row>
    <row r="43" spans="1:11" ht="16.5" thickBot="1">
      <c r="A43" s="89" t="s">
        <v>14</v>
      </c>
      <c r="B43" s="92">
        <v>11625</v>
      </c>
      <c r="C43" s="90">
        <v>133.4</v>
      </c>
      <c r="D43" s="90">
        <v>26.68</v>
      </c>
      <c r="E43" s="90">
        <v>160.08000000000001</v>
      </c>
      <c r="F43" s="114">
        <v>0.56000000000000005</v>
      </c>
      <c r="G43" s="90">
        <v>0.11</v>
      </c>
      <c r="H43" s="90">
        <v>0.68</v>
      </c>
      <c r="I43" s="114">
        <v>7.34</v>
      </c>
      <c r="J43" s="90">
        <v>1.47</v>
      </c>
      <c r="K43" s="90">
        <v>8.8000000000000007</v>
      </c>
    </row>
    <row r="44" spans="1:11" ht="16.5" thickBot="1">
      <c r="A44" s="89" t="s">
        <v>34</v>
      </c>
      <c r="B44" s="92">
        <v>91347</v>
      </c>
      <c r="C44" s="90">
        <v>90.42</v>
      </c>
      <c r="D44" s="90">
        <v>18.079999999999998</v>
      </c>
      <c r="E44" s="90">
        <v>108.5</v>
      </c>
      <c r="F44" s="114">
        <v>3.01</v>
      </c>
      <c r="G44" s="90">
        <v>0.6</v>
      </c>
      <c r="H44" s="90">
        <v>3.61</v>
      </c>
      <c r="I44" s="114">
        <v>39.07</v>
      </c>
      <c r="J44" s="90">
        <v>7.81</v>
      </c>
      <c r="K44" s="90">
        <v>46.89</v>
      </c>
    </row>
    <row r="45" spans="1:11" ht="16.5" thickBot="1">
      <c r="A45" s="89" t="s">
        <v>45</v>
      </c>
      <c r="B45" s="92">
        <v>6835</v>
      </c>
      <c r="C45" s="90">
        <v>270.26</v>
      </c>
      <c r="D45" s="90">
        <v>54.05</v>
      </c>
      <c r="E45" s="90">
        <v>324.31</v>
      </c>
      <c r="F45" s="114">
        <v>0.67</v>
      </c>
      <c r="G45" s="90">
        <v>0.13</v>
      </c>
      <c r="H45" s="90">
        <v>0.81</v>
      </c>
      <c r="I45" s="114">
        <v>8.74</v>
      </c>
      <c r="J45" s="90">
        <v>1.75</v>
      </c>
      <c r="K45" s="90">
        <v>10.49</v>
      </c>
    </row>
    <row r="46" spans="1:11" ht="16.5" thickBot="1">
      <c r="A46" s="89" t="s">
        <v>59</v>
      </c>
      <c r="B46" s="92">
        <v>1818</v>
      </c>
      <c r="C46" s="90">
        <v>184.16</v>
      </c>
      <c r="D46" s="90">
        <v>36.83</v>
      </c>
      <c r="E46" s="90">
        <v>220.99</v>
      </c>
      <c r="F46" s="114">
        <v>0.12</v>
      </c>
      <c r="G46" s="90">
        <v>0.02</v>
      </c>
      <c r="H46" s="90">
        <v>0.15</v>
      </c>
      <c r="I46" s="114">
        <v>1.58</v>
      </c>
      <c r="J46" s="90">
        <v>0.32</v>
      </c>
      <c r="K46" s="90">
        <v>1.9</v>
      </c>
    </row>
    <row r="47" spans="1:11" ht="16.5" thickBot="1">
      <c r="A47" s="89" t="s">
        <v>71</v>
      </c>
      <c r="B47" s="92">
        <v>98802</v>
      </c>
      <c r="C47" s="90">
        <v>190.53</v>
      </c>
      <c r="D47" s="90">
        <v>38.11</v>
      </c>
      <c r="E47" s="90">
        <v>228.64</v>
      </c>
      <c r="F47" s="114">
        <v>6.85</v>
      </c>
      <c r="G47" s="90">
        <v>1.37</v>
      </c>
      <c r="H47" s="90">
        <v>8.2200000000000006</v>
      </c>
      <c r="I47" s="114">
        <v>89.06</v>
      </c>
      <c r="J47" s="90">
        <v>17.809999999999999</v>
      </c>
      <c r="K47" s="90">
        <v>106.87</v>
      </c>
    </row>
    <row r="48" spans="1:11" ht="16.5" thickBot="1">
      <c r="A48" s="89" t="s">
        <v>85</v>
      </c>
      <c r="B48" s="92">
        <v>18223</v>
      </c>
      <c r="C48" s="90">
        <v>138.68</v>
      </c>
      <c r="D48" s="90">
        <v>27.74</v>
      </c>
      <c r="E48" s="90">
        <v>166.42</v>
      </c>
      <c r="F48" s="114">
        <v>0.92</v>
      </c>
      <c r="G48" s="90">
        <v>0.18</v>
      </c>
      <c r="H48" s="90">
        <v>1.1000000000000001</v>
      </c>
      <c r="I48" s="114">
        <v>11.96</v>
      </c>
      <c r="J48" s="90">
        <v>2.39</v>
      </c>
      <c r="K48" s="90">
        <v>14.35</v>
      </c>
    </row>
    <row r="49" spans="1:11" ht="16.5" thickBot="1">
      <c r="A49" s="89" t="s">
        <v>97</v>
      </c>
      <c r="B49" s="92">
        <v>10342</v>
      </c>
      <c r="C49" s="90">
        <v>213.46</v>
      </c>
      <c r="D49" s="90">
        <v>42.69</v>
      </c>
      <c r="E49" s="90">
        <v>256.14999999999998</v>
      </c>
      <c r="F49" s="114">
        <v>0.8</v>
      </c>
      <c r="G49" s="90">
        <v>0.16</v>
      </c>
      <c r="H49" s="90">
        <v>0.96</v>
      </c>
      <c r="I49" s="114">
        <v>10.44</v>
      </c>
      <c r="J49" s="90">
        <v>2.09</v>
      </c>
      <c r="K49" s="90">
        <v>12.53</v>
      </c>
    </row>
    <row r="50" spans="1:11" ht="16.5" thickBot="1">
      <c r="A50" s="89" t="s">
        <v>109</v>
      </c>
      <c r="B50" s="92">
        <v>3446</v>
      </c>
      <c r="C50" s="90">
        <v>188.08</v>
      </c>
      <c r="D50" s="90">
        <v>37.619999999999997</v>
      </c>
      <c r="E50" s="90">
        <v>225.69</v>
      </c>
      <c r="F50" s="114">
        <v>0.24</v>
      </c>
      <c r="G50" s="90">
        <v>0.05</v>
      </c>
      <c r="H50" s="90">
        <v>0.28000000000000003</v>
      </c>
      <c r="I50" s="114">
        <v>3.07</v>
      </c>
      <c r="J50" s="90">
        <v>0.61</v>
      </c>
      <c r="K50" s="90">
        <v>3.68</v>
      </c>
    </row>
    <row r="51" spans="1:11" ht="16.5" thickBot="1">
      <c r="A51" s="89" t="s">
        <v>119</v>
      </c>
      <c r="B51" s="92">
        <v>208009</v>
      </c>
      <c r="C51" s="90">
        <v>146.49</v>
      </c>
      <c r="D51" s="90">
        <v>29.3</v>
      </c>
      <c r="E51" s="90">
        <v>175.79</v>
      </c>
      <c r="F51" s="114">
        <v>11.09</v>
      </c>
      <c r="G51" s="90">
        <v>2.2200000000000002</v>
      </c>
      <c r="H51" s="90">
        <v>13.31</v>
      </c>
      <c r="I51" s="114">
        <v>144.16</v>
      </c>
      <c r="J51" s="90">
        <v>28.83</v>
      </c>
      <c r="K51" s="90">
        <v>172.99</v>
      </c>
    </row>
    <row r="52" spans="1:11" ht="16.5" thickBot="1">
      <c r="A52" s="89" t="s">
        <v>137</v>
      </c>
      <c r="B52" s="92">
        <v>10956</v>
      </c>
      <c r="C52" s="90">
        <v>79.12</v>
      </c>
      <c r="D52" s="90">
        <v>15.82</v>
      </c>
      <c r="E52" s="90">
        <v>94.94</v>
      </c>
      <c r="F52" s="114">
        <v>0.32</v>
      </c>
      <c r="G52" s="90">
        <v>0.06</v>
      </c>
      <c r="H52" s="90">
        <v>0.38</v>
      </c>
      <c r="I52" s="114">
        <v>4.0999999999999996</v>
      </c>
      <c r="J52" s="90">
        <v>0.82</v>
      </c>
      <c r="K52" s="90">
        <v>4.92</v>
      </c>
    </row>
    <row r="53" spans="1:11" ht="16.5" thickBot="1">
      <c r="A53" s="89" t="s">
        <v>139</v>
      </c>
      <c r="B53" s="92">
        <v>3534</v>
      </c>
      <c r="C53" s="96">
        <v>2275.79</v>
      </c>
      <c r="D53" s="90">
        <v>455.16</v>
      </c>
      <c r="E53" s="96">
        <v>2730.94</v>
      </c>
      <c r="F53" s="114">
        <v>2.93</v>
      </c>
      <c r="G53" s="90">
        <v>0.59</v>
      </c>
      <c r="H53" s="90">
        <v>3.51</v>
      </c>
      <c r="I53" s="114">
        <v>38.049999999999997</v>
      </c>
      <c r="J53" s="90">
        <v>7.61</v>
      </c>
      <c r="K53" s="90">
        <v>45.66</v>
      </c>
    </row>
    <row r="54" spans="1:11" ht="16.5" thickBot="1">
      <c r="A54" s="98" t="s">
        <v>13</v>
      </c>
      <c r="B54" s="99"/>
      <c r="C54" s="99"/>
      <c r="D54" s="99"/>
      <c r="E54" s="99"/>
      <c r="F54" s="116"/>
      <c r="G54" s="99"/>
      <c r="H54" s="99"/>
      <c r="I54" s="116"/>
      <c r="J54" s="99"/>
      <c r="K54" s="99"/>
    </row>
    <row r="55" spans="1:11" ht="16.5" thickBot="1">
      <c r="A55" s="86" t="s">
        <v>42</v>
      </c>
      <c r="B55" s="87"/>
      <c r="C55" s="87"/>
      <c r="D55" s="87"/>
      <c r="E55" s="87"/>
      <c r="F55" s="113"/>
      <c r="G55" s="87"/>
      <c r="H55" s="87"/>
      <c r="I55" s="113"/>
      <c r="J55" s="87"/>
      <c r="K55" s="87"/>
    </row>
    <row r="56" spans="1:11" ht="16.5" thickBot="1">
      <c r="A56" s="89" t="s">
        <v>40</v>
      </c>
      <c r="B56" s="92">
        <v>49515</v>
      </c>
      <c r="C56" s="96">
        <v>3266.75</v>
      </c>
      <c r="D56" s="90">
        <v>653.35</v>
      </c>
      <c r="E56" s="96">
        <v>3920.1</v>
      </c>
      <c r="F56" s="114">
        <v>58.86</v>
      </c>
      <c r="G56" s="90">
        <v>11.77</v>
      </c>
      <c r="H56" s="90">
        <v>70.64</v>
      </c>
      <c r="I56" s="114">
        <v>765.23</v>
      </c>
      <c r="J56" s="90">
        <v>153.05000000000001</v>
      </c>
      <c r="K56" s="90">
        <v>918.28</v>
      </c>
    </row>
    <row r="57" spans="1:11" ht="16.5" thickBot="1">
      <c r="A57" s="89" t="s">
        <v>81</v>
      </c>
      <c r="B57" s="92">
        <v>14228</v>
      </c>
      <c r="C57" s="96">
        <v>1985.69</v>
      </c>
      <c r="D57" s="90">
        <v>397.14</v>
      </c>
      <c r="E57" s="96">
        <v>2382.83</v>
      </c>
      <c r="F57" s="114">
        <v>10.28</v>
      </c>
      <c r="G57" s="90">
        <v>2.06</v>
      </c>
      <c r="H57" s="90">
        <v>12.34</v>
      </c>
      <c r="I57" s="114">
        <v>133.66</v>
      </c>
      <c r="J57" s="90">
        <v>26.73</v>
      </c>
      <c r="K57" s="90">
        <v>160.38999999999999</v>
      </c>
    </row>
    <row r="58" spans="1:11" ht="16.5" thickBot="1">
      <c r="A58" s="89" t="s">
        <v>123</v>
      </c>
      <c r="B58" s="92">
        <v>14283</v>
      </c>
      <c r="C58" s="96">
        <v>1954.19</v>
      </c>
      <c r="D58" s="90">
        <v>390.84</v>
      </c>
      <c r="E58" s="96">
        <v>2345.0300000000002</v>
      </c>
      <c r="F58" s="114">
        <v>10.16</v>
      </c>
      <c r="G58" s="90">
        <v>2.0299999999999998</v>
      </c>
      <c r="H58" s="90">
        <v>12.19</v>
      </c>
      <c r="I58" s="114">
        <v>132.05000000000001</v>
      </c>
      <c r="J58" s="90">
        <v>26.41</v>
      </c>
      <c r="K58" s="90">
        <v>158.46</v>
      </c>
    </row>
    <row r="59" spans="1:11" ht="16.5" thickBot="1">
      <c r="A59" s="86" t="s">
        <v>23</v>
      </c>
      <c r="B59" s="87"/>
      <c r="C59" s="87"/>
      <c r="D59" s="87"/>
      <c r="E59" s="87"/>
      <c r="F59" s="113"/>
      <c r="G59" s="87"/>
      <c r="H59" s="87"/>
      <c r="I59" s="113"/>
      <c r="J59" s="87"/>
      <c r="K59" s="87"/>
    </row>
    <row r="60" spans="1:11" ht="16.5" thickBot="1">
      <c r="A60" s="89" t="s">
        <v>21</v>
      </c>
      <c r="B60" s="92">
        <v>2957</v>
      </c>
      <c r="C60" s="90">
        <v>425.72</v>
      </c>
      <c r="D60" s="90">
        <v>85.14</v>
      </c>
      <c r="E60" s="90">
        <v>510.87</v>
      </c>
      <c r="F60" s="114">
        <v>0.46</v>
      </c>
      <c r="G60" s="90">
        <v>0.09</v>
      </c>
      <c r="H60" s="90">
        <v>0.55000000000000004</v>
      </c>
      <c r="I60" s="114">
        <v>5.96</v>
      </c>
      <c r="J60" s="90">
        <v>1.19</v>
      </c>
      <c r="K60" s="90">
        <v>7.15</v>
      </c>
    </row>
    <row r="61" spans="1:11" ht="16.5" thickBot="1">
      <c r="A61" s="89" t="s">
        <v>28</v>
      </c>
      <c r="B61" s="92">
        <v>3505</v>
      </c>
      <c r="C61" s="96">
        <v>1778.6</v>
      </c>
      <c r="D61" s="90">
        <v>355.72</v>
      </c>
      <c r="E61" s="96">
        <v>2134.3200000000002</v>
      </c>
      <c r="F61" s="114">
        <v>2.27</v>
      </c>
      <c r="G61" s="90">
        <v>0.45</v>
      </c>
      <c r="H61" s="90">
        <v>2.72</v>
      </c>
      <c r="I61" s="114">
        <v>29.49</v>
      </c>
      <c r="J61" s="90">
        <v>5.9</v>
      </c>
      <c r="K61" s="90">
        <v>35.39</v>
      </c>
    </row>
    <row r="62" spans="1:11" ht="16.5" thickBot="1">
      <c r="A62" s="89" t="s">
        <v>105</v>
      </c>
      <c r="B62" s="92">
        <v>7149</v>
      </c>
      <c r="C62" s="96">
        <v>2367.36</v>
      </c>
      <c r="D62" s="90">
        <v>473.47</v>
      </c>
      <c r="E62" s="96">
        <v>2840.84</v>
      </c>
      <c r="F62" s="114">
        <v>6.16</v>
      </c>
      <c r="G62" s="90">
        <v>1.23</v>
      </c>
      <c r="H62" s="90">
        <v>7.39</v>
      </c>
      <c r="I62" s="114">
        <v>80.06</v>
      </c>
      <c r="J62" s="90">
        <v>16.010000000000002</v>
      </c>
      <c r="K62" s="90">
        <v>96.07</v>
      </c>
    </row>
    <row r="63" spans="1:11" ht="16.5" thickBot="1">
      <c r="A63" s="89" t="s">
        <v>111</v>
      </c>
      <c r="B63" s="92">
        <v>4351</v>
      </c>
      <c r="C63" s="96">
        <v>2886.39</v>
      </c>
      <c r="D63" s="90">
        <v>577.28</v>
      </c>
      <c r="E63" s="96">
        <v>3463.66</v>
      </c>
      <c r="F63" s="114">
        <v>4.57</v>
      </c>
      <c r="G63" s="90">
        <v>0.91</v>
      </c>
      <c r="H63" s="90">
        <v>5.48</v>
      </c>
      <c r="I63" s="114">
        <v>59.41</v>
      </c>
      <c r="J63" s="90">
        <v>11.88</v>
      </c>
      <c r="K63" s="90">
        <v>71.290000000000006</v>
      </c>
    </row>
    <row r="64" spans="1:11" ht="16.5" thickBot="1">
      <c r="A64" s="89" t="s">
        <v>127</v>
      </c>
      <c r="B64" s="92">
        <v>624245</v>
      </c>
      <c r="C64" s="96">
        <v>1804.83</v>
      </c>
      <c r="D64" s="90">
        <v>360.97</v>
      </c>
      <c r="E64" s="96">
        <v>2165.8000000000002</v>
      </c>
      <c r="F64" s="114">
        <v>410</v>
      </c>
      <c r="G64" s="90">
        <v>82</v>
      </c>
      <c r="H64" s="90">
        <v>492</v>
      </c>
      <c r="I64" s="117">
        <v>5330.04</v>
      </c>
      <c r="J64" s="96">
        <v>1066.01</v>
      </c>
      <c r="K64" s="96">
        <v>6396.05</v>
      </c>
    </row>
    <row r="65" spans="1:11" ht="16.5" thickBot="1">
      <c r="A65" s="86" t="s">
        <v>20</v>
      </c>
      <c r="B65" s="87"/>
      <c r="C65" s="87"/>
      <c r="D65" s="87"/>
      <c r="E65" s="87"/>
      <c r="F65" s="113"/>
      <c r="G65" s="87"/>
      <c r="H65" s="87"/>
      <c r="I65" s="113"/>
      <c r="J65" s="87"/>
      <c r="K65" s="87"/>
    </row>
    <row r="66" spans="1:11" ht="16.5" thickBot="1">
      <c r="A66" s="89" t="s">
        <v>18</v>
      </c>
      <c r="B66" s="92">
        <v>3664</v>
      </c>
      <c r="C66" s="96">
        <v>2864.9</v>
      </c>
      <c r="D66" s="90">
        <v>572.98</v>
      </c>
      <c r="E66" s="96">
        <v>3437.88</v>
      </c>
      <c r="F66" s="114">
        <v>3.82</v>
      </c>
      <c r="G66" s="90">
        <v>0.76</v>
      </c>
      <c r="H66" s="90">
        <v>4.58</v>
      </c>
      <c r="I66" s="114">
        <v>49.66</v>
      </c>
      <c r="J66" s="90">
        <v>9.93</v>
      </c>
      <c r="K66" s="90">
        <v>59.6</v>
      </c>
    </row>
    <row r="67" spans="1:11" ht="16.5" thickBot="1">
      <c r="A67" s="89" t="s">
        <v>26</v>
      </c>
      <c r="B67" s="92">
        <v>59227</v>
      </c>
      <c r="C67" s="96">
        <v>2524.63</v>
      </c>
      <c r="D67" s="90">
        <v>504.93</v>
      </c>
      <c r="E67" s="96">
        <v>3029.55</v>
      </c>
      <c r="F67" s="114">
        <v>54.41</v>
      </c>
      <c r="G67" s="90">
        <v>10.88</v>
      </c>
      <c r="H67" s="90">
        <v>65.3</v>
      </c>
      <c r="I67" s="114">
        <v>707.39</v>
      </c>
      <c r="J67" s="90">
        <v>141.47999999999999</v>
      </c>
      <c r="K67" s="90">
        <v>848.87</v>
      </c>
    </row>
    <row r="68" spans="1:11" ht="16.5" thickBot="1">
      <c r="A68" s="89" t="s">
        <v>43</v>
      </c>
      <c r="B68" s="92">
        <v>41259</v>
      </c>
      <c r="C68" s="96">
        <v>1408.58</v>
      </c>
      <c r="D68" s="90">
        <v>281.72000000000003</v>
      </c>
      <c r="E68" s="96">
        <v>1690.3</v>
      </c>
      <c r="F68" s="114">
        <v>21.15</v>
      </c>
      <c r="G68" s="90">
        <v>4.2300000000000004</v>
      </c>
      <c r="H68" s="90">
        <v>25.38</v>
      </c>
      <c r="I68" s="114">
        <v>274.94</v>
      </c>
      <c r="J68" s="90">
        <v>54.99</v>
      </c>
      <c r="K68" s="90">
        <v>329.93</v>
      </c>
    </row>
    <row r="69" spans="1:11" ht="16.5" thickBot="1">
      <c r="A69" s="89" t="s">
        <v>47</v>
      </c>
      <c r="B69" s="92">
        <v>18604</v>
      </c>
      <c r="C69" s="96">
        <v>3079.42</v>
      </c>
      <c r="D69" s="90">
        <v>615.88</v>
      </c>
      <c r="E69" s="96">
        <v>3695.31</v>
      </c>
      <c r="F69" s="114">
        <v>20.85</v>
      </c>
      <c r="G69" s="90">
        <v>4.17</v>
      </c>
      <c r="H69" s="90">
        <v>25.02</v>
      </c>
      <c r="I69" s="114">
        <v>271.02999999999997</v>
      </c>
      <c r="J69" s="90">
        <v>54.21</v>
      </c>
      <c r="K69" s="90">
        <v>325.23</v>
      </c>
    </row>
    <row r="70" spans="1:11" ht="16.5" thickBot="1">
      <c r="A70" s="89" t="s">
        <v>246</v>
      </c>
      <c r="B70" s="90" t="s">
        <v>314</v>
      </c>
      <c r="C70" s="96">
        <v>1462.88</v>
      </c>
      <c r="D70" s="90">
        <v>292.58</v>
      </c>
      <c r="E70" s="96">
        <v>1755.46</v>
      </c>
      <c r="F70" s="114" t="s">
        <v>314</v>
      </c>
      <c r="G70" s="90" t="s">
        <v>314</v>
      </c>
      <c r="H70" s="90" t="s">
        <v>314</v>
      </c>
      <c r="I70" s="114" t="s">
        <v>314</v>
      </c>
      <c r="J70" s="90" t="s">
        <v>314</v>
      </c>
      <c r="K70" s="90" t="s">
        <v>314</v>
      </c>
    </row>
    <row r="71" spans="1:11" ht="16.5" thickBot="1">
      <c r="A71" s="89" t="s">
        <v>53</v>
      </c>
      <c r="B71" s="92">
        <v>82022</v>
      </c>
      <c r="C71" s="90">
        <v>838.39</v>
      </c>
      <c r="D71" s="90">
        <v>167.68</v>
      </c>
      <c r="E71" s="96">
        <v>1006.07</v>
      </c>
      <c r="F71" s="114">
        <v>25.02</v>
      </c>
      <c r="G71" s="90">
        <v>5</v>
      </c>
      <c r="H71" s="90">
        <v>30.03</v>
      </c>
      <c r="I71" s="114">
        <v>325.32</v>
      </c>
      <c r="J71" s="90">
        <v>65.06</v>
      </c>
      <c r="K71" s="90">
        <v>390.39</v>
      </c>
    </row>
    <row r="72" spans="1:11" ht="16.5" thickBot="1">
      <c r="A72" s="89" t="s">
        <v>248</v>
      </c>
      <c r="B72" s="92">
        <v>3596</v>
      </c>
      <c r="C72" s="90">
        <v>440.64</v>
      </c>
      <c r="D72" s="90">
        <v>88.13</v>
      </c>
      <c r="E72" s="90">
        <v>528.77</v>
      </c>
      <c r="F72" s="114">
        <v>0.57999999999999996</v>
      </c>
      <c r="G72" s="90">
        <v>0.12</v>
      </c>
      <c r="H72" s="90">
        <v>0.69</v>
      </c>
      <c r="I72" s="114">
        <v>7.5</v>
      </c>
      <c r="J72" s="90">
        <v>1.5</v>
      </c>
      <c r="K72" s="90">
        <v>8.99</v>
      </c>
    </row>
    <row r="73" spans="1:11" ht="16.5" thickBot="1">
      <c r="A73" s="89" t="s">
        <v>87</v>
      </c>
      <c r="B73" s="92">
        <v>24589</v>
      </c>
      <c r="C73" s="96">
        <v>1467.42</v>
      </c>
      <c r="D73" s="90">
        <v>293.48</v>
      </c>
      <c r="E73" s="96">
        <v>1760.9</v>
      </c>
      <c r="F73" s="114">
        <v>13.13</v>
      </c>
      <c r="G73" s="90">
        <v>2.63</v>
      </c>
      <c r="H73" s="90">
        <v>15.76</v>
      </c>
      <c r="I73" s="114">
        <v>170.7</v>
      </c>
      <c r="J73" s="90">
        <v>34.14</v>
      </c>
      <c r="K73" s="90">
        <v>204.84</v>
      </c>
    </row>
    <row r="74" spans="1:11" ht="16.5" thickBot="1">
      <c r="A74" s="89" t="s">
        <v>103</v>
      </c>
      <c r="B74" s="92">
        <v>141331</v>
      </c>
      <c r="C74" s="96">
        <v>1041.92</v>
      </c>
      <c r="D74" s="90">
        <v>208.38</v>
      </c>
      <c r="E74" s="96">
        <v>1250.3</v>
      </c>
      <c r="F74" s="114">
        <v>53.59</v>
      </c>
      <c r="G74" s="90">
        <v>10.72</v>
      </c>
      <c r="H74" s="90">
        <v>64.31</v>
      </c>
      <c r="I74" s="114">
        <v>696.64</v>
      </c>
      <c r="J74" s="90">
        <v>139.33000000000001</v>
      </c>
      <c r="K74" s="90">
        <v>835.97</v>
      </c>
    </row>
    <row r="75" spans="1:11" ht="16.5" thickBot="1">
      <c r="A75" s="89" t="s">
        <v>258</v>
      </c>
      <c r="B75" s="92">
        <v>11600</v>
      </c>
      <c r="C75" s="96">
        <v>3313.21</v>
      </c>
      <c r="D75" s="90">
        <v>662.64</v>
      </c>
      <c r="E75" s="96">
        <v>3975.86</v>
      </c>
      <c r="F75" s="114">
        <v>13.99</v>
      </c>
      <c r="G75" s="90">
        <v>2.8</v>
      </c>
      <c r="H75" s="90">
        <v>16.78</v>
      </c>
      <c r="I75" s="114">
        <v>181.82</v>
      </c>
      <c r="J75" s="90">
        <v>36.36</v>
      </c>
      <c r="K75" s="90">
        <v>218.18</v>
      </c>
    </row>
    <row r="76" spans="1:11" ht="16.5" thickBot="1">
      <c r="A76" s="86" t="s">
        <v>12</v>
      </c>
      <c r="B76" s="87"/>
      <c r="C76" s="87"/>
      <c r="D76" s="87"/>
      <c r="E76" s="87"/>
      <c r="F76" s="113"/>
      <c r="G76" s="87"/>
      <c r="H76" s="87"/>
      <c r="I76" s="113"/>
      <c r="J76" s="87"/>
      <c r="K76" s="87"/>
    </row>
    <row r="77" spans="1:11" ht="16.5" thickBot="1">
      <c r="A77" s="89" t="s">
        <v>10</v>
      </c>
      <c r="B77" s="92">
        <v>16330</v>
      </c>
      <c r="C77" s="90">
        <v>496.18</v>
      </c>
      <c r="D77" s="90">
        <v>99.24</v>
      </c>
      <c r="E77" s="90">
        <v>595.41</v>
      </c>
      <c r="F77" s="114">
        <v>2.95</v>
      </c>
      <c r="G77" s="90">
        <v>0.59</v>
      </c>
      <c r="H77" s="90">
        <v>3.54</v>
      </c>
      <c r="I77" s="114">
        <v>38.33</v>
      </c>
      <c r="J77" s="90">
        <v>7.67</v>
      </c>
      <c r="K77" s="90">
        <v>46</v>
      </c>
    </row>
    <row r="78" spans="1:11" ht="16.5" thickBot="1">
      <c r="A78" s="89" t="s">
        <v>65</v>
      </c>
      <c r="B78" s="92">
        <v>159513</v>
      </c>
      <c r="C78" s="90">
        <v>863.77</v>
      </c>
      <c r="D78" s="90">
        <v>172.75</v>
      </c>
      <c r="E78" s="96">
        <v>1036.52</v>
      </c>
      <c r="F78" s="114">
        <v>50.14</v>
      </c>
      <c r="G78" s="90">
        <v>10.029999999999999</v>
      </c>
      <c r="H78" s="90">
        <v>60.17</v>
      </c>
      <c r="I78" s="114">
        <v>651.83000000000004</v>
      </c>
      <c r="J78" s="90">
        <v>130.37</v>
      </c>
      <c r="K78" s="90">
        <v>782.19</v>
      </c>
    </row>
    <row r="79" spans="1:11" ht="16.5" thickBot="1">
      <c r="A79" s="89" t="s">
        <v>67</v>
      </c>
      <c r="B79" s="92">
        <v>40457</v>
      </c>
      <c r="C79" s="90">
        <v>278.88</v>
      </c>
      <c r="D79" s="90">
        <v>55.78</v>
      </c>
      <c r="E79" s="90">
        <v>334.66</v>
      </c>
      <c r="F79" s="114">
        <v>4.1100000000000003</v>
      </c>
      <c r="G79" s="90">
        <v>0.82</v>
      </c>
      <c r="H79" s="90">
        <v>4.93</v>
      </c>
      <c r="I79" s="114">
        <v>53.38</v>
      </c>
      <c r="J79" s="90">
        <v>10.68</v>
      </c>
      <c r="K79" s="90">
        <v>64.05</v>
      </c>
    </row>
    <row r="80" spans="1:11" ht="16.5" thickBot="1">
      <c r="A80" s="89" t="s">
        <v>69</v>
      </c>
      <c r="B80" s="92">
        <v>136329</v>
      </c>
      <c r="C80" s="90">
        <v>886.12</v>
      </c>
      <c r="D80" s="90">
        <v>177.22</v>
      </c>
      <c r="E80" s="96">
        <v>1063.3499999999999</v>
      </c>
      <c r="F80" s="114">
        <v>43.96</v>
      </c>
      <c r="G80" s="90">
        <v>8.7899999999999991</v>
      </c>
      <c r="H80" s="90">
        <v>52.75</v>
      </c>
      <c r="I80" s="114">
        <v>571.51</v>
      </c>
      <c r="J80" s="90">
        <v>114.3</v>
      </c>
      <c r="K80" s="90">
        <v>685.81</v>
      </c>
    </row>
    <row r="81" spans="1:11" ht="16.5" thickBot="1">
      <c r="A81" s="89" t="s">
        <v>73</v>
      </c>
      <c r="B81" s="92">
        <v>204982</v>
      </c>
      <c r="C81" s="90">
        <v>534.54999999999995</v>
      </c>
      <c r="D81" s="90">
        <v>106.91</v>
      </c>
      <c r="E81" s="90">
        <v>641.45000000000005</v>
      </c>
      <c r="F81" s="114">
        <v>39.869999999999997</v>
      </c>
      <c r="G81" s="90">
        <v>7.97</v>
      </c>
      <c r="H81" s="90">
        <v>47.85</v>
      </c>
      <c r="I81" s="114">
        <v>518.37</v>
      </c>
      <c r="J81" s="90">
        <v>103.67</v>
      </c>
      <c r="K81" s="90">
        <v>622.04</v>
      </c>
    </row>
    <row r="82" spans="1:11" ht="16.5" thickBot="1">
      <c r="A82" s="89" t="s">
        <v>77</v>
      </c>
      <c r="B82" s="92">
        <v>4506</v>
      </c>
      <c r="C82" s="96">
        <v>1217.68</v>
      </c>
      <c r="D82" s="90">
        <v>243.54</v>
      </c>
      <c r="E82" s="96">
        <v>1461.21</v>
      </c>
      <c r="F82" s="114">
        <v>2</v>
      </c>
      <c r="G82" s="90">
        <v>0.4</v>
      </c>
      <c r="H82" s="90">
        <v>2.4</v>
      </c>
      <c r="I82" s="114">
        <v>25.96</v>
      </c>
      <c r="J82" s="90">
        <v>5.19</v>
      </c>
      <c r="K82" s="90">
        <v>31.15</v>
      </c>
    </row>
    <row r="83" spans="1:11" ht="16.5" thickBot="1">
      <c r="A83" s="86" t="s">
        <v>16</v>
      </c>
      <c r="B83" s="87"/>
      <c r="C83" s="87"/>
      <c r="D83" s="87"/>
      <c r="E83" s="87"/>
      <c r="F83" s="113"/>
      <c r="G83" s="87"/>
      <c r="H83" s="87"/>
      <c r="I83" s="113"/>
      <c r="J83" s="87"/>
      <c r="K83" s="87"/>
    </row>
    <row r="84" spans="1:11" ht="16.5" thickBot="1">
      <c r="A84" s="89" t="s">
        <v>115</v>
      </c>
      <c r="B84" s="92">
        <v>45206</v>
      </c>
      <c r="C84" s="96">
        <v>1102.92</v>
      </c>
      <c r="D84" s="90">
        <v>220.58</v>
      </c>
      <c r="E84" s="96">
        <v>1323.51</v>
      </c>
      <c r="F84" s="114">
        <v>18.14</v>
      </c>
      <c r="G84" s="90">
        <v>3.63</v>
      </c>
      <c r="H84" s="90">
        <v>21.77</v>
      </c>
      <c r="I84" s="114">
        <v>235.87</v>
      </c>
      <c r="J84" s="90">
        <v>47.17</v>
      </c>
      <c r="K84" s="90">
        <v>283.05</v>
      </c>
    </row>
    <row r="85" spans="1:11" ht="16.5" thickBot="1">
      <c r="A85" s="118" t="s">
        <v>315</v>
      </c>
      <c r="B85" s="119">
        <v>3631378</v>
      </c>
      <c r="C85" s="120"/>
      <c r="D85" s="120"/>
      <c r="E85" s="120"/>
      <c r="F85" s="121">
        <v>952.92</v>
      </c>
      <c r="G85" s="122">
        <v>190.58</v>
      </c>
      <c r="H85" s="123">
        <v>1143.51</v>
      </c>
      <c r="I85" s="124">
        <v>12388</v>
      </c>
      <c r="J85" s="123">
        <v>2477.6</v>
      </c>
      <c r="K85" s="123">
        <v>14865.6</v>
      </c>
    </row>
    <row r="86" spans="1:11">
      <c r="A86" s="57"/>
      <c r="B86" s="57"/>
      <c r="C86" s="57"/>
      <c r="D86" s="57"/>
      <c r="E86" s="57"/>
      <c r="F86" s="57"/>
      <c r="G86" s="57"/>
      <c r="H86" s="57"/>
      <c r="I86" s="57"/>
      <c r="J86" s="57"/>
      <c r="K86" s="57"/>
    </row>
    <row r="87" spans="1:11">
      <c r="A87" s="80"/>
    </row>
  </sheetData>
  <mergeCells count="4">
    <mergeCell ref="F3:H3"/>
    <mergeCell ref="I3:K3"/>
    <mergeCell ref="B3:B4"/>
    <mergeCell ref="C3: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1E533-73B3-354E-B1E9-570D0B0681C5}">
  <dimension ref="A1:K87"/>
  <sheetViews>
    <sheetView workbookViewId="0">
      <selection activeCell="F80" sqref="F80"/>
    </sheetView>
  </sheetViews>
  <sheetFormatPr defaultColWidth="10.875" defaultRowHeight="15"/>
  <cols>
    <col min="1" max="1" width="44.625" style="81" customWidth="1"/>
    <col min="2" max="2" width="15.875" style="81" customWidth="1"/>
    <col min="3" max="16384" width="10.875" style="81"/>
  </cols>
  <sheetData>
    <row r="1" spans="1:11" ht="31.5">
      <c r="A1" s="141" t="s">
        <v>324</v>
      </c>
    </row>
    <row r="2" spans="1:11" ht="16.5" thickBot="1">
      <c r="A2" s="106"/>
    </row>
    <row r="3" spans="1:11" s="56" customFormat="1" ht="15.95" customHeight="1">
      <c r="A3" s="176"/>
      <c r="B3" s="176" t="s">
        <v>325</v>
      </c>
      <c r="C3" s="176" t="s">
        <v>321</v>
      </c>
      <c r="D3" s="176"/>
      <c r="E3" s="176"/>
      <c r="F3" s="176" t="s">
        <v>316</v>
      </c>
      <c r="G3" s="176"/>
      <c r="H3" s="176"/>
      <c r="I3" s="176" t="s">
        <v>308</v>
      </c>
      <c r="J3" s="176"/>
      <c r="K3" s="176"/>
    </row>
    <row r="4" spans="1:11" s="56" customFormat="1" ht="32.25" thickBot="1">
      <c r="A4" s="177"/>
      <c r="B4" s="177"/>
      <c r="C4" s="82" t="s">
        <v>322</v>
      </c>
      <c r="D4" s="82" t="s">
        <v>310</v>
      </c>
      <c r="E4" s="82" t="s">
        <v>323</v>
      </c>
      <c r="F4" s="82" t="s">
        <v>312</v>
      </c>
      <c r="G4" s="82" t="s">
        <v>310</v>
      </c>
      <c r="H4" s="82" t="s">
        <v>313</v>
      </c>
      <c r="I4" s="82" t="s">
        <v>312</v>
      </c>
      <c r="J4" s="82" t="s">
        <v>310</v>
      </c>
      <c r="K4" s="82" t="s">
        <v>313</v>
      </c>
    </row>
    <row r="5" spans="1:11" ht="16.5" thickBot="1">
      <c r="A5" s="128" t="s">
        <v>9</v>
      </c>
      <c r="B5" s="62"/>
      <c r="C5" s="62"/>
      <c r="D5" s="62"/>
      <c r="E5" s="62"/>
      <c r="F5" s="142"/>
      <c r="G5" s="62"/>
      <c r="H5" s="62"/>
      <c r="I5" s="142"/>
      <c r="J5" s="62"/>
      <c r="K5" s="62"/>
    </row>
    <row r="6" spans="1:11" ht="16.5" thickBot="1">
      <c r="A6" s="129" t="s">
        <v>12</v>
      </c>
      <c r="B6" s="65"/>
      <c r="C6" s="65"/>
      <c r="D6" s="65"/>
      <c r="E6" s="65"/>
      <c r="F6" s="66"/>
      <c r="G6" s="65"/>
      <c r="H6" s="65"/>
      <c r="I6" s="66"/>
      <c r="J6" s="65"/>
      <c r="K6" s="65"/>
    </row>
    <row r="7" spans="1:11" ht="16.5" thickBot="1">
      <c r="A7" s="130" t="s">
        <v>121</v>
      </c>
      <c r="B7" s="131">
        <v>4171</v>
      </c>
      <c r="C7" s="132">
        <v>392.86</v>
      </c>
      <c r="D7" s="132">
        <v>137.5</v>
      </c>
      <c r="E7" s="132">
        <v>530.36</v>
      </c>
      <c r="F7" s="143">
        <v>1.5</v>
      </c>
      <c r="G7" s="132">
        <v>0.53</v>
      </c>
      <c r="H7" s="132">
        <v>2.0299999999999998</v>
      </c>
      <c r="I7" s="143">
        <v>19.54</v>
      </c>
      <c r="J7" s="132">
        <v>6.84</v>
      </c>
      <c r="K7" s="132">
        <v>26.38</v>
      </c>
    </row>
    <row r="8" spans="1:11" ht="16.5" thickBot="1">
      <c r="A8" s="130" t="s">
        <v>135</v>
      </c>
      <c r="B8" s="131">
        <v>23476</v>
      </c>
      <c r="C8" s="132">
        <v>118.83</v>
      </c>
      <c r="D8" s="132">
        <v>41.59</v>
      </c>
      <c r="E8" s="132">
        <v>160.41999999999999</v>
      </c>
      <c r="F8" s="143">
        <v>2.2400000000000002</v>
      </c>
      <c r="G8" s="132">
        <v>0.78</v>
      </c>
      <c r="H8" s="132">
        <v>3.03</v>
      </c>
      <c r="I8" s="143">
        <v>29.13</v>
      </c>
      <c r="J8" s="132">
        <v>10.199999999999999</v>
      </c>
      <c r="K8" s="132">
        <v>39.33</v>
      </c>
    </row>
    <row r="9" spans="1:11" ht="16.5" thickBot="1">
      <c r="A9" s="129" t="s">
        <v>8</v>
      </c>
      <c r="B9" s="65"/>
      <c r="C9" s="65"/>
      <c r="D9" s="65"/>
      <c r="E9" s="65"/>
      <c r="F9" s="66"/>
      <c r="G9" s="65"/>
      <c r="H9" s="65"/>
      <c r="I9" s="66"/>
      <c r="J9" s="65"/>
      <c r="K9" s="65"/>
    </row>
    <row r="10" spans="1:11" ht="16.5" thickBot="1">
      <c r="A10" s="130" t="s">
        <v>6</v>
      </c>
      <c r="B10" s="131">
        <v>9247</v>
      </c>
      <c r="C10" s="132">
        <v>67.73</v>
      </c>
      <c r="D10" s="132">
        <v>23.7</v>
      </c>
      <c r="E10" s="132">
        <v>91.43</v>
      </c>
      <c r="F10" s="143">
        <v>0.8</v>
      </c>
      <c r="G10" s="132">
        <v>0.28000000000000003</v>
      </c>
      <c r="H10" s="132">
        <v>1.08</v>
      </c>
      <c r="I10" s="143">
        <v>10.36</v>
      </c>
      <c r="J10" s="132">
        <v>3.63</v>
      </c>
      <c r="K10" s="132">
        <v>13.98</v>
      </c>
    </row>
    <row r="11" spans="1:11" ht="16.5" thickBot="1">
      <c r="A11" s="130" t="s">
        <v>93</v>
      </c>
      <c r="B11" s="132">
        <v>814</v>
      </c>
      <c r="C11" s="132">
        <v>119.25</v>
      </c>
      <c r="D11" s="132">
        <v>41.74</v>
      </c>
      <c r="E11" s="132">
        <v>160.99</v>
      </c>
      <c r="F11" s="143">
        <v>0.09</v>
      </c>
      <c r="G11" s="132">
        <v>0.03</v>
      </c>
      <c r="H11" s="132">
        <v>0.12</v>
      </c>
      <c r="I11" s="143">
        <v>1.1399999999999999</v>
      </c>
      <c r="J11" s="132">
        <v>0.4</v>
      </c>
      <c r="K11" s="132">
        <v>1.54</v>
      </c>
    </row>
    <row r="12" spans="1:11" ht="16.5" thickBot="1">
      <c r="A12" s="129" t="s">
        <v>16</v>
      </c>
      <c r="B12" s="65"/>
      <c r="C12" s="65"/>
      <c r="D12" s="65"/>
      <c r="E12" s="65"/>
      <c r="F12" s="66"/>
      <c r="G12" s="65"/>
      <c r="H12" s="65"/>
      <c r="I12" s="66"/>
      <c r="J12" s="65"/>
      <c r="K12" s="65"/>
    </row>
    <row r="13" spans="1:11" ht="16.5" thickBot="1">
      <c r="A13" s="130" t="s">
        <v>30</v>
      </c>
      <c r="B13" s="131">
        <v>4513</v>
      </c>
      <c r="C13" s="132">
        <v>175.78</v>
      </c>
      <c r="D13" s="132">
        <v>61.52</v>
      </c>
      <c r="E13" s="132">
        <v>237.3</v>
      </c>
      <c r="F13" s="143">
        <v>0.88</v>
      </c>
      <c r="G13" s="132">
        <v>0.31</v>
      </c>
      <c r="H13" s="132">
        <v>1.19</v>
      </c>
      <c r="I13" s="143">
        <v>11.5</v>
      </c>
      <c r="J13" s="132">
        <v>4.0199999999999996</v>
      </c>
      <c r="K13" s="132">
        <v>15.52</v>
      </c>
    </row>
    <row r="14" spans="1:11" ht="16.5" thickBot="1">
      <c r="A14" s="130" t="s">
        <v>32</v>
      </c>
      <c r="B14" s="131">
        <v>14800</v>
      </c>
      <c r="C14" s="132">
        <v>90.07</v>
      </c>
      <c r="D14" s="132">
        <v>31.52</v>
      </c>
      <c r="E14" s="132">
        <v>121.6</v>
      </c>
      <c r="F14" s="143">
        <v>1.35</v>
      </c>
      <c r="G14" s="132">
        <v>0.47</v>
      </c>
      <c r="H14" s="132">
        <v>1.82</v>
      </c>
      <c r="I14" s="143">
        <v>17.55</v>
      </c>
      <c r="J14" s="132">
        <v>6.14</v>
      </c>
      <c r="K14" s="132">
        <v>23.69</v>
      </c>
    </row>
    <row r="15" spans="1:11" ht="16.5" thickBot="1">
      <c r="A15" s="130" t="s">
        <v>36</v>
      </c>
      <c r="B15" s="132">
        <v>921</v>
      </c>
      <c r="C15" s="132">
        <v>81.31</v>
      </c>
      <c r="D15" s="132">
        <v>28.46</v>
      </c>
      <c r="E15" s="132">
        <v>109.76</v>
      </c>
      <c r="F15" s="143">
        <v>0.09</v>
      </c>
      <c r="G15" s="132">
        <v>0.03</v>
      </c>
      <c r="H15" s="132">
        <v>0.12</v>
      </c>
      <c r="I15" s="143">
        <v>1.2</v>
      </c>
      <c r="J15" s="132">
        <v>0.42</v>
      </c>
      <c r="K15" s="132">
        <v>1.62</v>
      </c>
    </row>
    <row r="16" spans="1:11" ht="16.5" thickBot="1">
      <c r="A16" s="130" t="s">
        <v>38</v>
      </c>
      <c r="B16" s="131">
        <v>71025</v>
      </c>
      <c r="C16" s="132">
        <v>180.22</v>
      </c>
      <c r="D16" s="132">
        <v>63.08</v>
      </c>
      <c r="E16" s="132">
        <v>243.3</v>
      </c>
      <c r="F16" s="143">
        <v>13.87</v>
      </c>
      <c r="G16" s="132">
        <v>4.8499999999999996</v>
      </c>
      <c r="H16" s="132">
        <v>18.72</v>
      </c>
      <c r="I16" s="143">
        <v>180.26</v>
      </c>
      <c r="J16" s="132">
        <v>63.09</v>
      </c>
      <c r="K16" s="132">
        <v>243.35</v>
      </c>
    </row>
    <row r="17" spans="1:11" ht="16.5" thickBot="1">
      <c r="A17" s="130" t="s">
        <v>257</v>
      </c>
      <c r="B17" s="131">
        <v>83885</v>
      </c>
      <c r="C17" s="132">
        <v>30.28</v>
      </c>
      <c r="D17" s="132">
        <v>10.6</v>
      </c>
      <c r="E17" s="132">
        <v>40.869999999999997</v>
      </c>
      <c r="F17" s="143">
        <v>3.09</v>
      </c>
      <c r="G17" s="132">
        <v>1.08</v>
      </c>
      <c r="H17" s="132">
        <v>4.18</v>
      </c>
      <c r="I17" s="143">
        <v>40.22</v>
      </c>
      <c r="J17" s="132">
        <v>14.08</v>
      </c>
      <c r="K17" s="132">
        <v>54.3</v>
      </c>
    </row>
    <row r="18" spans="1:11" ht="16.5" thickBot="1">
      <c r="A18" s="130" t="s">
        <v>57</v>
      </c>
      <c r="B18" s="131">
        <v>130945</v>
      </c>
      <c r="C18" s="132">
        <v>120.33</v>
      </c>
      <c r="D18" s="132">
        <v>42.12</v>
      </c>
      <c r="E18" s="132">
        <v>162.44</v>
      </c>
      <c r="F18" s="143">
        <v>15.86</v>
      </c>
      <c r="G18" s="132">
        <v>5.55</v>
      </c>
      <c r="H18" s="132">
        <v>21.41</v>
      </c>
      <c r="I18" s="143">
        <v>206.15</v>
      </c>
      <c r="J18" s="132">
        <v>72.150000000000006</v>
      </c>
      <c r="K18" s="132">
        <v>278.3</v>
      </c>
    </row>
    <row r="19" spans="1:11" ht="16.5" thickBot="1">
      <c r="A19" s="130" t="s">
        <v>75</v>
      </c>
      <c r="B19" s="131">
        <v>1480</v>
      </c>
      <c r="C19" s="132">
        <v>491.23</v>
      </c>
      <c r="D19" s="132">
        <v>171.93</v>
      </c>
      <c r="E19" s="132">
        <v>663.17</v>
      </c>
      <c r="F19" s="143">
        <v>0.63</v>
      </c>
      <c r="G19" s="132">
        <v>0.22</v>
      </c>
      <c r="H19" s="132">
        <v>0.85</v>
      </c>
      <c r="I19" s="143">
        <v>8.16</v>
      </c>
      <c r="J19" s="132">
        <v>2.85</v>
      </c>
      <c r="K19" s="132">
        <v>11.01</v>
      </c>
    </row>
    <row r="20" spans="1:11" ht="16.5" thickBot="1">
      <c r="A20" s="130" t="s">
        <v>79</v>
      </c>
      <c r="B20" s="131">
        <v>7143</v>
      </c>
      <c r="C20" s="132">
        <v>102.4</v>
      </c>
      <c r="D20" s="132">
        <v>35.840000000000003</v>
      </c>
      <c r="E20" s="132">
        <v>138.24</v>
      </c>
      <c r="F20" s="143">
        <v>0.73</v>
      </c>
      <c r="G20" s="132">
        <v>0.26</v>
      </c>
      <c r="H20" s="132">
        <v>0.98</v>
      </c>
      <c r="I20" s="143">
        <v>9.48</v>
      </c>
      <c r="J20" s="132">
        <v>3.32</v>
      </c>
      <c r="K20" s="132">
        <v>12.79</v>
      </c>
    </row>
    <row r="21" spans="1:11" ht="16.5" thickBot="1">
      <c r="A21" s="130" t="s">
        <v>83</v>
      </c>
      <c r="B21" s="131">
        <v>4469</v>
      </c>
      <c r="C21" s="132">
        <v>303.10000000000002</v>
      </c>
      <c r="D21" s="132">
        <v>106.09</v>
      </c>
      <c r="E21" s="132">
        <v>409.19</v>
      </c>
      <c r="F21" s="143">
        <v>1.63</v>
      </c>
      <c r="G21" s="132">
        <v>0.56999999999999995</v>
      </c>
      <c r="H21" s="132">
        <v>2.2000000000000002</v>
      </c>
      <c r="I21" s="143">
        <v>21.2</v>
      </c>
      <c r="J21" s="132">
        <v>7.42</v>
      </c>
      <c r="K21" s="132">
        <v>28.62</v>
      </c>
    </row>
    <row r="22" spans="1:11" ht="16.5" thickBot="1">
      <c r="A22" s="130" t="s">
        <v>91</v>
      </c>
      <c r="B22" s="131">
        <v>3500</v>
      </c>
      <c r="C22" s="132">
        <v>205.24</v>
      </c>
      <c r="D22" s="132">
        <v>71.84</v>
      </c>
      <c r="E22" s="132">
        <v>277.08</v>
      </c>
      <c r="F22" s="143">
        <v>0.72</v>
      </c>
      <c r="G22" s="132">
        <v>0.25</v>
      </c>
      <c r="H22" s="132">
        <v>0.98</v>
      </c>
      <c r="I22" s="143">
        <v>9.42</v>
      </c>
      <c r="J22" s="132">
        <v>3.3</v>
      </c>
      <c r="K22" s="132">
        <v>12.72</v>
      </c>
    </row>
    <row r="23" spans="1:11" ht="16.5" thickBot="1">
      <c r="A23" s="130" t="s">
        <v>95</v>
      </c>
      <c r="B23" s="131">
        <v>32421</v>
      </c>
      <c r="C23" s="132">
        <v>78.95</v>
      </c>
      <c r="D23" s="132">
        <v>27.63</v>
      </c>
      <c r="E23" s="132">
        <v>106.59</v>
      </c>
      <c r="F23" s="143">
        <v>3.35</v>
      </c>
      <c r="G23" s="132">
        <v>1.17</v>
      </c>
      <c r="H23" s="132">
        <v>4.5199999999999996</v>
      </c>
      <c r="I23" s="143">
        <v>43.54</v>
      </c>
      <c r="J23" s="132">
        <v>15.24</v>
      </c>
      <c r="K23" s="132">
        <v>58.78</v>
      </c>
    </row>
    <row r="24" spans="1:11" ht="16.5" thickBot="1">
      <c r="A24" s="130" t="s">
        <v>107</v>
      </c>
      <c r="B24" s="131">
        <v>21102</v>
      </c>
      <c r="C24" s="132">
        <v>201.58</v>
      </c>
      <c r="D24" s="132">
        <v>70.55</v>
      </c>
      <c r="E24" s="132">
        <v>272.14</v>
      </c>
      <c r="F24" s="143">
        <v>4.13</v>
      </c>
      <c r="G24" s="132">
        <v>1.44</v>
      </c>
      <c r="H24" s="132">
        <v>5.57</v>
      </c>
      <c r="I24" s="143">
        <v>53.65</v>
      </c>
      <c r="J24" s="132">
        <v>18.78</v>
      </c>
      <c r="K24" s="132">
        <v>72.42</v>
      </c>
    </row>
    <row r="25" spans="1:11" ht="16.5" thickBot="1">
      <c r="A25" s="130" t="s">
        <v>113</v>
      </c>
      <c r="B25" s="131">
        <v>4476</v>
      </c>
      <c r="C25" s="132">
        <v>452.93</v>
      </c>
      <c r="D25" s="132">
        <v>158.52000000000001</v>
      </c>
      <c r="E25" s="132">
        <v>611.45000000000005</v>
      </c>
      <c r="F25" s="143">
        <v>2.09</v>
      </c>
      <c r="G25" s="132">
        <v>0.73</v>
      </c>
      <c r="H25" s="132">
        <v>2.82</v>
      </c>
      <c r="I25" s="143">
        <v>27.18</v>
      </c>
      <c r="J25" s="132">
        <v>9.51</v>
      </c>
      <c r="K25" s="132">
        <v>36.700000000000003</v>
      </c>
    </row>
    <row r="26" spans="1:11" ht="16.5" thickBot="1">
      <c r="A26" s="130" t="s">
        <v>117</v>
      </c>
      <c r="B26" s="131">
        <v>51093</v>
      </c>
      <c r="C26" s="132">
        <v>166.41</v>
      </c>
      <c r="D26" s="132">
        <v>58.24</v>
      </c>
      <c r="E26" s="132">
        <v>224.65</v>
      </c>
      <c r="F26" s="143">
        <v>9.82</v>
      </c>
      <c r="G26" s="132">
        <v>3.44</v>
      </c>
      <c r="H26" s="132">
        <v>13.26</v>
      </c>
      <c r="I26" s="143">
        <v>127.65</v>
      </c>
      <c r="J26" s="132">
        <v>44.68</v>
      </c>
      <c r="K26" s="132">
        <v>172.33</v>
      </c>
    </row>
    <row r="27" spans="1:11" ht="16.5" thickBot="1">
      <c r="A27" s="130" t="s">
        <v>125</v>
      </c>
      <c r="B27" s="131">
        <v>1426</v>
      </c>
      <c r="C27" s="132">
        <v>73.650000000000006</v>
      </c>
      <c r="D27" s="132">
        <v>25.78</v>
      </c>
      <c r="E27" s="132">
        <v>99.43</v>
      </c>
      <c r="F27" s="143">
        <v>0.17</v>
      </c>
      <c r="G27" s="132">
        <v>0.06</v>
      </c>
      <c r="H27" s="132">
        <v>0.22</v>
      </c>
      <c r="I27" s="143">
        <v>2.16</v>
      </c>
      <c r="J27" s="132">
        <v>0.76</v>
      </c>
      <c r="K27" s="132">
        <v>2.92</v>
      </c>
    </row>
    <row r="28" spans="1:11" ht="16.5" thickBot="1">
      <c r="A28" s="130" t="s">
        <v>129</v>
      </c>
      <c r="B28" s="131">
        <v>236321</v>
      </c>
      <c r="C28" s="132">
        <v>150.88999999999999</v>
      </c>
      <c r="D28" s="132">
        <v>52.81</v>
      </c>
      <c r="E28" s="132">
        <v>203.7</v>
      </c>
      <c r="F28" s="143">
        <v>38.53</v>
      </c>
      <c r="G28" s="132">
        <v>13.49</v>
      </c>
      <c r="H28" s="132">
        <v>52.02</v>
      </c>
      <c r="I28" s="143">
        <v>500.89</v>
      </c>
      <c r="J28" s="132">
        <v>175.31</v>
      </c>
      <c r="K28" s="132">
        <v>676.2</v>
      </c>
    </row>
    <row r="29" spans="1:11" ht="16.5" thickBot="1">
      <c r="A29" s="130" t="s">
        <v>131</v>
      </c>
      <c r="B29" s="131">
        <v>40179</v>
      </c>
      <c r="C29" s="132">
        <v>189.4</v>
      </c>
      <c r="D29" s="132">
        <v>66.290000000000006</v>
      </c>
      <c r="E29" s="132">
        <v>255.69</v>
      </c>
      <c r="F29" s="143">
        <v>7.91</v>
      </c>
      <c r="G29" s="132">
        <v>2.77</v>
      </c>
      <c r="H29" s="132">
        <v>10.68</v>
      </c>
      <c r="I29" s="143">
        <v>102.8</v>
      </c>
      <c r="J29" s="132">
        <v>35.979999999999997</v>
      </c>
      <c r="K29" s="132">
        <v>138.78</v>
      </c>
    </row>
    <row r="30" spans="1:11" ht="16.5" thickBot="1">
      <c r="A30" s="133" t="s">
        <v>17</v>
      </c>
      <c r="B30" s="73"/>
      <c r="C30" s="73"/>
      <c r="D30" s="73"/>
      <c r="E30" s="73"/>
      <c r="F30" s="74"/>
      <c r="G30" s="73"/>
      <c r="H30" s="73"/>
      <c r="I30" s="74"/>
      <c r="J30" s="73"/>
      <c r="K30" s="73"/>
    </row>
    <row r="31" spans="1:11" ht="16.5" thickBot="1">
      <c r="A31" s="129" t="s">
        <v>42</v>
      </c>
      <c r="B31" s="65"/>
      <c r="C31" s="65"/>
      <c r="D31" s="65"/>
      <c r="E31" s="65"/>
      <c r="F31" s="66"/>
      <c r="G31" s="65"/>
      <c r="H31" s="65"/>
      <c r="I31" s="66"/>
      <c r="J31" s="65"/>
      <c r="K31" s="65"/>
    </row>
    <row r="32" spans="1:11" ht="16.5" thickBot="1">
      <c r="A32" s="130" t="s">
        <v>63</v>
      </c>
      <c r="B32" s="132">
        <v>892</v>
      </c>
      <c r="C32" s="132">
        <v>670.95</v>
      </c>
      <c r="D32" s="132">
        <v>234.83</v>
      </c>
      <c r="E32" s="132">
        <v>905.78</v>
      </c>
      <c r="F32" s="143">
        <v>0.62</v>
      </c>
      <c r="G32" s="132">
        <v>0.22</v>
      </c>
      <c r="H32" s="132">
        <v>0.84</v>
      </c>
      <c r="I32" s="143">
        <v>8.06</v>
      </c>
      <c r="J32" s="132">
        <v>2.82</v>
      </c>
      <c r="K32" s="132">
        <v>10.87</v>
      </c>
    </row>
    <row r="33" spans="1:11" ht="16.5" thickBot="1">
      <c r="A33" s="130" t="s">
        <v>101</v>
      </c>
      <c r="B33" s="131">
        <v>1279</v>
      </c>
      <c r="C33" s="134">
        <v>1764.11</v>
      </c>
      <c r="D33" s="132">
        <v>617.44000000000005</v>
      </c>
      <c r="E33" s="134">
        <v>2381.5500000000002</v>
      </c>
      <c r="F33" s="143">
        <v>2.41</v>
      </c>
      <c r="G33" s="132">
        <v>0.84</v>
      </c>
      <c r="H33" s="132">
        <v>3.26</v>
      </c>
      <c r="I33" s="143">
        <v>31.35</v>
      </c>
      <c r="J33" s="132">
        <v>10.97</v>
      </c>
      <c r="K33" s="132">
        <v>42.33</v>
      </c>
    </row>
    <row r="34" spans="1:11" ht="16.5" thickBot="1">
      <c r="A34" s="129" t="s">
        <v>12</v>
      </c>
      <c r="B34" s="65"/>
      <c r="C34" s="65"/>
      <c r="D34" s="65"/>
      <c r="E34" s="65"/>
      <c r="F34" s="66"/>
      <c r="G34" s="65"/>
      <c r="H34" s="65"/>
      <c r="I34" s="66"/>
      <c r="J34" s="65"/>
      <c r="K34" s="65"/>
    </row>
    <row r="35" spans="1:11" ht="16.5" thickBot="1">
      <c r="A35" s="130" t="s">
        <v>51</v>
      </c>
      <c r="B35" s="131">
        <v>4252</v>
      </c>
      <c r="C35" s="132">
        <v>22.63</v>
      </c>
      <c r="D35" s="132">
        <v>7.92</v>
      </c>
      <c r="E35" s="132">
        <v>30.54</v>
      </c>
      <c r="F35" s="143">
        <v>0.09</v>
      </c>
      <c r="G35" s="132">
        <v>0.03</v>
      </c>
      <c r="H35" s="132">
        <v>0.13</v>
      </c>
      <c r="I35" s="143">
        <v>1.2</v>
      </c>
      <c r="J35" s="132">
        <v>0.42</v>
      </c>
      <c r="K35" s="132">
        <v>1.63</v>
      </c>
    </row>
    <row r="36" spans="1:11" ht="16.5" thickBot="1">
      <c r="A36" s="130" t="s">
        <v>55</v>
      </c>
      <c r="B36" s="131">
        <v>30485</v>
      </c>
      <c r="C36" s="132">
        <v>577.70000000000005</v>
      </c>
      <c r="D36" s="132">
        <v>202.2</v>
      </c>
      <c r="E36" s="132">
        <v>779.9</v>
      </c>
      <c r="F36" s="143">
        <v>17.73</v>
      </c>
      <c r="G36" s="132">
        <v>6.2</v>
      </c>
      <c r="H36" s="132">
        <v>23.93</v>
      </c>
      <c r="I36" s="143">
        <v>230.45</v>
      </c>
      <c r="J36" s="132">
        <v>80.66</v>
      </c>
      <c r="K36" s="132">
        <v>311.10000000000002</v>
      </c>
    </row>
    <row r="37" spans="1:11" ht="16.5" thickBot="1">
      <c r="A37" s="130" t="s">
        <v>89</v>
      </c>
      <c r="B37" s="132">
        <v>918</v>
      </c>
      <c r="C37" s="134">
        <v>1183.94</v>
      </c>
      <c r="D37" s="132">
        <v>414.38</v>
      </c>
      <c r="E37" s="134">
        <v>1598.32</v>
      </c>
      <c r="F37" s="143">
        <v>1.1399999999999999</v>
      </c>
      <c r="G37" s="132">
        <v>0.4</v>
      </c>
      <c r="H37" s="132">
        <v>1.54</v>
      </c>
      <c r="I37" s="143">
        <v>14.88</v>
      </c>
      <c r="J37" s="132">
        <v>5.21</v>
      </c>
      <c r="K37" s="132">
        <v>20.079999999999998</v>
      </c>
    </row>
    <row r="38" spans="1:11" ht="16.5" thickBot="1">
      <c r="A38" s="129" t="s">
        <v>8</v>
      </c>
      <c r="B38" s="65"/>
      <c r="C38" s="65"/>
      <c r="D38" s="65"/>
      <c r="E38" s="65"/>
      <c r="F38" s="66"/>
      <c r="G38" s="65"/>
      <c r="H38" s="65"/>
      <c r="I38" s="66"/>
      <c r="J38" s="65"/>
      <c r="K38" s="65"/>
    </row>
    <row r="39" spans="1:11" ht="16.5" thickBot="1">
      <c r="A39" s="130" t="s">
        <v>24</v>
      </c>
      <c r="B39" s="131">
        <v>117938</v>
      </c>
      <c r="C39" s="134">
        <v>2573.96</v>
      </c>
      <c r="D39" s="132">
        <v>900.89</v>
      </c>
      <c r="E39" s="134">
        <v>3474.85</v>
      </c>
      <c r="F39" s="143">
        <v>334.41</v>
      </c>
      <c r="G39" s="132">
        <v>117.04</v>
      </c>
      <c r="H39" s="132">
        <v>451.45</v>
      </c>
      <c r="I39" s="145">
        <v>4347.3100000000004</v>
      </c>
      <c r="J39" s="134">
        <v>1521.56</v>
      </c>
      <c r="K39" s="134">
        <v>5868.87</v>
      </c>
    </row>
    <row r="40" spans="1:11" ht="16.5" thickBot="1">
      <c r="A40" s="130" t="s">
        <v>61</v>
      </c>
      <c r="B40" s="131">
        <v>26953</v>
      </c>
      <c r="C40" s="132">
        <v>489.2</v>
      </c>
      <c r="D40" s="132">
        <v>171.22</v>
      </c>
      <c r="E40" s="132">
        <v>660.42</v>
      </c>
      <c r="F40" s="143">
        <v>14.09</v>
      </c>
      <c r="G40" s="132">
        <v>4.93</v>
      </c>
      <c r="H40" s="132">
        <v>19.03</v>
      </c>
      <c r="I40" s="143">
        <v>183.2</v>
      </c>
      <c r="J40" s="132">
        <v>64.12</v>
      </c>
      <c r="K40" s="132">
        <v>247.33</v>
      </c>
    </row>
    <row r="41" spans="1:11" ht="16.5" thickBot="1">
      <c r="A41" s="130" t="s">
        <v>99</v>
      </c>
      <c r="B41" s="131">
        <v>217747</v>
      </c>
      <c r="C41" s="132">
        <v>317.41000000000003</v>
      </c>
      <c r="D41" s="132">
        <v>111.09</v>
      </c>
      <c r="E41" s="132">
        <v>428.51</v>
      </c>
      <c r="F41" s="143">
        <v>72.7</v>
      </c>
      <c r="G41" s="132">
        <v>25.45</v>
      </c>
      <c r="H41" s="132">
        <v>98.15</v>
      </c>
      <c r="I41" s="143">
        <v>945.16</v>
      </c>
      <c r="J41" s="132">
        <v>330.8</v>
      </c>
      <c r="K41" s="134">
        <v>1275.96</v>
      </c>
    </row>
    <row r="42" spans="1:11" ht="16.5" thickBot="1">
      <c r="A42" s="129" t="s">
        <v>16</v>
      </c>
      <c r="B42" s="65"/>
      <c r="C42" s="65"/>
      <c r="D42" s="65"/>
      <c r="E42" s="65"/>
      <c r="F42" s="66"/>
      <c r="G42" s="65"/>
      <c r="H42" s="65"/>
      <c r="I42" s="66"/>
      <c r="J42" s="65"/>
      <c r="K42" s="65"/>
    </row>
    <row r="43" spans="1:11" ht="16.5" thickBot="1">
      <c r="A43" s="130" t="s">
        <v>14</v>
      </c>
      <c r="B43" s="131">
        <v>7485</v>
      </c>
      <c r="C43" s="132">
        <v>544.08000000000004</v>
      </c>
      <c r="D43" s="132">
        <v>190.43</v>
      </c>
      <c r="E43" s="132">
        <v>734.5</v>
      </c>
      <c r="F43" s="143">
        <v>5.12</v>
      </c>
      <c r="G43" s="132">
        <v>1.79</v>
      </c>
      <c r="H43" s="132">
        <v>6.92</v>
      </c>
      <c r="I43" s="143">
        <v>66.59</v>
      </c>
      <c r="J43" s="132">
        <v>23.31</v>
      </c>
      <c r="K43" s="132">
        <v>89.9</v>
      </c>
    </row>
    <row r="44" spans="1:11" ht="16.5" thickBot="1">
      <c r="A44" s="130" t="s">
        <v>34</v>
      </c>
      <c r="B44" s="131">
        <v>60136</v>
      </c>
      <c r="C44" s="132">
        <v>286.14</v>
      </c>
      <c r="D44" s="132">
        <v>100.15</v>
      </c>
      <c r="E44" s="132">
        <v>386.29</v>
      </c>
      <c r="F44" s="143">
        <v>21.27</v>
      </c>
      <c r="G44" s="132">
        <v>7.45</v>
      </c>
      <c r="H44" s="132">
        <v>28.72</v>
      </c>
      <c r="I44" s="143">
        <v>276.57</v>
      </c>
      <c r="J44" s="132">
        <v>96.8</v>
      </c>
      <c r="K44" s="132">
        <v>373.37</v>
      </c>
    </row>
    <row r="45" spans="1:11" ht="16.5" thickBot="1">
      <c r="A45" s="130" t="s">
        <v>45</v>
      </c>
      <c r="B45" s="131">
        <v>5863</v>
      </c>
      <c r="C45" s="132">
        <v>382.86</v>
      </c>
      <c r="D45" s="132">
        <v>134</v>
      </c>
      <c r="E45" s="132">
        <v>516.86</v>
      </c>
      <c r="F45" s="143">
        <v>2.2799999999999998</v>
      </c>
      <c r="G45" s="132">
        <v>0.8</v>
      </c>
      <c r="H45" s="132">
        <v>3.07</v>
      </c>
      <c r="I45" s="143">
        <v>29.59</v>
      </c>
      <c r="J45" s="132">
        <v>10.36</v>
      </c>
      <c r="K45" s="132">
        <v>39.950000000000003</v>
      </c>
    </row>
    <row r="46" spans="1:11" ht="16.5" thickBot="1">
      <c r="A46" s="130" t="s">
        <v>59</v>
      </c>
      <c r="B46" s="131">
        <v>1640</v>
      </c>
      <c r="C46" s="132">
        <v>443.9</v>
      </c>
      <c r="D46" s="132">
        <v>155.36000000000001</v>
      </c>
      <c r="E46" s="132">
        <v>599.26</v>
      </c>
      <c r="F46" s="143">
        <v>0.71</v>
      </c>
      <c r="G46" s="132">
        <v>0.25</v>
      </c>
      <c r="H46" s="132">
        <v>0.96</v>
      </c>
      <c r="I46" s="143">
        <v>9.26</v>
      </c>
      <c r="J46" s="132">
        <v>3.24</v>
      </c>
      <c r="K46" s="132">
        <v>12.49</v>
      </c>
    </row>
    <row r="47" spans="1:11" ht="16.5" thickBot="1">
      <c r="A47" s="130" t="s">
        <v>71</v>
      </c>
      <c r="B47" s="131">
        <v>88973</v>
      </c>
      <c r="C47" s="132">
        <v>382.03</v>
      </c>
      <c r="D47" s="132">
        <v>133.71</v>
      </c>
      <c r="E47" s="132">
        <v>515.75</v>
      </c>
      <c r="F47" s="143">
        <v>33.28</v>
      </c>
      <c r="G47" s="132">
        <v>11.65</v>
      </c>
      <c r="H47" s="132">
        <v>44.93</v>
      </c>
      <c r="I47" s="143">
        <v>432.7</v>
      </c>
      <c r="J47" s="132">
        <v>151.44999999999999</v>
      </c>
      <c r="K47" s="132">
        <v>584.15</v>
      </c>
    </row>
    <row r="48" spans="1:11" ht="16.5" thickBot="1">
      <c r="A48" s="130" t="s">
        <v>85</v>
      </c>
      <c r="B48" s="131">
        <v>13391</v>
      </c>
      <c r="C48" s="132">
        <v>198.54</v>
      </c>
      <c r="D48" s="132">
        <v>69.489999999999995</v>
      </c>
      <c r="E48" s="132">
        <v>268.02999999999997</v>
      </c>
      <c r="F48" s="143">
        <v>3.02</v>
      </c>
      <c r="G48" s="132">
        <v>1.06</v>
      </c>
      <c r="H48" s="132">
        <v>4.08</v>
      </c>
      <c r="I48" s="143">
        <v>39.29</v>
      </c>
      <c r="J48" s="132">
        <v>13.75</v>
      </c>
      <c r="K48" s="132">
        <v>53.04</v>
      </c>
    </row>
    <row r="49" spans="1:11" ht="16.5" thickBot="1">
      <c r="A49" s="130" t="s">
        <v>97</v>
      </c>
      <c r="B49" s="131">
        <v>7184</v>
      </c>
      <c r="C49" s="132">
        <v>528.63</v>
      </c>
      <c r="D49" s="132">
        <v>185.02</v>
      </c>
      <c r="E49" s="132">
        <v>713.65</v>
      </c>
      <c r="F49" s="143">
        <v>4.51</v>
      </c>
      <c r="G49" s="132">
        <v>1.58</v>
      </c>
      <c r="H49" s="132">
        <v>6.08</v>
      </c>
      <c r="I49" s="143">
        <v>58.57</v>
      </c>
      <c r="J49" s="132">
        <v>20.5</v>
      </c>
      <c r="K49" s="132">
        <v>79.069999999999993</v>
      </c>
    </row>
    <row r="50" spans="1:11" ht="16.5" thickBot="1">
      <c r="A50" s="130" t="s">
        <v>109</v>
      </c>
      <c r="B50" s="131">
        <v>2796</v>
      </c>
      <c r="C50" s="132">
        <v>209.98</v>
      </c>
      <c r="D50" s="132">
        <v>73.489999999999995</v>
      </c>
      <c r="E50" s="132">
        <v>283.47000000000003</v>
      </c>
      <c r="F50" s="143">
        <v>0.62</v>
      </c>
      <c r="G50" s="132">
        <v>0.22</v>
      </c>
      <c r="H50" s="132">
        <v>0.84</v>
      </c>
      <c r="I50" s="143">
        <v>8.06</v>
      </c>
      <c r="J50" s="132">
        <v>2.82</v>
      </c>
      <c r="K50" s="132">
        <v>10.88</v>
      </c>
    </row>
    <row r="51" spans="1:11" ht="16.5" thickBot="1">
      <c r="A51" s="130" t="s">
        <v>119</v>
      </c>
      <c r="B51" s="131">
        <v>163096</v>
      </c>
      <c r="C51" s="132">
        <v>144.15</v>
      </c>
      <c r="D51" s="132">
        <v>50.45</v>
      </c>
      <c r="E51" s="132">
        <v>194.6</v>
      </c>
      <c r="F51" s="143">
        <v>25.46</v>
      </c>
      <c r="G51" s="132">
        <v>8.91</v>
      </c>
      <c r="H51" s="132">
        <v>34.369999999999997</v>
      </c>
      <c r="I51" s="143">
        <v>331.01</v>
      </c>
      <c r="J51" s="132">
        <v>115.85</v>
      </c>
      <c r="K51" s="132">
        <v>446.86</v>
      </c>
    </row>
    <row r="52" spans="1:11" ht="16.5" thickBot="1">
      <c r="A52" s="130" t="s">
        <v>137</v>
      </c>
      <c r="B52" s="131">
        <v>9494</v>
      </c>
      <c r="C52" s="132">
        <v>140.79</v>
      </c>
      <c r="D52" s="132">
        <v>49.28</v>
      </c>
      <c r="E52" s="132">
        <v>190.07</v>
      </c>
      <c r="F52" s="143">
        <v>1.35</v>
      </c>
      <c r="G52" s="132">
        <v>0.47</v>
      </c>
      <c r="H52" s="132">
        <v>1.82</v>
      </c>
      <c r="I52" s="143">
        <v>17.489999999999998</v>
      </c>
      <c r="J52" s="132">
        <v>6.12</v>
      </c>
      <c r="K52" s="132">
        <v>23.61</v>
      </c>
    </row>
    <row r="53" spans="1:11" ht="16.5" thickBot="1">
      <c r="A53" s="130" t="s">
        <v>139</v>
      </c>
      <c r="B53" s="131">
        <v>3212</v>
      </c>
      <c r="C53" s="134">
        <v>1800.47</v>
      </c>
      <c r="D53" s="132">
        <v>630.16999999999996</v>
      </c>
      <c r="E53" s="134">
        <v>2430.64</v>
      </c>
      <c r="F53" s="143">
        <v>5.63</v>
      </c>
      <c r="G53" s="132">
        <v>1.97</v>
      </c>
      <c r="H53" s="132">
        <v>7.6</v>
      </c>
      <c r="I53" s="143">
        <v>73.14</v>
      </c>
      <c r="J53" s="132">
        <v>25.6</v>
      </c>
      <c r="K53" s="132">
        <v>98.74</v>
      </c>
    </row>
    <row r="54" spans="1:11" ht="16.5" thickBot="1">
      <c r="A54" s="135" t="s">
        <v>13</v>
      </c>
      <c r="B54" s="78"/>
      <c r="C54" s="78"/>
      <c r="D54" s="78"/>
      <c r="E54" s="78"/>
      <c r="F54" s="79"/>
      <c r="G54" s="78"/>
      <c r="H54" s="78"/>
      <c r="I54" s="79"/>
      <c r="J54" s="78"/>
      <c r="K54" s="78"/>
    </row>
    <row r="55" spans="1:11" ht="16.5" thickBot="1">
      <c r="A55" s="129" t="s">
        <v>42</v>
      </c>
      <c r="B55" s="65"/>
      <c r="C55" s="65"/>
      <c r="D55" s="65"/>
      <c r="E55" s="65"/>
      <c r="F55" s="66"/>
      <c r="G55" s="65"/>
      <c r="H55" s="65"/>
      <c r="I55" s="66"/>
      <c r="J55" s="65"/>
      <c r="K55" s="65"/>
    </row>
    <row r="56" spans="1:11" ht="16.5" thickBot="1">
      <c r="A56" s="130" t="s">
        <v>40</v>
      </c>
      <c r="B56" s="131">
        <v>39525</v>
      </c>
      <c r="C56" s="134">
        <v>1434.67</v>
      </c>
      <c r="D56" s="132">
        <v>502.14</v>
      </c>
      <c r="E56" s="134">
        <v>1936.81</v>
      </c>
      <c r="F56" s="143">
        <v>60.61</v>
      </c>
      <c r="G56" s="132">
        <v>21.21</v>
      </c>
      <c r="H56" s="132">
        <v>81.819999999999993</v>
      </c>
      <c r="I56" s="143">
        <v>787.88</v>
      </c>
      <c r="J56" s="132">
        <v>275.76</v>
      </c>
      <c r="K56" s="134">
        <v>1063.6400000000001</v>
      </c>
    </row>
    <row r="57" spans="1:11" ht="16.5" thickBot="1">
      <c r="A57" s="130" t="s">
        <v>81</v>
      </c>
      <c r="B57" s="131">
        <v>9549</v>
      </c>
      <c r="C57" s="134">
        <v>2849.18</v>
      </c>
      <c r="D57" s="132">
        <v>997.21</v>
      </c>
      <c r="E57" s="134">
        <v>3846.4</v>
      </c>
      <c r="F57" s="143">
        <v>33.14</v>
      </c>
      <c r="G57" s="132">
        <v>11.6</v>
      </c>
      <c r="H57" s="132">
        <v>44.74</v>
      </c>
      <c r="I57" s="143">
        <v>430.84</v>
      </c>
      <c r="J57" s="132">
        <v>150.79</v>
      </c>
      <c r="K57" s="132">
        <v>581.63</v>
      </c>
    </row>
    <row r="58" spans="1:11" ht="16.5" thickBot="1">
      <c r="A58" s="130" t="s">
        <v>123</v>
      </c>
      <c r="B58" s="131">
        <v>14202</v>
      </c>
      <c r="C58" s="132">
        <v>980.88</v>
      </c>
      <c r="D58" s="132">
        <v>343.31</v>
      </c>
      <c r="E58" s="134">
        <v>1324.19</v>
      </c>
      <c r="F58" s="143">
        <v>12.72</v>
      </c>
      <c r="G58" s="132">
        <v>4.45</v>
      </c>
      <c r="H58" s="132">
        <v>17.18</v>
      </c>
      <c r="I58" s="143">
        <v>165.4</v>
      </c>
      <c r="J58" s="132">
        <v>57.89</v>
      </c>
      <c r="K58" s="132">
        <v>223.29</v>
      </c>
    </row>
    <row r="59" spans="1:11" ht="16.5" thickBot="1">
      <c r="A59" s="129" t="s">
        <v>23</v>
      </c>
      <c r="B59" s="65"/>
      <c r="C59" s="65"/>
      <c r="D59" s="65"/>
      <c r="E59" s="65"/>
      <c r="F59" s="66"/>
      <c r="G59" s="65"/>
      <c r="H59" s="65"/>
      <c r="I59" s="66"/>
      <c r="J59" s="65"/>
      <c r="K59" s="65"/>
    </row>
    <row r="60" spans="1:11" ht="16.5" thickBot="1">
      <c r="A60" s="130" t="s">
        <v>21</v>
      </c>
      <c r="B60" s="131">
        <v>2361</v>
      </c>
      <c r="C60" s="132">
        <v>673.6</v>
      </c>
      <c r="D60" s="132">
        <v>235.76</v>
      </c>
      <c r="E60" s="132">
        <v>909.36</v>
      </c>
      <c r="F60" s="143">
        <v>1.7</v>
      </c>
      <c r="G60" s="132">
        <v>0.59</v>
      </c>
      <c r="H60" s="132">
        <v>2.29</v>
      </c>
      <c r="I60" s="143">
        <v>22.09</v>
      </c>
      <c r="J60" s="132">
        <v>7.73</v>
      </c>
      <c r="K60" s="132">
        <v>29.83</v>
      </c>
    </row>
    <row r="61" spans="1:11" ht="16.5" thickBot="1">
      <c r="A61" s="130" t="s">
        <v>28</v>
      </c>
      <c r="B61" s="131">
        <v>2798</v>
      </c>
      <c r="C61" s="134">
        <v>1915.77</v>
      </c>
      <c r="D61" s="132">
        <v>670.52</v>
      </c>
      <c r="E61" s="134">
        <v>2586.2800000000002</v>
      </c>
      <c r="F61" s="143">
        <v>5.73</v>
      </c>
      <c r="G61" s="132">
        <v>2</v>
      </c>
      <c r="H61" s="132">
        <v>7.73</v>
      </c>
      <c r="I61" s="143">
        <v>74.47</v>
      </c>
      <c r="J61" s="132">
        <v>26.06</v>
      </c>
      <c r="K61" s="132">
        <v>100.53</v>
      </c>
    </row>
    <row r="62" spans="1:11" ht="16.5" thickBot="1">
      <c r="A62" s="130" t="s">
        <v>105</v>
      </c>
      <c r="B62" s="131">
        <v>5706</v>
      </c>
      <c r="C62" s="134">
        <v>2135.5500000000002</v>
      </c>
      <c r="D62" s="132">
        <v>747.44</v>
      </c>
      <c r="E62" s="134">
        <v>2882.99</v>
      </c>
      <c r="F62" s="143">
        <v>13.02</v>
      </c>
      <c r="G62" s="132">
        <v>4.5599999999999996</v>
      </c>
      <c r="H62" s="132">
        <v>17.579999999999998</v>
      </c>
      <c r="I62" s="143">
        <v>169.32</v>
      </c>
      <c r="J62" s="132">
        <v>59.26</v>
      </c>
      <c r="K62" s="132">
        <v>228.58</v>
      </c>
    </row>
    <row r="63" spans="1:11" ht="16.5" thickBot="1">
      <c r="A63" s="130" t="s">
        <v>111</v>
      </c>
      <c r="B63" s="131">
        <v>3473</v>
      </c>
      <c r="C63" s="132">
        <v>731.9</v>
      </c>
      <c r="D63" s="132">
        <v>256.17</v>
      </c>
      <c r="E63" s="132">
        <v>988.07</v>
      </c>
      <c r="F63" s="143">
        <v>2.72</v>
      </c>
      <c r="G63" s="132">
        <v>0.95</v>
      </c>
      <c r="H63" s="132">
        <v>3.67</v>
      </c>
      <c r="I63" s="143">
        <v>35.32</v>
      </c>
      <c r="J63" s="132">
        <v>12.36</v>
      </c>
      <c r="K63" s="132">
        <v>47.68</v>
      </c>
    </row>
    <row r="64" spans="1:11" ht="16.5" thickBot="1">
      <c r="A64" s="130" t="s">
        <v>127</v>
      </c>
      <c r="B64" s="131">
        <v>420056</v>
      </c>
      <c r="C64" s="134">
        <v>1489.8</v>
      </c>
      <c r="D64" s="132">
        <v>521.42999999999995</v>
      </c>
      <c r="E64" s="134">
        <v>2011.23</v>
      </c>
      <c r="F64" s="143">
        <v>760.76</v>
      </c>
      <c r="G64" s="132">
        <v>266.27</v>
      </c>
      <c r="H64" s="134">
        <v>1027.03</v>
      </c>
      <c r="I64" s="145">
        <v>9889.9</v>
      </c>
      <c r="J64" s="134">
        <v>3461.46</v>
      </c>
      <c r="K64" s="134">
        <v>13351.36</v>
      </c>
    </row>
    <row r="65" spans="1:11" ht="16.5" thickBot="1">
      <c r="A65" s="129" t="s">
        <v>20</v>
      </c>
      <c r="B65" s="65"/>
      <c r="C65" s="65"/>
      <c r="D65" s="65"/>
      <c r="E65" s="65"/>
      <c r="F65" s="66"/>
      <c r="G65" s="65"/>
      <c r="H65" s="65"/>
      <c r="I65" s="66"/>
      <c r="J65" s="65"/>
      <c r="K65" s="65"/>
    </row>
    <row r="66" spans="1:11" ht="16.5" thickBot="1">
      <c r="A66" s="130" t="s">
        <v>18</v>
      </c>
      <c r="B66" s="131">
        <v>7445</v>
      </c>
      <c r="C66" s="134">
        <v>3954.29</v>
      </c>
      <c r="D66" s="134">
        <v>1384</v>
      </c>
      <c r="E66" s="134">
        <v>5338.29</v>
      </c>
      <c r="F66" s="143">
        <v>17.37</v>
      </c>
      <c r="G66" s="132">
        <v>6.08</v>
      </c>
      <c r="H66" s="132">
        <v>23.45</v>
      </c>
      <c r="I66" s="143">
        <v>225.83</v>
      </c>
      <c r="J66" s="132">
        <v>79.040000000000006</v>
      </c>
      <c r="K66" s="132">
        <v>304.87</v>
      </c>
    </row>
    <row r="67" spans="1:11" ht="16.5" thickBot="1">
      <c r="A67" s="130" t="s">
        <v>26</v>
      </c>
      <c r="B67" s="131">
        <v>47278</v>
      </c>
      <c r="C67" s="134">
        <v>2708.2</v>
      </c>
      <c r="D67" s="132">
        <v>947.87</v>
      </c>
      <c r="E67" s="134">
        <v>3656.07</v>
      </c>
      <c r="F67" s="143">
        <v>136.84</v>
      </c>
      <c r="G67" s="132">
        <v>47.9</v>
      </c>
      <c r="H67" s="132">
        <v>184.74</v>
      </c>
      <c r="I67" s="145">
        <v>1778.98</v>
      </c>
      <c r="J67" s="132">
        <v>622.64</v>
      </c>
      <c r="K67" s="134">
        <v>2401.62</v>
      </c>
    </row>
    <row r="68" spans="1:11" ht="16.5" thickBot="1">
      <c r="A68" s="130" t="s">
        <v>43</v>
      </c>
      <c r="B68" s="131">
        <v>50967</v>
      </c>
      <c r="C68" s="134">
        <v>1350.39</v>
      </c>
      <c r="D68" s="132">
        <v>472.64</v>
      </c>
      <c r="E68" s="134">
        <v>1823.02</v>
      </c>
      <c r="F68" s="143">
        <v>54.36</v>
      </c>
      <c r="G68" s="132">
        <v>19.03</v>
      </c>
      <c r="H68" s="132">
        <v>73.38</v>
      </c>
      <c r="I68" s="143">
        <v>706.65</v>
      </c>
      <c r="J68" s="132">
        <v>247.33</v>
      </c>
      <c r="K68" s="132">
        <v>953.98</v>
      </c>
    </row>
    <row r="69" spans="1:11" ht="16.5" thickBot="1">
      <c r="A69" s="130" t="s">
        <v>47</v>
      </c>
      <c r="B69" s="131">
        <v>14851</v>
      </c>
      <c r="C69" s="134">
        <v>3419.09</v>
      </c>
      <c r="D69" s="134">
        <v>1196.68</v>
      </c>
      <c r="E69" s="134">
        <v>4615.7700000000004</v>
      </c>
      <c r="F69" s="143">
        <v>54.27</v>
      </c>
      <c r="G69" s="132">
        <v>18.989999999999998</v>
      </c>
      <c r="H69" s="132">
        <v>73.260000000000005</v>
      </c>
      <c r="I69" s="143">
        <v>705.48</v>
      </c>
      <c r="J69" s="132">
        <v>246.92</v>
      </c>
      <c r="K69" s="132">
        <v>952.4</v>
      </c>
    </row>
    <row r="70" spans="1:11" ht="16.5" thickBot="1">
      <c r="A70" s="130" t="s">
        <v>246</v>
      </c>
      <c r="B70" s="131">
        <v>1053</v>
      </c>
      <c r="C70" s="134">
        <v>1759.19</v>
      </c>
      <c r="D70" s="132">
        <v>615.72</v>
      </c>
      <c r="E70" s="134">
        <v>2374.91</v>
      </c>
      <c r="F70" s="143">
        <v>0.52</v>
      </c>
      <c r="G70" s="132">
        <v>0.18</v>
      </c>
      <c r="H70" s="132">
        <v>0.7</v>
      </c>
      <c r="I70" s="143">
        <v>6.75</v>
      </c>
      <c r="J70" s="132">
        <v>2.36</v>
      </c>
      <c r="K70" s="132">
        <v>9.11</v>
      </c>
    </row>
    <row r="71" spans="1:11" ht="16.5" thickBot="1">
      <c r="A71" s="130" t="s">
        <v>53</v>
      </c>
      <c r="B71" s="131">
        <v>65474</v>
      </c>
      <c r="C71" s="132">
        <v>482.97</v>
      </c>
      <c r="D71" s="132">
        <v>169.04</v>
      </c>
      <c r="E71" s="132">
        <v>652.01</v>
      </c>
      <c r="F71" s="143">
        <v>33.799999999999997</v>
      </c>
      <c r="G71" s="132">
        <v>11.83</v>
      </c>
      <c r="H71" s="132">
        <v>45.63</v>
      </c>
      <c r="I71" s="143">
        <v>439.36</v>
      </c>
      <c r="J71" s="132">
        <v>153.78</v>
      </c>
      <c r="K71" s="132">
        <v>593.14</v>
      </c>
    </row>
    <row r="72" spans="1:11" ht="16.5" thickBot="1">
      <c r="A72" s="130" t="s">
        <v>248</v>
      </c>
      <c r="B72" s="131">
        <v>2870</v>
      </c>
      <c r="C72" s="132">
        <v>599.98</v>
      </c>
      <c r="D72" s="132">
        <v>209.99</v>
      </c>
      <c r="E72" s="132">
        <v>809.97</v>
      </c>
      <c r="F72" s="143">
        <v>1.84</v>
      </c>
      <c r="G72" s="132">
        <v>0.64</v>
      </c>
      <c r="H72" s="132">
        <v>2.48</v>
      </c>
      <c r="I72" s="143">
        <v>23.93</v>
      </c>
      <c r="J72" s="132">
        <v>8.3699999999999992</v>
      </c>
      <c r="K72" s="132">
        <v>32.299999999999997</v>
      </c>
    </row>
    <row r="73" spans="1:11" ht="16.5" thickBot="1">
      <c r="A73" s="130" t="s">
        <v>87</v>
      </c>
      <c r="B73" s="131">
        <v>19628</v>
      </c>
      <c r="C73" s="134">
        <v>1572.52</v>
      </c>
      <c r="D73" s="132">
        <v>550.38</v>
      </c>
      <c r="E73" s="134">
        <v>2122.91</v>
      </c>
      <c r="F73" s="143">
        <v>32.99</v>
      </c>
      <c r="G73" s="132">
        <v>11.55</v>
      </c>
      <c r="H73" s="132">
        <v>44.53</v>
      </c>
      <c r="I73" s="143">
        <v>428.85</v>
      </c>
      <c r="J73" s="132">
        <v>150.1</v>
      </c>
      <c r="K73" s="132">
        <v>578.95000000000005</v>
      </c>
    </row>
    <row r="74" spans="1:11" ht="16.5" thickBot="1">
      <c r="A74" s="130" t="s">
        <v>103</v>
      </c>
      <c r="B74" s="131">
        <v>112817</v>
      </c>
      <c r="C74" s="134">
        <v>1377.82</v>
      </c>
      <c r="D74" s="132">
        <v>482.24</v>
      </c>
      <c r="E74" s="134">
        <v>1860.05</v>
      </c>
      <c r="F74" s="143">
        <v>166.13</v>
      </c>
      <c r="G74" s="132">
        <v>58.15</v>
      </c>
      <c r="H74" s="132">
        <v>224.28</v>
      </c>
      <c r="I74" s="145">
        <v>2159.7199999999998</v>
      </c>
      <c r="J74" s="132">
        <v>755.9</v>
      </c>
      <c r="K74" s="134">
        <v>2915.62</v>
      </c>
    </row>
    <row r="75" spans="1:11" ht="16.5" thickBot="1">
      <c r="A75" s="130" t="s">
        <v>258</v>
      </c>
      <c r="B75" s="131">
        <v>16910</v>
      </c>
      <c r="C75" s="134">
        <v>2739.42</v>
      </c>
      <c r="D75" s="132">
        <v>958.8</v>
      </c>
      <c r="E75" s="134">
        <v>3698.21</v>
      </c>
      <c r="F75" s="143">
        <v>32.979999999999997</v>
      </c>
      <c r="G75" s="132">
        <v>11.54</v>
      </c>
      <c r="H75" s="132">
        <v>44.53</v>
      </c>
      <c r="I75" s="143">
        <v>428.79</v>
      </c>
      <c r="J75" s="132">
        <v>150.08000000000001</v>
      </c>
      <c r="K75" s="132">
        <v>578.86</v>
      </c>
    </row>
    <row r="76" spans="1:11" ht="16.5" thickBot="1">
      <c r="A76" s="129" t="s">
        <v>12</v>
      </c>
      <c r="B76" s="65"/>
      <c r="C76" s="65"/>
      <c r="D76" s="65"/>
      <c r="E76" s="65"/>
      <c r="F76" s="66"/>
      <c r="G76" s="65"/>
      <c r="H76" s="65"/>
      <c r="I76" s="66"/>
      <c r="J76" s="65"/>
      <c r="K76" s="65"/>
    </row>
    <row r="77" spans="1:11" ht="16.5" thickBot="1">
      <c r="A77" s="130" t="s">
        <v>10</v>
      </c>
      <c r="B77" s="131">
        <v>13035</v>
      </c>
      <c r="C77" s="132">
        <v>772.31</v>
      </c>
      <c r="D77" s="132">
        <v>270.31</v>
      </c>
      <c r="E77" s="134">
        <v>1042.6199999999999</v>
      </c>
      <c r="F77" s="143">
        <v>10.76</v>
      </c>
      <c r="G77" s="132">
        <v>3.77</v>
      </c>
      <c r="H77" s="132">
        <v>14.53</v>
      </c>
      <c r="I77" s="143">
        <v>139.87</v>
      </c>
      <c r="J77" s="132">
        <v>48.96</v>
      </c>
      <c r="K77" s="132">
        <v>188.83</v>
      </c>
    </row>
    <row r="78" spans="1:11" ht="16.5" thickBot="1">
      <c r="A78" s="130" t="s">
        <v>65</v>
      </c>
      <c r="B78" s="131">
        <v>127331</v>
      </c>
      <c r="C78" s="134">
        <v>1310.6500000000001</v>
      </c>
      <c r="D78" s="132">
        <v>458.73</v>
      </c>
      <c r="E78" s="134">
        <v>1769.38</v>
      </c>
      <c r="F78" s="143">
        <v>178.37</v>
      </c>
      <c r="G78" s="132">
        <v>62.43</v>
      </c>
      <c r="H78" s="132">
        <v>240.79</v>
      </c>
      <c r="I78" s="145">
        <v>2318.75</v>
      </c>
      <c r="J78" s="132">
        <v>811.56</v>
      </c>
      <c r="K78" s="134">
        <v>3130.31</v>
      </c>
    </row>
    <row r="79" spans="1:11" ht="16.5" thickBot="1">
      <c r="A79" s="130" t="s">
        <v>67</v>
      </c>
      <c r="B79" s="131">
        <v>29928</v>
      </c>
      <c r="C79" s="132">
        <v>868.8</v>
      </c>
      <c r="D79" s="132">
        <v>304.08</v>
      </c>
      <c r="E79" s="134">
        <v>1172.8699999999999</v>
      </c>
      <c r="F79" s="143">
        <v>29.41</v>
      </c>
      <c r="G79" s="132">
        <v>10.29</v>
      </c>
      <c r="H79" s="132">
        <v>39.71</v>
      </c>
      <c r="I79" s="143">
        <v>382.35</v>
      </c>
      <c r="J79" s="132">
        <v>133.82</v>
      </c>
      <c r="K79" s="132">
        <v>516.16999999999996</v>
      </c>
    </row>
    <row r="80" spans="1:11" ht="16.5" thickBot="1">
      <c r="A80" s="130" t="s">
        <v>69</v>
      </c>
      <c r="B80" s="131">
        <v>102120</v>
      </c>
      <c r="C80" s="132">
        <v>926.56</v>
      </c>
      <c r="D80" s="132">
        <v>324.3</v>
      </c>
      <c r="E80" s="134">
        <v>1250.8599999999999</v>
      </c>
      <c r="F80" s="143">
        <v>106.03</v>
      </c>
      <c r="G80" s="132">
        <v>37.11</v>
      </c>
      <c r="H80" s="132">
        <v>143.13999999999999</v>
      </c>
      <c r="I80" s="145">
        <v>1378.35</v>
      </c>
      <c r="J80" s="132">
        <v>482.42</v>
      </c>
      <c r="K80" s="134">
        <v>1860.77</v>
      </c>
    </row>
    <row r="81" spans="1:11" ht="16.5" thickBot="1">
      <c r="A81" s="130" t="s">
        <v>73</v>
      </c>
      <c r="B81" s="131">
        <v>139552</v>
      </c>
      <c r="C81" s="134">
        <v>1489.82</v>
      </c>
      <c r="D81" s="132">
        <v>521.44000000000005</v>
      </c>
      <c r="E81" s="134">
        <v>2011.26</v>
      </c>
      <c r="F81" s="143">
        <v>250.49</v>
      </c>
      <c r="G81" s="132">
        <v>87.67</v>
      </c>
      <c r="H81" s="132">
        <v>338.16</v>
      </c>
      <c r="I81" s="145">
        <v>3256.36</v>
      </c>
      <c r="J81" s="134">
        <v>1139.73</v>
      </c>
      <c r="K81" s="134">
        <v>4396.09</v>
      </c>
    </row>
    <row r="82" spans="1:11" ht="16.5" thickBot="1">
      <c r="A82" s="130" t="s">
        <v>77</v>
      </c>
      <c r="B82" s="131">
        <v>4805</v>
      </c>
      <c r="C82" s="134">
        <v>1039.4000000000001</v>
      </c>
      <c r="D82" s="132">
        <v>363.79</v>
      </c>
      <c r="E82" s="134">
        <v>1403.18</v>
      </c>
      <c r="F82" s="143">
        <v>4.3499999999999996</v>
      </c>
      <c r="G82" s="132">
        <v>1.52</v>
      </c>
      <c r="H82" s="132">
        <v>5.87</v>
      </c>
      <c r="I82" s="143">
        <v>56.52</v>
      </c>
      <c r="J82" s="132">
        <v>19.78</v>
      </c>
      <c r="K82" s="132">
        <v>76.3</v>
      </c>
    </row>
    <row r="83" spans="1:11" ht="16.5" thickBot="1">
      <c r="A83" s="129" t="s">
        <v>16</v>
      </c>
      <c r="B83" s="65"/>
      <c r="C83" s="65"/>
      <c r="D83" s="65"/>
      <c r="E83" s="65"/>
      <c r="F83" s="66"/>
      <c r="G83" s="65"/>
      <c r="H83" s="65"/>
      <c r="I83" s="66"/>
      <c r="J83" s="65"/>
      <c r="K83" s="65"/>
    </row>
    <row r="84" spans="1:11" ht="16.5" thickBot="1">
      <c r="A84" s="130" t="s">
        <v>115</v>
      </c>
      <c r="B84" s="131">
        <v>36086</v>
      </c>
      <c r="C84" s="134">
        <v>1328.8</v>
      </c>
      <c r="D84" s="132">
        <v>465.08</v>
      </c>
      <c r="E84" s="134">
        <v>1793.87</v>
      </c>
      <c r="F84" s="143">
        <v>51.25</v>
      </c>
      <c r="G84" s="132">
        <v>17.940000000000001</v>
      </c>
      <c r="H84" s="132">
        <v>69.19</v>
      </c>
      <c r="I84" s="143">
        <v>666.23</v>
      </c>
      <c r="J84" s="132">
        <v>233.18</v>
      </c>
      <c r="K84" s="132">
        <v>899.41</v>
      </c>
    </row>
    <row r="85" spans="1:11" ht="16.5" thickBot="1">
      <c r="A85" s="136" t="s">
        <v>315</v>
      </c>
      <c r="B85" s="137">
        <v>2800961</v>
      </c>
      <c r="C85" s="138"/>
      <c r="D85" s="138"/>
      <c r="E85" s="138"/>
      <c r="F85" s="144">
        <v>2708.08</v>
      </c>
      <c r="G85" s="139">
        <v>947.83</v>
      </c>
      <c r="H85" s="140">
        <v>3655.91</v>
      </c>
      <c r="I85" s="144">
        <v>35205.03</v>
      </c>
      <c r="J85" s="140">
        <v>12321.76</v>
      </c>
      <c r="K85" s="140">
        <v>47526.79</v>
      </c>
    </row>
    <row r="86" spans="1:11">
      <c r="A86" s="127"/>
      <c r="B86" s="127"/>
      <c r="C86" s="127"/>
      <c r="D86" s="127"/>
      <c r="E86" s="127"/>
      <c r="F86" s="127"/>
      <c r="G86" s="127"/>
      <c r="H86" s="127"/>
      <c r="I86" s="127"/>
      <c r="J86" s="127"/>
      <c r="K86" s="127"/>
    </row>
    <row r="87" spans="1:11" ht="15.75">
      <c r="A87" s="106"/>
    </row>
  </sheetData>
  <mergeCells count="5">
    <mergeCell ref="C3:E3"/>
    <mergeCell ref="F3:H3"/>
    <mergeCell ref="I3:K3"/>
    <mergeCell ref="A3:A4"/>
    <mergeCell ref="B3:B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5BD11-B8C2-414B-B120-FA4A5B21F2FF}">
  <dimension ref="A1:J86"/>
  <sheetViews>
    <sheetView workbookViewId="0">
      <selection activeCell="N14" sqref="N14"/>
    </sheetView>
  </sheetViews>
  <sheetFormatPr defaultColWidth="11" defaultRowHeight="15.75"/>
  <cols>
    <col min="1" max="1" width="39.875" bestFit="1" customWidth="1"/>
    <col min="2" max="2" width="13.375" customWidth="1"/>
    <col min="3" max="3" width="11.875" customWidth="1"/>
    <col min="4" max="4" width="11.625" customWidth="1"/>
  </cols>
  <sheetData>
    <row r="1" spans="1:10">
      <c r="A1" s="110" t="s">
        <v>326</v>
      </c>
    </row>
    <row r="2" spans="1:10" ht="16.5" thickBot="1">
      <c r="A2" s="80"/>
    </row>
    <row r="3" spans="1:10" s="56" customFormat="1">
      <c r="A3" s="148"/>
      <c r="B3" s="176" t="s">
        <v>327</v>
      </c>
      <c r="C3" s="176"/>
      <c r="D3" s="176"/>
      <c r="E3" s="176" t="s">
        <v>329</v>
      </c>
      <c r="F3" s="176"/>
      <c r="G3" s="176"/>
      <c r="H3" s="176" t="s">
        <v>308</v>
      </c>
      <c r="I3" s="176"/>
      <c r="J3" s="176"/>
    </row>
    <row r="4" spans="1:10" s="56" customFormat="1" ht="32.25" thickBot="1">
      <c r="A4" s="126"/>
      <c r="B4" s="82" t="s">
        <v>322</v>
      </c>
      <c r="C4" s="82" t="s">
        <v>310</v>
      </c>
      <c r="D4" s="82" t="s">
        <v>323</v>
      </c>
      <c r="E4" s="82" t="s">
        <v>312</v>
      </c>
      <c r="F4" s="82" t="s">
        <v>328</v>
      </c>
      <c r="G4" s="82" t="s">
        <v>313</v>
      </c>
      <c r="H4" s="82" t="s">
        <v>312</v>
      </c>
      <c r="I4" s="82" t="s">
        <v>328</v>
      </c>
      <c r="J4" s="82" t="s">
        <v>313</v>
      </c>
    </row>
    <row r="5" spans="1:10" ht="16.5" thickBot="1">
      <c r="A5" s="83" t="s">
        <v>9</v>
      </c>
      <c r="B5" s="84"/>
      <c r="C5" s="84"/>
      <c r="D5" s="84"/>
      <c r="E5" s="84"/>
      <c r="F5" s="84"/>
      <c r="G5" s="84"/>
      <c r="H5" s="84"/>
      <c r="I5" s="84"/>
      <c r="J5" s="84"/>
    </row>
    <row r="6" spans="1:10" ht="16.5" thickBot="1">
      <c r="A6" s="146" t="s">
        <v>12</v>
      </c>
      <c r="B6" s="87"/>
      <c r="C6" s="87"/>
      <c r="D6" s="87"/>
      <c r="E6" s="87"/>
      <c r="F6" s="87"/>
      <c r="G6" s="87"/>
      <c r="H6" s="87"/>
      <c r="I6" s="87"/>
      <c r="J6" s="87"/>
    </row>
    <row r="7" spans="1:10" ht="16.5" thickBot="1">
      <c r="A7" s="147" t="s">
        <v>121</v>
      </c>
      <c r="B7" s="90">
        <v>444.16</v>
      </c>
      <c r="C7" s="90">
        <v>113.52</v>
      </c>
      <c r="D7" s="90">
        <v>557.66999999999996</v>
      </c>
      <c r="E7" s="90">
        <v>2.25</v>
      </c>
      <c r="F7" s="90">
        <v>0.67</v>
      </c>
      <c r="G7" s="90">
        <v>2.93</v>
      </c>
      <c r="H7" s="90">
        <v>29.3</v>
      </c>
      <c r="I7" s="90">
        <v>8.77</v>
      </c>
      <c r="J7" s="90">
        <v>38.08</v>
      </c>
    </row>
    <row r="8" spans="1:10" ht="16.5" thickBot="1">
      <c r="A8" s="147" t="s">
        <v>135</v>
      </c>
      <c r="B8" s="90">
        <v>153.87</v>
      </c>
      <c r="C8" s="90">
        <v>44.05</v>
      </c>
      <c r="D8" s="90">
        <v>197.93</v>
      </c>
      <c r="E8" s="90">
        <v>3.59</v>
      </c>
      <c r="F8" s="90">
        <v>1.05</v>
      </c>
      <c r="G8" s="90">
        <v>4.6500000000000004</v>
      </c>
      <c r="H8" s="90">
        <v>46.72</v>
      </c>
      <c r="I8" s="90">
        <v>13.68</v>
      </c>
      <c r="J8" s="90">
        <v>60.4</v>
      </c>
    </row>
    <row r="9" spans="1:10" ht="16.5" thickBot="1">
      <c r="A9" s="146" t="s">
        <v>8</v>
      </c>
      <c r="B9" s="87"/>
      <c r="C9" s="87"/>
      <c r="D9" s="87"/>
      <c r="E9" s="87"/>
      <c r="F9" s="87"/>
      <c r="G9" s="87"/>
      <c r="H9" s="87"/>
      <c r="I9" s="87"/>
      <c r="J9" s="87"/>
    </row>
    <row r="10" spans="1:10" ht="16.5" thickBot="1">
      <c r="A10" s="147" t="s">
        <v>6</v>
      </c>
      <c r="B10" s="90">
        <v>65.92</v>
      </c>
      <c r="C10" s="90">
        <v>19.809999999999999</v>
      </c>
      <c r="D10" s="90">
        <v>85.73</v>
      </c>
      <c r="E10" s="90">
        <v>1.1399999999999999</v>
      </c>
      <c r="F10" s="90">
        <v>0.35</v>
      </c>
      <c r="G10" s="90">
        <v>1.49</v>
      </c>
      <c r="H10" s="90">
        <v>14.85</v>
      </c>
      <c r="I10" s="90">
        <v>4.51</v>
      </c>
      <c r="J10" s="90">
        <v>19.36</v>
      </c>
    </row>
    <row r="11" spans="1:10" ht="16.5" thickBot="1">
      <c r="A11" s="147" t="s">
        <v>93</v>
      </c>
      <c r="B11" s="90">
        <v>130.61000000000001</v>
      </c>
      <c r="C11" s="90">
        <v>33.81</v>
      </c>
      <c r="D11" s="90">
        <v>164.42</v>
      </c>
      <c r="E11" s="90">
        <v>0.13</v>
      </c>
      <c r="F11" s="90">
        <v>0.04</v>
      </c>
      <c r="G11" s="90">
        <v>0.17</v>
      </c>
      <c r="H11" s="90">
        <v>1.68</v>
      </c>
      <c r="I11" s="90">
        <v>0.5</v>
      </c>
      <c r="J11" s="90">
        <v>2.1800000000000002</v>
      </c>
    </row>
    <row r="12" spans="1:10" ht="16.5" thickBot="1">
      <c r="A12" s="146" t="s">
        <v>16</v>
      </c>
      <c r="B12" s="87"/>
      <c r="C12" s="87"/>
      <c r="D12" s="87"/>
      <c r="E12" s="87"/>
      <c r="F12" s="87"/>
      <c r="G12" s="87"/>
      <c r="H12" s="87"/>
      <c r="I12" s="87"/>
      <c r="J12" s="87"/>
    </row>
    <row r="13" spans="1:10" ht="16.5" thickBot="1">
      <c r="A13" s="147" t="s">
        <v>30</v>
      </c>
      <c r="B13" s="90">
        <v>138.15</v>
      </c>
      <c r="C13" s="90">
        <v>51.03</v>
      </c>
      <c r="D13" s="90">
        <v>189.18</v>
      </c>
      <c r="E13" s="90">
        <v>1.1299999999999999</v>
      </c>
      <c r="F13" s="90">
        <v>0.36</v>
      </c>
      <c r="G13" s="90">
        <v>1.49</v>
      </c>
      <c r="H13" s="90">
        <v>14.73</v>
      </c>
      <c r="I13" s="90">
        <v>4.66</v>
      </c>
      <c r="J13" s="90">
        <v>19.399999999999999</v>
      </c>
    </row>
    <row r="14" spans="1:10" ht="16.5" thickBot="1">
      <c r="A14" s="147" t="s">
        <v>32</v>
      </c>
      <c r="B14" s="90">
        <v>65.19</v>
      </c>
      <c r="C14" s="90">
        <v>23.24</v>
      </c>
      <c r="D14" s="90">
        <v>88.43</v>
      </c>
      <c r="E14" s="90">
        <v>1.64</v>
      </c>
      <c r="F14" s="90">
        <v>0.53</v>
      </c>
      <c r="G14" s="90">
        <v>2.1800000000000002</v>
      </c>
      <c r="H14" s="90">
        <v>21.38</v>
      </c>
      <c r="I14" s="90">
        <v>6.9</v>
      </c>
      <c r="J14" s="90">
        <v>28.28</v>
      </c>
    </row>
    <row r="15" spans="1:10" ht="16.5" thickBot="1">
      <c r="A15" s="147" t="s">
        <v>36</v>
      </c>
      <c r="B15" s="90">
        <v>44.29</v>
      </c>
      <c r="C15" s="90">
        <v>28.64</v>
      </c>
      <c r="D15" s="90">
        <v>72.930000000000007</v>
      </c>
      <c r="E15" s="90">
        <v>0.1</v>
      </c>
      <c r="F15" s="90">
        <v>0.03</v>
      </c>
      <c r="G15" s="90">
        <v>0.14000000000000001</v>
      </c>
      <c r="H15" s="90">
        <v>1.36</v>
      </c>
      <c r="I15" s="90">
        <v>0.45</v>
      </c>
      <c r="J15" s="90">
        <v>1.81</v>
      </c>
    </row>
    <row r="16" spans="1:10" ht="16.5" thickBot="1">
      <c r="A16" s="147" t="s">
        <v>38</v>
      </c>
      <c r="B16" s="90">
        <v>109.48</v>
      </c>
      <c r="C16" s="90">
        <v>51.52</v>
      </c>
      <c r="D16" s="90">
        <v>161</v>
      </c>
      <c r="E16" s="90">
        <v>15.91</v>
      </c>
      <c r="F16" s="90">
        <v>5.26</v>
      </c>
      <c r="G16" s="90">
        <v>21.17</v>
      </c>
      <c r="H16" s="90">
        <v>206.89</v>
      </c>
      <c r="I16" s="90">
        <v>68.36</v>
      </c>
      <c r="J16" s="90">
        <v>275.26</v>
      </c>
    </row>
    <row r="17" spans="1:10" ht="16.5" thickBot="1">
      <c r="A17" s="147" t="s">
        <v>257</v>
      </c>
      <c r="B17" s="90">
        <v>37.06</v>
      </c>
      <c r="C17" s="90">
        <v>7.74</v>
      </c>
      <c r="D17" s="90">
        <v>44.79</v>
      </c>
      <c r="E17" s="90">
        <v>4.96</v>
      </c>
      <c r="F17" s="90">
        <v>1.45</v>
      </c>
      <c r="G17" s="90">
        <v>6.42</v>
      </c>
      <c r="H17" s="90">
        <v>64.510000000000005</v>
      </c>
      <c r="I17" s="90">
        <v>18.89</v>
      </c>
      <c r="J17" s="90">
        <v>83.4</v>
      </c>
    </row>
    <row r="18" spans="1:10" ht="16.5" thickBot="1">
      <c r="A18" s="147" t="s">
        <v>57</v>
      </c>
      <c r="B18" s="90">
        <v>84.53</v>
      </c>
      <c r="C18" s="90">
        <v>30.6</v>
      </c>
      <c r="D18" s="90">
        <v>115.13</v>
      </c>
      <c r="E18" s="90">
        <v>19.05</v>
      </c>
      <c r="F18" s="90">
        <v>6.18</v>
      </c>
      <c r="G18" s="90">
        <v>25.23</v>
      </c>
      <c r="H18" s="90">
        <v>247.66</v>
      </c>
      <c r="I18" s="90">
        <v>80.37</v>
      </c>
      <c r="J18" s="90">
        <v>328.04</v>
      </c>
    </row>
    <row r="19" spans="1:10" ht="16.5" thickBot="1">
      <c r="A19" s="147" t="s">
        <v>75</v>
      </c>
      <c r="B19" s="90">
        <v>296.83999999999997</v>
      </c>
      <c r="C19" s="90">
        <v>75.41</v>
      </c>
      <c r="D19" s="90">
        <v>372.25</v>
      </c>
      <c r="E19" s="90">
        <v>0.69</v>
      </c>
      <c r="F19" s="90">
        <v>0.23</v>
      </c>
      <c r="G19" s="90">
        <v>0.92</v>
      </c>
      <c r="H19" s="90">
        <v>8.92</v>
      </c>
      <c r="I19" s="90">
        <v>3.01</v>
      </c>
      <c r="J19" s="90">
        <v>11.92</v>
      </c>
    </row>
    <row r="20" spans="1:10" ht="16.5" thickBot="1">
      <c r="A20" s="147" t="s">
        <v>79</v>
      </c>
      <c r="B20" s="90">
        <v>64.010000000000005</v>
      </c>
      <c r="C20" s="90">
        <v>25.04</v>
      </c>
      <c r="D20" s="90">
        <v>89.05</v>
      </c>
      <c r="E20" s="90">
        <v>0.83</v>
      </c>
      <c r="F20" s="90">
        <v>0.28000000000000003</v>
      </c>
      <c r="G20" s="90">
        <v>1.1100000000000001</v>
      </c>
      <c r="H20" s="90">
        <v>10.83</v>
      </c>
      <c r="I20" s="90">
        <v>3.58</v>
      </c>
      <c r="J20" s="90">
        <v>14.41</v>
      </c>
    </row>
    <row r="21" spans="1:10" ht="16.5" thickBot="1">
      <c r="A21" s="147" t="s">
        <v>83</v>
      </c>
      <c r="B21" s="90">
        <v>195.29</v>
      </c>
      <c r="C21" s="90">
        <v>99.41</v>
      </c>
      <c r="D21" s="90">
        <v>294.7</v>
      </c>
      <c r="E21" s="90">
        <v>1.95</v>
      </c>
      <c r="F21" s="90">
        <v>0.63</v>
      </c>
      <c r="G21" s="90">
        <v>2.58</v>
      </c>
      <c r="H21" s="90">
        <v>25.32</v>
      </c>
      <c r="I21" s="90">
        <v>8.24</v>
      </c>
      <c r="J21" s="90">
        <v>33.549999999999997</v>
      </c>
    </row>
    <row r="22" spans="1:10" ht="16.5" thickBot="1">
      <c r="A22" s="147" t="s">
        <v>91</v>
      </c>
      <c r="B22" s="90">
        <v>119.73</v>
      </c>
      <c r="C22" s="90">
        <v>51</v>
      </c>
      <c r="D22" s="90">
        <v>170.73</v>
      </c>
      <c r="E22" s="90">
        <v>0.81</v>
      </c>
      <c r="F22" s="90">
        <v>0.27</v>
      </c>
      <c r="G22" s="90">
        <v>1.08</v>
      </c>
      <c r="H22" s="90">
        <v>10.5</v>
      </c>
      <c r="I22" s="90">
        <v>3.51</v>
      </c>
      <c r="J22" s="90">
        <v>14.02</v>
      </c>
    </row>
    <row r="23" spans="1:10" ht="16.5" thickBot="1">
      <c r="A23" s="147" t="s">
        <v>95</v>
      </c>
      <c r="B23" s="90">
        <v>64.22</v>
      </c>
      <c r="C23" s="90">
        <v>25.68</v>
      </c>
      <c r="D23" s="90">
        <v>89.9</v>
      </c>
      <c r="E23" s="90">
        <v>4.4400000000000004</v>
      </c>
      <c r="F23" s="90">
        <v>1.39</v>
      </c>
      <c r="G23" s="90">
        <v>5.83</v>
      </c>
      <c r="H23" s="90">
        <v>57.73</v>
      </c>
      <c r="I23" s="90">
        <v>18.05</v>
      </c>
      <c r="J23" s="90">
        <v>75.78</v>
      </c>
    </row>
    <row r="24" spans="1:10" ht="16.5" thickBot="1">
      <c r="A24" s="147" t="s">
        <v>107</v>
      </c>
      <c r="B24" s="90">
        <v>109.62</v>
      </c>
      <c r="C24" s="90">
        <v>44.65</v>
      </c>
      <c r="D24" s="90">
        <v>154.27000000000001</v>
      </c>
      <c r="E24" s="90">
        <v>4.4400000000000004</v>
      </c>
      <c r="F24" s="90">
        <v>1.51</v>
      </c>
      <c r="G24" s="90">
        <v>5.95</v>
      </c>
      <c r="H24" s="90">
        <v>57.78</v>
      </c>
      <c r="I24" s="90">
        <v>19.59</v>
      </c>
      <c r="J24" s="90">
        <v>77.38</v>
      </c>
    </row>
    <row r="25" spans="1:10" ht="16.5" thickBot="1">
      <c r="A25" s="147" t="s">
        <v>113</v>
      </c>
      <c r="B25" s="90">
        <v>221.19</v>
      </c>
      <c r="C25" s="90">
        <v>116.69</v>
      </c>
      <c r="D25" s="90">
        <v>337.88</v>
      </c>
      <c r="E25" s="90">
        <v>2.2000000000000002</v>
      </c>
      <c r="F25" s="90">
        <v>0.75</v>
      </c>
      <c r="G25" s="90">
        <v>2.95</v>
      </c>
      <c r="H25" s="90">
        <v>28.57</v>
      </c>
      <c r="I25" s="90">
        <v>9.7899999999999991</v>
      </c>
      <c r="J25" s="90">
        <v>38.36</v>
      </c>
    </row>
    <row r="26" spans="1:10" ht="16.5" thickBot="1">
      <c r="A26" s="147" t="s">
        <v>117</v>
      </c>
      <c r="B26" s="90">
        <v>104.96</v>
      </c>
      <c r="C26" s="90">
        <v>52.1</v>
      </c>
      <c r="D26" s="90">
        <v>157.05000000000001</v>
      </c>
      <c r="E26" s="90">
        <v>11.56</v>
      </c>
      <c r="F26" s="90">
        <v>3.78</v>
      </c>
      <c r="G26" s="90">
        <v>15.34</v>
      </c>
      <c r="H26" s="90">
        <v>150.24</v>
      </c>
      <c r="I26" s="90">
        <v>49.15</v>
      </c>
      <c r="J26" s="90">
        <v>199.39</v>
      </c>
    </row>
    <row r="27" spans="1:10" ht="16.5" thickBot="1">
      <c r="A27" s="147" t="s">
        <v>125</v>
      </c>
      <c r="B27" s="90">
        <v>129.38</v>
      </c>
      <c r="C27" s="90">
        <v>4.38</v>
      </c>
      <c r="D27" s="90">
        <v>133.76</v>
      </c>
      <c r="E27" s="90">
        <v>0.33</v>
      </c>
      <c r="F27" s="90">
        <v>0.09</v>
      </c>
      <c r="G27" s="90">
        <v>0.42</v>
      </c>
      <c r="H27" s="90">
        <v>4.3</v>
      </c>
      <c r="I27" s="90">
        <v>1.18</v>
      </c>
      <c r="J27" s="90">
        <v>5.48</v>
      </c>
    </row>
    <row r="28" spans="1:10" ht="16.5" thickBot="1">
      <c r="A28" s="147" t="s">
        <v>129</v>
      </c>
      <c r="B28" s="90">
        <v>93.74</v>
      </c>
      <c r="C28" s="90">
        <v>42.91</v>
      </c>
      <c r="D28" s="90">
        <v>136.65</v>
      </c>
      <c r="E28" s="90">
        <v>44.58</v>
      </c>
      <c r="F28" s="90">
        <v>14.68</v>
      </c>
      <c r="G28" s="90">
        <v>59.27</v>
      </c>
      <c r="H28" s="90">
        <v>579.59</v>
      </c>
      <c r="I28" s="90">
        <v>190.89</v>
      </c>
      <c r="J28" s="90">
        <v>770.48</v>
      </c>
    </row>
    <row r="29" spans="1:10" ht="16.5" thickBot="1">
      <c r="A29" s="147" t="s">
        <v>131</v>
      </c>
      <c r="B29" s="90">
        <v>129.01</v>
      </c>
      <c r="C29" s="90">
        <v>50.58</v>
      </c>
      <c r="D29" s="90">
        <v>179.59</v>
      </c>
      <c r="E29" s="90">
        <v>9.43</v>
      </c>
      <c r="F29" s="90">
        <v>3.07</v>
      </c>
      <c r="G29" s="90">
        <v>12.5</v>
      </c>
      <c r="H29" s="90">
        <v>122.58</v>
      </c>
      <c r="I29" s="90">
        <v>39.9</v>
      </c>
      <c r="J29" s="90">
        <v>162.47999999999999</v>
      </c>
    </row>
    <row r="30" spans="1:10" ht="16.5" thickBot="1">
      <c r="A30" s="93" t="s">
        <v>17</v>
      </c>
      <c r="B30" s="94"/>
      <c r="C30" s="94"/>
      <c r="D30" s="94"/>
      <c r="E30" s="94"/>
      <c r="F30" s="94"/>
      <c r="G30" s="94"/>
      <c r="H30" s="94"/>
      <c r="I30" s="94"/>
      <c r="J30" s="94"/>
    </row>
    <row r="31" spans="1:10" ht="16.5" thickBot="1">
      <c r="A31" s="146" t="s">
        <v>42</v>
      </c>
      <c r="B31" s="87"/>
      <c r="C31" s="87"/>
      <c r="D31" s="87"/>
      <c r="E31" s="87"/>
      <c r="F31" s="87"/>
      <c r="G31" s="87"/>
      <c r="H31" s="87"/>
      <c r="I31" s="87"/>
      <c r="J31" s="87"/>
    </row>
    <row r="32" spans="1:10" ht="16.5" thickBot="1">
      <c r="A32" s="147" t="s">
        <v>63</v>
      </c>
      <c r="B32" s="90">
        <v>688.22</v>
      </c>
      <c r="C32" s="90">
        <v>184.51</v>
      </c>
      <c r="D32" s="90">
        <v>872.73</v>
      </c>
      <c r="E32" s="90">
        <v>0.89</v>
      </c>
      <c r="F32" s="90">
        <v>0.27</v>
      </c>
      <c r="G32" s="90">
        <v>1.1599999999999999</v>
      </c>
      <c r="H32" s="90">
        <v>11.61</v>
      </c>
      <c r="I32" s="90">
        <v>3.52</v>
      </c>
      <c r="J32" s="90">
        <v>15.13</v>
      </c>
    </row>
    <row r="33" spans="1:10" ht="16.5" thickBot="1">
      <c r="A33" s="147" t="s">
        <v>101</v>
      </c>
      <c r="B33" s="90">
        <v>937.44</v>
      </c>
      <c r="C33" s="90">
        <v>493.78</v>
      </c>
      <c r="D33" s="96">
        <v>1431.22</v>
      </c>
      <c r="E33" s="90">
        <v>2.63</v>
      </c>
      <c r="F33" s="90">
        <v>0.89</v>
      </c>
      <c r="G33" s="90">
        <v>3.52</v>
      </c>
      <c r="H33" s="90">
        <v>34.18</v>
      </c>
      <c r="I33" s="90">
        <v>11.53</v>
      </c>
      <c r="J33" s="90">
        <v>45.71</v>
      </c>
    </row>
    <row r="34" spans="1:10" ht="16.5" thickBot="1">
      <c r="A34" s="146" t="s">
        <v>12</v>
      </c>
      <c r="B34" s="87"/>
      <c r="C34" s="87"/>
      <c r="D34" s="87"/>
      <c r="E34" s="87"/>
      <c r="F34" s="87"/>
      <c r="G34" s="87"/>
      <c r="H34" s="87"/>
      <c r="I34" s="87"/>
      <c r="J34" s="87"/>
    </row>
    <row r="35" spans="1:10" ht="16.5" thickBot="1">
      <c r="A35" s="147" t="s">
        <v>51</v>
      </c>
      <c r="B35" s="90">
        <v>723.51</v>
      </c>
      <c r="C35" s="90">
        <v>86.71</v>
      </c>
      <c r="D35" s="90">
        <v>810.22</v>
      </c>
      <c r="E35" s="90">
        <v>2.2400000000000002</v>
      </c>
      <c r="F35" s="90">
        <v>0.46</v>
      </c>
      <c r="G35" s="90">
        <v>2.7</v>
      </c>
      <c r="H35" s="90">
        <v>29.15</v>
      </c>
      <c r="I35" s="90">
        <v>5.95</v>
      </c>
      <c r="J35" s="90">
        <v>35.11</v>
      </c>
    </row>
    <row r="36" spans="1:10" ht="16.5" thickBot="1">
      <c r="A36" s="147" t="s">
        <v>55</v>
      </c>
      <c r="B36" s="90">
        <v>492.59</v>
      </c>
      <c r="C36" s="90">
        <v>152.16999999999999</v>
      </c>
      <c r="D36" s="90">
        <v>644.76</v>
      </c>
      <c r="E36" s="90">
        <v>23.24</v>
      </c>
      <c r="F36" s="90">
        <v>7.3</v>
      </c>
      <c r="G36" s="90">
        <v>30.53</v>
      </c>
      <c r="H36" s="90">
        <v>302.10000000000002</v>
      </c>
      <c r="I36" s="90">
        <v>94.84</v>
      </c>
      <c r="J36" s="90">
        <v>396.94</v>
      </c>
    </row>
    <row r="37" spans="1:10" ht="16.5" thickBot="1">
      <c r="A37" s="147" t="s">
        <v>89</v>
      </c>
      <c r="B37" s="90">
        <v>927.69</v>
      </c>
      <c r="C37" s="90">
        <v>323.83</v>
      </c>
      <c r="D37" s="96">
        <v>1251.52</v>
      </c>
      <c r="E37" s="90">
        <v>1.45</v>
      </c>
      <c r="F37" s="90">
        <v>0.46</v>
      </c>
      <c r="G37" s="90">
        <v>1.91</v>
      </c>
      <c r="H37" s="90">
        <v>18.88</v>
      </c>
      <c r="I37" s="90">
        <v>6</v>
      </c>
      <c r="J37" s="90">
        <v>24.88</v>
      </c>
    </row>
    <row r="38" spans="1:10" ht="16.5" thickBot="1">
      <c r="A38" s="146" t="s">
        <v>8</v>
      </c>
      <c r="B38" s="87"/>
      <c r="C38" s="87"/>
      <c r="D38" s="87"/>
      <c r="E38" s="87"/>
      <c r="F38" s="87"/>
      <c r="G38" s="87"/>
      <c r="H38" s="87"/>
      <c r="I38" s="87"/>
      <c r="J38" s="87"/>
    </row>
    <row r="39" spans="1:10" ht="16.5" thickBot="1">
      <c r="A39" s="147" t="s">
        <v>24</v>
      </c>
      <c r="B39" s="96">
        <v>1106</v>
      </c>
      <c r="C39" s="90">
        <v>773.86</v>
      </c>
      <c r="D39" s="96">
        <v>1879.86</v>
      </c>
      <c r="E39" s="90">
        <v>342.37</v>
      </c>
      <c r="F39" s="90">
        <v>118.62</v>
      </c>
      <c r="G39" s="90">
        <v>460.99</v>
      </c>
      <c r="H39" s="96">
        <v>4450.79</v>
      </c>
      <c r="I39" s="96">
        <v>1542.05</v>
      </c>
      <c r="J39" s="96">
        <v>5992.84</v>
      </c>
    </row>
    <row r="40" spans="1:10" ht="16.5" thickBot="1">
      <c r="A40" s="147" t="s">
        <v>61</v>
      </c>
      <c r="B40" s="90">
        <v>345.36</v>
      </c>
      <c r="C40" s="90">
        <v>136.31</v>
      </c>
      <c r="D40" s="90">
        <v>481.67</v>
      </c>
      <c r="E40" s="90">
        <v>17.14</v>
      </c>
      <c r="F40" s="90">
        <v>5.53</v>
      </c>
      <c r="G40" s="90">
        <v>22.67</v>
      </c>
      <c r="H40" s="90">
        <v>222.76</v>
      </c>
      <c r="I40" s="90">
        <v>71.95</v>
      </c>
      <c r="J40" s="90">
        <v>294.72000000000003</v>
      </c>
    </row>
    <row r="41" spans="1:10" ht="16.5" thickBot="1">
      <c r="A41" s="147" t="s">
        <v>99</v>
      </c>
      <c r="B41" s="90">
        <v>228.99</v>
      </c>
      <c r="C41" s="90">
        <v>86.54</v>
      </c>
      <c r="D41" s="90">
        <v>315.52999999999997</v>
      </c>
      <c r="E41" s="90">
        <v>88.99</v>
      </c>
      <c r="F41" s="90">
        <v>28.67</v>
      </c>
      <c r="G41" s="90">
        <v>117.66</v>
      </c>
      <c r="H41" s="96">
        <v>1156.8699999999999</v>
      </c>
      <c r="I41" s="90">
        <v>372.72</v>
      </c>
      <c r="J41" s="96">
        <v>1529.59</v>
      </c>
    </row>
    <row r="42" spans="1:10" ht="16.5" thickBot="1">
      <c r="A42" s="146" t="s">
        <v>16</v>
      </c>
      <c r="B42" s="87"/>
      <c r="C42" s="87"/>
      <c r="D42" s="87"/>
      <c r="E42" s="87"/>
      <c r="F42" s="87"/>
      <c r="G42" s="87"/>
      <c r="H42" s="87"/>
      <c r="I42" s="87"/>
      <c r="J42" s="87"/>
    </row>
    <row r="43" spans="1:10" ht="16.5" thickBot="1">
      <c r="A43" s="147" t="s">
        <v>14</v>
      </c>
      <c r="B43" s="90">
        <v>283.13</v>
      </c>
      <c r="C43" s="90">
        <v>197.91</v>
      </c>
      <c r="D43" s="90">
        <v>481.04</v>
      </c>
      <c r="E43" s="90">
        <v>5.71</v>
      </c>
      <c r="F43" s="90">
        <v>1.91</v>
      </c>
      <c r="G43" s="90">
        <v>7.62</v>
      </c>
      <c r="H43" s="90">
        <v>74.260000000000005</v>
      </c>
      <c r="I43" s="90">
        <v>24.83</v>
      </c>
      <c r="J43" s="90">
        <v>99.09</v>
      </c>
    </row>
    <row r="44" spans="1:10" ht="16.5" thickBot="1">
      <c r="A44" s="147" t="s">
        <v>34</v>
      </c>
      <c r="B44" s="90">
        <v>163.5</v>
      </c>
      <c r="C44" s="90">
        <v>99.69</v>
      </c>
      <c r="D44" s="90">
        <v>263.19</v>
      </c>
      <c r="E44" s="90">
        <v>24.42</v>
      </c>
      <c r="F44" s="90">
        <v>8.07</v>
      </c>
      <c r="G44" s="90">
        <v>32.49</v>
      </c>
      <c r="H44" s="90">
        <v>317.43</v>
      </c>
      <c r="I44" s="90">
        <v>104.89</v>
      </c>
      <c r="J44" s="90">
        <v>422.32</v>
      </c>
    </row>
    <row r="45" spans="1:10" ht="16.5" thickBot="1">
      <c r="A45" s="147" t="s">
        <v>45</v>
      </c>
      <c r="B45" s="90">
        <v>324.64</v>
      </c>
      <c r="C45" s="90">
        <v>101.46</v>
      </c>
      <c r="D45" s="90">
        <v>426.1</v>
      </c>
      <c r="E45" s="90">
        <v>2.98</v>
      </c>
      <c r="F45" s="90">
        <v>0.94</v>
      </c>
      <c r="G45" s="90">
        <v>3.92</v>
      </c>
      <c r="H45" s="90">
        <v>38.729999999999997</v>
      </c>
      <c r="I45" s="90">
        <v>12.17</v>
      </c>
      <c r="J45" s="90">
        <v>50.9</v>
      </c>
    </row>
    <row r="46" spans="1:10" ht="16.5" thickBot="1">
      <c r="A46" s="147" t="s">
        <v>59</v>
      </c>
      <c r="B46" s="90">
        <v>301.86</v>
      </c>
      <c r="C46" s="90">
        <v>106.44</v>
      </c>
      <c r="D46" s="90">
        <v>408.3</v>
      </c>
      <c r="E46" s="90">
        <v>0.84</v>
      </c>
      <c r="F46" s="90">
        <v>0.27</v>
      </c>
      <c r="G46" s="90">
        <v>1.1100000000000001</v>
      </c>
      <c r="H46" s="90">
        <v>10.91</v>
      </c>
      <c r="I46" s="90">
        <v>3.57</v>
      </c>
      <c r="J46" s="90">
        <v>14.48</v>
      </c>
    </row>
    <row r="47" spans="1:10" ht="16.5" thickBot="1">
      <c r="A47" s="147" t="s">
        <v>71</v>
      </c>
      <c r="B47" s="90">
        <v>278.56</v>
      </c>
      <c r="C47" s="90">
        <v>93.57</v>
      </c>
      <c r="D47" s="90">
        <v>372.14</v>
      </c>
      <c r="E47" s="90">
        <v>40.450000000000003</v>
      </c>
      <c r="F47" s="90">
        <v>13.07</v>
      </c>
      <c r="G47" s="90">
        <v>53.52</v>
      </c>
      <c r="H47" s="90">
        <v>525.84</v>
      </c>
      <c r="I47" s="90">
        <v>169.88</v>
      </c>
      <c r="J47" s="90">
        <v>695.72</v>
      </c>
    </row>
    <row r="48" spans="1:10" ht="16.5" thickBot="1">
      <c r="A48" s="147" t="s">
        <v>85</v>
      </c>
      <c r="B48" s="90">
        <v>165.46</v>
      </c>
      <c r="C48" s="90">
        <v>58.04</v>
      </c>
      <c r="D48" s="90">
        <v>223.5</v>
      </c>
      <c r="E48" s="90">
        <v>3.98</v>
      </c>
      <c r="F48" s="90">
        <v>1.25</v>
      </c>
      <c r="G48" s="90">
        <v>5.23</v>
      </c>
      <c r="H48" s="90">
        <v>51.8</v>
      </c>
      <c r="I48" s="90">
        <v>16.23</v>
      </c>
      <c r="J48" s="90">
        <v>68.02</v>
      </c>
    </row>
    <row r="49" spans="1:10" ht="16.5" thickBot="1">
      <c r="A49" s="147" t="s">
        <v>97</v>
      </c>
      <c r="B49" s="90">
        <v>336.81</v>
      </c>
      <c r="C49" s="90">
        <v>170.87</v>
      </c>
      <c r="D49" s="90">
        <v>507.68</v>
      </c>
      <c r="E49" s="90">
        <v>5.35</v>
      </c>
      <c r="F49" s="90">
        <v>1.74</v>
      </c>
      <c r="G49" s="90">
        <v>7.09</v>
      </c>
      <c r="H49" s="90">
        <v>69.489999999999995</v>
      </c>
      <c r="I49" s="90">
        <v>22.66</v>
      </c>
      <c r="J49" s="90">
        <v>92.16</v>
      </c>
    </row>
    <row r="50" spans="1:10" ht="16.5" thickBot="1">
      <c r="A50" s="147" t="s">
        <v>109</v>
      </c>
      <c r="B50" s="90">
        <v>201.82</v>
      </c>
      <c r="C50" s="90">
        <v>57.84</v>
      </c>
      <c r="D50" s="90">
        <v>259.64999999999998</v>
      </c>
      <c r="E50" s="90">
        <v>0.87</v>
      </c>
      <c r="F50" s="90">
        <v>0.27</v>
      </c>
      <c r="G50" s="90">
        <v>1.1299999999999999</v>
      </c>
      <c r="H50" s="90">
        <v>11.27</v>
      </c>
      <c r="I50" s="90">
        <v>3.46</v>
      </c>
      <c r="J50" s="90">
        <v>14.72</v>
      </c>
    </row>
    <row r="51" spans="1:10" ht="16.5" thickBot="1">
      <c r="A51" s="147" t="s">
        <v>119</v>
      </c>
      <c r="B51" s="90">
        <v>149.31</v>
      </c>
      <c r="C51" s="90">
        <v>39.880000000000003</v>
      </c>
      <c r="D51" s="90">
        <v>189.19</v>
      </c>
      <c r="E51" s="90">
        <v>37.06</v>
      </c>
      <c r="F51" s="90">
        <v>11.21</v>
      </c>
      <c r="G51" s="90">
        <v>48.27</v>
      </c>
      <c r="H51" s="90">
        <v>481.77</v>
      </c>
      <c r="I51" s="90">
        <v>145.69999999999999</v>
      </c>
      <c r="J51" s="90">
        <v>627.47</v>
      </c>
    </row>
    <row r="52" spans="1:10" ht="16.5" thickBot="1">
      <c r="A52" s="147" t="s">
        <v>137</v>
      </c>
      <c r="B52" s="90">
        <v>107.35</v>
      </c>
      <c r="C52" s="90">
        <v>36.32</v>
      </c>
      <c r="D52" s="90">
        <v>143.66999999999999</v>
      </c>
      <c r="E52" s="90">
        <v>1.68</v>
      </c>
      <c r="F52" s="90">
        <v>0.54</v>
      </c>
      <c r="G52" s="90">
        <v>2.21</v>
      </c>
      <c r="H52" s="90">
        <v>21.78</v>
      </c>
      <c r="I52" s="90">
        <v>6.97</v>
      </c>
      <c r="J52" s="90">
        <v>28.75</v>
      </c>
    </row>
    <row r="53" spans="1:10" ht="16.5" thickBot="1">
      <c r="A53" s="147" t="s">
        <v>139</v>
      </c>
      <c r="B53" s="96">
        <v>2122.4499999999998</v>
      </c>
      <c r="C53" s="90">
        <v>518.63</v>
      </c>
      <c r="D53" s="96">
        <v>2641.08</v>
      </c>
      <c r="E53" s="90">
        <v>8.69</v>
      </c>
      <c r="F53" s="90">
        <v>2.58</v>
      </c>
      <c r="G53" s="90">
        <v>11.26</v>
      </c>
      <c r="H53" s="90">
        <v>112.93</v>
      </c>
      <c r="I53" s="90">
        <v>33.479999999999997</v>
      </c>
      <c r="J53" s="90">
        <v>146.41</v>
      </c>
    </row>
    <row r="54" spans="1:10" ht="16.5" thickBot="1">
      <c r="A54" s="98" t="s">
        <v>13</v>
      </c>
      <c r="B54" s="99"/>
      <c r="C54" s="99"/>
      <c r="D54" s="99"/>
      <c r="E54" s="99"/>
      <c r="F54" s="99"/>
      <c r="G54" s="99"/>
      <c r="H54" s="99"/>
      <c r="I54" s="99"/>
      <c r="J54" s="99"/>
    </row>
    <row r="55" spans="1:10" ht="16.5" thickBot="1">
      <c r="A55" s="146" t="s">
        <v>42</v>
      </c>
      <c r="B55" s="87"/>
      <c r="C55" s="87"/>
      <c r="D55" s="87"/>
      <c r="E55" s="87"/>
      <c r="F55" s="87"/>
      <c r="G55" s="87"/>
      <c r="H55" s="87"/>
      <c r="I55" s="87"/>
      <c r="J55" s="87"/>
    </row>
    <row r="56" spans="1:10" ht="16.5" thickBot="1">
      <c r="A56" s="147" t="s">
        <v>40</v>
      </c>
      <c r="B56" s="96">
        <v>2605.6</v>
      </c>
      <c r="C56" s="90">
        <v>388.28</v>
      </c>
      <c r="D56" s="96">
        <v>2993.87</v>
      </c>
      <c r="E56" s="90">
        <v>122.17</v>
      </c>
      <c r="F56" s="90">
        <v>33.4</v>
      </c>
      <c r="G56" s="90">
        <v>155.57</v>
      </c>
      <c r="H56" s="96">
        <v>1588.16</v>
      </c>
      <c r="I56" s="90">
        <v>434.2</v>
      </c>
      <c r="J56" s="96">
        <v>2022.36</v>
      </c>
    </row>
    <row r="57" spans="1:10" ht="16.5" thickBot="1">
      <c r="A57" s="147" t="s">
        <v>81</v>
      </c>
      <c r="B57" s="96">
        <v>2355.0500000000002</v>
      </c>
      <c r="C57" s="90">
        <v>878.16</v>
      </c>
      <c r="D57" s="96">
        <v>3233.21</v>
      </c>
      <c r="E57" s="90">
        <v>43.89</v>
      </c>
      <c r="F57" s="90">
        <v>13.73</v>
      </c>
      <c r="G57" s="90">
        <v>57.62</v>
      </c>
      <c r="H57" s="90">
        <v>570.61</v>
      </c>
      <c r="I57" s="90">
        <v>178.47</v>
      </c>
      <c r="J57" s="90">
        <v>749.08</v>
      </c>
    </row>
    <row r="58" spans="1:10" ht="16.5" thickBot="1">
      <c r="A58" s="147" t="s">
        <v>123</v>
      </c>
      <c r="B58" s="96">
        <v>1551.56</v>
      </c>
      <c r="C58" s="90">
        <v>366.29</v>
      </c>
      <c r="D58" s="96">
        <v>1917.85</v>
      </c>
      <c r="E58" s="90">
        <v>23.35</v>
      </c>
      <c r="F58" s="90">
        <v>6.56</v>
      </c>
      <c r="G58" s="90">
        <v>29.9</v>
      </c>
      <c r="H58" s="90">
        <v>303.49</v>
      </c>
      <c r="I58" s="90">
        <v>85.23</v>
      </c>
      <c r="J58" s="90">
        <v>388.72</v>
      </c>
    </row>
    <row r="59" spans="1:10" ht="16.5" thickBot="1">
      <c r="A59" s="146" t="s">
        <v>23</v>
      </c>
      <c r="B59" s="87"/>
      <c r="C59" s="87"/>
      <c r="D59" s="87"/>
      <c r="E59" s="87"/>
      <c r="F59" s="87"/>
      <c r="G59" s="87"/>
      <c r="H59" s="87"/>
      <c r="I59" s="87"/>
      <c r="J59" s="87"/>
    </row>
    <row r="60" spans="1:10" ht="16.5" thickBot="1">
      <c r="A60" s="147" t="s">
        <v>21</v>
      </c>
      <c r="B60" s="90">
        <v>537.26</v>
      </c>
      <c r="C60" s="90">
        <v>187.25</v>
      </c>
      <c r="D60" s="90">
        <v>724.51</v>
      </c>
      <c r="E60" s="90">
        <v>2.1800000000000002</v>
      </c>
      <c r="F60" s="90">
        <v>0.69</v>
      </c>
      <c r="G60" s="90">
        <v>2.87</v>
      </c>
      <c r="H60" s="90">
        <v>28.32</v>
      </c>
      <c r="I60" s="90">
        <v>8.9700000000000006</v>
      </c>
      <c r="J60" s="90">
        <v>37.29</v>
      </c>
    </row>
    <row r="61" spans="1:10" ht="16.5" thickBot="1">
      <c r="A61" s="147" t="s">
        <v>28</v>
      </c>
      <c r="B61" s="96">
        <v>1879.58</v>
      </c>
      <c r="C61" s="90">
        <v>530.01</v>
      </c>
      <c r="D61" s="96">
        <v>2409.6</v>
      </c>
      <c r="E61" s="90">
        <v>8.1</v>
      </c>
      <c r="F61" s="90">
        <v>2.4700000000000002</v>
      </c>
      <c r="G61" s="90">
        <v>10.58</v>
      </c>
      <c r="H61" s="90">
        <v>105.31</v>
      </c>
      <c r="I61" s="90">
        <v>32.17</v>
      </c>
      <c r="J61" s="90">
        <v>137.47999999999999</v>
      </c>
    </row>
    <row r="62" spans="1:10" ht="16.5" thickBot="1">
      <c r="A62" s="147" t="s">
        <v>105</v>
      </c>
      <c r="B62" s="96">
        <v>2333.4299999999998</v>
      </c>
      <c r="C62" s="90">
        <v>589.1</v>
      </c>
      <c r="D62" s="96">
        <v>2922.53</v>
      </c>
      <c r="E62" s="90">
        <v>19.47</v>
      </c>
      <c r="F62" s="90">
        <v>5.83</v>
      </c>
      <c r="G62" s="90">
        <v>25.3</v>
      </c>
      <c r="H62" s="90">
        <v>253.05</v>
      </c>
      <c r="I62" s="90">
        <v>75.84</v>
      </c>
      <c r="J62" s="90">
        <v>328.88</v>
      </c>
    </row>
    <row r="63" spans="1:10" ht="16.5" thickBot="1">
      <c r="A63" s="147" t="s">
        <v>111</v>
      </c>
      <c r="B63" s="96">
        <v>2084.5700000000002</v>
      </c>
      <c r="C63" s="90">
        <v>192.64</v>
      </c>
      <c r="D63" s="96">
        <v>2277.21</v>
      </c>
      <c r="E63" s="90">
        <v>7.5</v>
      </c>
      <c r="F63" s="90">
        <v>1.9</v>
      </c>
      <c r="G63" s="90">
        <v>9.39</v>
      </c>
      <c r="H63" s="90">
        <v>97.45</v>
      </c>
      <c r="I63" s="90">
        <v>24.66</v>
      </c>
      <c r="J63" s="90">
        <v>122.11</v>
      </c>
    </row>
    <row r="64" spans="1:10" ht="16.5" thickBot="1">
      <c r="A64" s="147" t="s">
        <v>127</v>
      </c>
      <c r="B64" s="96">
        <v>1738.65</v>
      </c>
      <c r="C64" s="90">
        <v>392.18</v>
      </c>
      <c r="D64" s="96">
        <v>2130.83</v>
      </c>
      <c r="E64" s="96">
        <v>1189.54</v>
      </c>
      <c r="F64" s="90">
        <v>351.16</v>
      </c>
      <c r="G64" s="96">
        <v>1540.7</v>
      </c>
      <c r="H64" s="96">
        <v>15464.04</v>
      </c>
      <c r="I64" s="96">
        <v>4565.03</v>
      </c>
      <c r="J64" s="96">
        <v>20029.07</v>
      </c>
    </row>
    <row r="65" spans="1:10" ht="16.5" thickBot="1">
      <c r="A65" s="146" t="s">
        <v>20</v>
      </c>
      <c r="B65" s="87"/>
      <c r="C65" s="87"/>
      <c r="D65" s="87"/>
      <c r="E65" s="87"/>
      <c r="F65" s="87"/>
      <c r="G65" s="87"/>
      <c r="H65" s="87"/>
      <c r="I65" s="87"/>
      <c r="J65" s="87"/>
    </row>
    <row r="66" spans="1:10" ht="16.5" thickBot="1">
      <c r="A66" s="147" t="s">
        <v>18</v>
      </c>
      <c r="B66" s="96">
        <v>3601.72</v>
      </c>
      <c r="C66" s="90">
        <v>475.11</v>
      </c>
      <c r="D66" s="96">
        <v>4076.82</v>
      </c>
      <c r="E66" s="90">
        <v>21.37</v>
      </c>
      <c r="F66" s="90">
        <v>6.87</v>
      </c>
      <c r="G66" s="90">
        <v>28.24</v>
      </c>
      <c r="H66" s="90">
        <v>277.77</v>
      </c>
      <c r="I66" s="90">
        <v>89.32</v>
      </c>
      <c r="J66" s="90">
        <v>367.09</v>
      </c>
    </row>
    <row r="67" spans="1:10" ht="16.5" thickBot="1">
      <c r="A67" s="147" t="s">
        <v>26</v>
      </c>
      <c r="B67" s="96">
        <v>2663.45</v>
      </c>
      <c r="C67" s="90">
        <v>749.2</v>
      </c>
      <c r="D67" s="96">
        <v>3412.65</v>
      </c>
      <c r="E67" s="90">
        <v>193.75</v>
      </c>
      <c r="F67" s="90">
        <v>59.16</v>
      </c>
      <c r="G67" s="90">
        <v>252.91</v>
      </c>
      <c r="H67" s="96">
        <v>2518.7600000000002</v>
      </c>
      <c r="I67" s="90">
        <v>769.1</v>
      </c>
      <c r="J67" s="96">
        <v>3287.87</v>
      </c>
    </row>
    <row r="68" spans="1:10" ht="16.5" thickBot="1">
      <c r="A68" s="147" t="s">
        <v>43</v>
      </c>
      <c r="B68" s="96">
        <v>1407.97</v>
      </c>
      <c r="C68" s="90">
        <v>366.9</v>
      </c>
      <c r="D68" s="96">
        <v>1774.88</v>
      </c>
      <c r="E68" s="90">
        <v>76.48</v>
      </c>
      <c r="F68" s="90">
        <v>23.4</v>
      </c>
      <c r="G68" s="90">
        <v>99.88</v>
      </c>
      <c r="H68" s="90">
        <v>994.18</v>
      </c>
      <c r="I68" s="90">
        <v>304.25</v>
      </c>
      <c r="J68" s="96">
        <v>1298.44</v>
      </c>
    </row>
    <row r="69" spans="1:10" ht="16.5" thickBot="1">
      <c r="A69" s="147" t="s">
        <v>47</v>
      </c>
      <c r="B69" s="96">
        <v>3295.77</v>
      </c>
      <c r="C69" s="90">
        <v>946.35</v>
      </c>
      <c r="D69" s="96">
        <v>4242.12</v>
      </c>
      <c r="E69" s="90">
        <v>76.069999999999993</v>
      </c>
      <c r="F69" s="90">
        <v>23.31</v>
      </c>
      <c r="G69" s="90">
        <v>99.38</v>
      </c>
      <c r="H69" s="90">
        <v>988.92</v>
      </c>
      <c r="I69" s="90">
        <v>303.02999999999997</v>
      </c>
      <c r="J69" s="96">
        <v>1291.96</v>
      </c>
    </row>
    <row r="70" spans="1:10" ht="16.5" thickBot="1">
      <c r="A70" s="147" t="s">
        <v>246</v>
      </c>
      <c r="B70" s="96">
        <v>1759.19</v>
      </c>
      <c r="C70" s="90">
        <v>-3.73</v>
      </c>
      <c r="D70" s="96">
        <v>1755.46</v>
      </c>
      <c r="E70" s="90">
        <v>0.52</v>
      </c>
      <c r="F70" s="90">
        <v>0.18</v>
      </c>
      <c r="G70" s="90">
        <v>0.7</v>
      </c>
      <c r="H70" s="90">
        <v>6.75</v>
      </c>
      <c r="I70" s="90">
        <v>2.36</v>
      </c>
      <c r="J70" s="90">
        <v>9.11</v>
      </c>
    </row>
    <row r="71" spans="1:10" ht="16.5" thickBot="1">
      <c r="A71" s="147" t="s">
        <v>53</v>
      </c>
      <c r="B71" s="90">
        <v>715.34</v>
      </c>
      <c r="C71" s="90">
        <v>131.88</v>
      </c>
      <c r="D71" s="90">
        <v>847.21</v>
      </c>
      <c r="E71" s="90">
        <v>59.97</v>
      </c>
      <c r="F71" s="90">
        <v>17.010000000000002</v>
      </c>
      <c r="G71" s="90">
        <v>76.98</v>
      </c>
      <c r="H71" s="90">
        <v>779.58</v>
      </c>
      <c r="I71" s="90">
        <v>221.13</v>
      </c>
      <c r="J71" s="96">
        <v>1000.72</v>
      </c>
    </row>
    <row r="72" spans="1:10" ht="16.5" thickBot="1">
      <c r="A72" s="147" t="s">
        <v>248</v>
      </c>
      <c r="B72" s="90">
        <v>516.58000000000004</v>
      </c>
      <c r="C72" s="90">
        <v>166.51</v>
      </c>
      <c r="D72" s="90">
        <v>683.09</v>
      </c>
      <c r="E72" s="90">
        <v>2.44</v>
      </c>
      <c r="F72" s="90">
        <v>0.76</v>
      </c>
      <c r="G72" s="90">
        <v>3.21</v>
      </c>
      <c r="H72" s="90">
        <v>31.77</v>
      </c>
      <c r="I72" s="90">
        <v>9.93</v>
      </c>
      <c r="J72" s="90">
        <v>41.69</v>
      </c>
    </row>
    <row r="73" spans="1:10" ht="16.5" thickBot="1">
      <c r="A73" s="147" t="s">
        <v>87</v>
      </c>
      <c r="B73" s="96">
        <v>1547.46</v>
      </c>
      <c r="C73" s="90">
        <v>435.02</v>
      </c>
      <c r="D73" s="96">
        <v>1982.48</v>
      </c>
      <c r="E73" s="90">
        <v>46.72</v>
      </c>
      <c r="F73" s="90">
        <v>14.26</v>
      </c>
      <c r="G73" s="90">
        <v>60.99</v>
      </c>
      <c r="H73" s="90">
        <v>607.37</v>
      </c>
      <c r="I73" s="90">
        <v>185.44</v>
      </c>
      <c r="J73" s="90">
        <v>792.81</v>
      </c>
    </row>
    <row r="74" spans="1:10" ht="16.5" thickBot="1">
      <c r="A74" s="147" t="s">
        <v>103</v>
      </c>
      <c r="B74" s="96">
        <v>1204.8900000000001</v>
      </c>
      <c r="C74" s="90">
        <v>382.24</v>
      </c>
      <c r="D74" s="96">
        <v>1587.13</v>
      </c>
      <c r="E74" s="90">
        <v>222.17</v>
      </c>
      <c r="F74" s="90">
        <v>69.239999999999995</v>
      </c>
      <c r="G74" s="90">
        <v>291.42</v>
      </c>
      <c r="H74" s="96">
        <v>2888.27</v>
      </c>
      <c r="I74" s="90">
        <v>900.14</v>
      </c>
      <c r="J74" s="96">
        <v>3788.4</v>
      </c>
    </row>
    <row r="75" spans="1:10" ht="16.5" thickBot="1">
      <c r="A75" s="147" t="s">
        <v>258</v>
      </c>
      <c r="B75" s="96">
        <v>3057.62</v>
      </c>
      <c r="C75" s="90">
        <v>875.57</v>
      </c>
      <c r="D75" s="96">
        <v>3933.19</v>
      </c>
      <c r="E75" s="90">
        <v>47.61</v>
      </c>
      <c r="F75" s="90">
        <v>14.44</v>
      </c>
      <c r="G75" s="90">
        <v>62.05</v>
      </c>
      <c r="H75" s="90">
        <v>618.92999999999995</v>
      </c>
      <c r="I75" s="90">
        <v>187.72</v>
      </c>
      <c r="J75" s="90">
        <v>806.65</v>
      </c>
    </row>
    <row r="76" spans="1:10" ht="16.5" thickBot="1">
      <c r="A76" s="146" t="s">
        <v>12</v>
      </c>
      <c r="B76" s="87"/>
      <c r="C76" s="87"/>
      <c r="D76" s="87"/>
      <c r="E76" s="87"/>
      <c r="F76" s="87"/>
      <c r="G76" s="87"/>
      <c r="H76" s="87"/>
      <c r="I76" s="87"/>
      <c r="J76" s="87"/>
    </row>
    <row r="77" spans="1:10" ht="16.5" thickBot="1">
      <c r="A77" s="147" t="s">
        <v>10</v>
      </c>
      <c r="B77" s="90">
        <v>620.98</v>
      </c>
      <c r="C77" s="90">
        <v>214.65</v>
      </c>
      <c r="D77" s="90">
        <v>835.63</v>
      </c>
      <c r="E77" s="90">
        <v>13.84</v>
      </c>
      <c r="F77" s="90">
        <v>4.38</v>
      </c>
      <c r="G77" s="90">
        <v>18.22</v>
      </c>
      <c r="H77" s="90">
        <v>179.96</v>
      </c>
      <c r="I77" s="90">
        <v>56.89</v>
      </c>
      <c r="J77" s="90">
        <v>236.85</v>
      </c>
    </row>
    <row r="78" spans="1:10" ht="16.5" thickBot="1">
      <c r="A78" s="147" t="s">
        <v>65</v>
      </c>
      <c r="B78" s="96">
        <v>1067.29</v>
      </c>
      <c r="C78" s="90">
        <v>364.18</v>
      </c>
      <c r="D78" s="96">
        <v>1431.47</v>
      </c>
      <c r="E78" s="90">
        <v>230.8</v>
      </c>
      <c r="F78" s="90">
        <v>72.81</v>
      </c>
      <c r="G78" s="90">
        <v>303.61</v>
      </c>
      <c r="H78" s="96">
        <v>3000.43</v>
      </c>
      <c r="I78" s="90">
        <v>946.52</v>
      </c>
      <c r="J78" s="96">
        <v>3946.95</v>
      </c>
    </row>
    <row r="79" spans="1:10" ht="16.5" thickBot="1">
      <c r="A79" s="147" t="s">
        <v>67</v>
      </c>
      <c r="B79" s="90">
        <v>515.1</v>
      </c>
      <c r="C79" s="90">
        <v>266.55</v>
      </c>
      <c r="D79" s="90">
        <v>781.66</v>
      </c>
      <c r="E79" s="90">
        <v>33.71</v>
      </c>
      <c r="F79" s="90">
        <v>11.14</v>
      </c>
      <c r="G79" s="90">
        <v>44.85</v>
      </c>
      <c r="H79" s="90">
        <v>438.17</v>
      </c>
      <c r="I79" s="90">
        <v>144.87</v>
      </c>
      <c r="J79" s="90">
        <v>583.04</v>
      </c>
    </row>
    <row r="80" spans="1:10" ht="16.5" thickBot="1">
      <c r="A80" s="147" t="s">
        <v>69</v>
      </c>
      <c r="B80" s="90">
        <v>925.06</v>
      </c>
      <c r="C80" s="90">
        <v>259.29000000000002</v>
      </c>
      <c r="D80" s="96">
        <v>1184.3599999999999</v>
      </c>
      <c r="E80" s="90">
        <v>152</v>
      </c>
      <c r="F80" s="90">
        <v>46.21</v>
      </c>
      <c r="G80" s="90">
        <v>198.21</v>
      </c>
      <c r="H80" s="96">
        <v>1976.03</v>
      </c>
      <c r="I80" s="90">
        <v>600.75</v>
      </c>
      <c r="J80" s="96">
        <v>2576.7800000000002</v>
      </c>
    </row>
    <row r="81" spans="1:10" ht="16.5" thickBot="1">
      <c r="A81" s="147" t="s">
        <v>73</v>
      </c>
      <c r="B81" s="90">
        <v>901.04</v>
      </c>
      <c r="C81" s="90">
        <v>496.34</v>
      </c>
      <c r="D81" s="96">
        <v>1397.37</v>
      </c>
      <c r="E81" s="90">
        <v>292.19</v>
      </c>
      <c r="F81" s="90">
        <v>95.93</v>
      </c>
      <c r="G81" s="90">
        <v>388.12</v>
      </c>
      <c r="H81" s="96">
        <v>3798.47</v>
      </c>
      <c r="I81" s="96">
        <v>1247.05</v>
      </c>
      <c r="J81" s="96">
        <v>5045.5200000000004</v>
      </c>
    </row>
    <row r="82" spans="1:10" ht="16.5" thickBot="1">
      <c r="A82" s="147" t="s">
        <v>77</v>
      </c>
      <c r="B82" s="96">
        <v>1159.8</v>
      </c>
      <c r="C82" s="90">
        <v>302.69</v>
      </c>
      <c r="D82" s="96">
        <v>1462.49</v>
      </c>
      <c r="E82" s="90">
        <v>6.44</v>
      </c>
      <c r="F82" s="90">
        <v>1.94</v>
      </c>
      <c r="G82" s="90">
        <v>8.3699999999999992</v>
      </c>
      <c r="H82" s="90">
        <v>83.67</v>
      </c>
      <c r="I82" s="90">
        <v>25.16</v>
      </c>
      <c r="J82" s="90">
        <v>108.82</v>
      </c>
    </row>
    <row r="83" spans="1:10" ht="16.5" thickBot="1">
      <c r="A83" s="146" t="s">
        <v>16</v>
      </c>
      <c r="B83" s="87"/>
      <c r="C83" s="87"/>
      <c r="D83" s="87"/>
      <c r="E83" s="87"/>
      <c r="F83" s="87"/>
      <c r="G83" s="87"/>
      <c r="H83" s="87"/>
      <c r="I83" s="87"/>
      <c r="J83" s="87"/>
    </row>
    <row r="84" spans="1:10" ht="16.5" thickBot="1">
      <c r="A84" s="147" t="s">
        <v>115</v>
      </c>
      <c r="B84" s="96">
        <v>1222.75</v>
      </c>
      <c r="C84" s="90">
        <v>368.21</v>
      </c>
      <c r="D84" s="96">
        <v>1590.96</v>
      </c>
      <c r="E84" s="90">
        <v>70.22</v>
      </c>
      <c r="F84" s="90">
        <v>21.69</v>
      </c>
      <c r="G84" s="90">
        <v>91.92</v>
      </c>
      <c r="H84" s="90">
        <v>912.91</v>
      </c>
      <c r="I84" s="90">
        <v>282.02</v>
      </c>
      <c r="J84" s="96">
        <v>1194.92</v>
      </c>
    </row>
    <row r="85" spans="1:10" ht="16.5" thickBot="1">
      <c r="A85" s="118" t="s">
        <v>315</v>
      </c>
      <c r="B85" s="120"/>
      <c r="C85" s="120"/>
      <c r="D85" s="120"/>
      <c r="E85" s="123">
        <v>3704.65</v>
      </c>
      <c r="F85" s="123">
        <v>1145.1300000000001</v>
      </c>
      <c r="G85" s="123">
        <v>4849.7700000000004</v>
      </c>
      <c r="H85" s="123">
        <v>48160.39</v>
      </c>
      <c r="I85" s="123">
        <v>14886.65</v>
      </c>
      <c r="J85" s="123">
        <v>63047.03</v>
      </c>
    </row>
    <row r="86" spans="1:10">
      <c r="A86" s="80"/>
    </row>
  </sheetData>
  <mergeCells count="3">
    <mergeCell ref="B3:D3"/>
    <mergeCell ref="E3:G3"/>
    <mergeCell ref="H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3CFB8-A907-6540-9F15-46F8025CFD8B}">
  <dimension ref="A1:BO66"/>
  <sheetViews>
    <sheetView topLeftCell="T1" workbookViewId="0">
      <selection activeCell="Z15" sqref="Z15"/>
    </sheetView>
  </sheetViews>
  <sheetFormatPr defaultColWidth="11" defaultRowHeight="15.75"/>
  <sheetData>
    <row r="1" spans="1:67">
      <c r="A1" t="s">
        <v>0</v>
      </c>
      <c r="B1" t="s">
        <v>1</v>
      </c>
      <c r="C1" t="s">
        <v>2</v>
      </c>
      <c r="D1" t="s">
        <v>3</v>
      </c>
      <c r="E1" t="s">
        <v>231</v>
      </c>
      <c r="F1" t="s">
        <v>232</v>
      </c>
      <c r="G1" t="s">
        <v>233</v>
      </c>
      <c r="H1" t="s">
        <v>234</v>
      </c>
      <c r="I1" t="s">
        <v>235</v>
      </c>
      <c r="J1" t="s">
        <v>236</v>
      </c>
      <c r="K1" t="s">
        <v>4</v>
      </c>
      <c r="L1" t="s">
        <v>5</v>
      </c>
      <c r="M1" t="s">
        <v>237</v>
      </c>
      <c r="N1" t="s">
        <v>185</v>
      </c>
      <c r="O1" t="s">
        <v>186</v>
      </c>
      <c r="P1" t="s">
        <v>187</v>
      </c>
      <c r="Q1" t="s">
        <v>188</v>
      </c>
      <c r="R1" t="s">
        <v>189</v>
      </c>
      <c r="S1" t="s">
        <v>190</v>
      </c>
      <c r="T1" t="s">
        <v>238</v>
      </c>
      <c r="U1" t="s">
        <v>239</v>
      </c>
      <c r="V1" t="s">
        <v>240</v>
      </c>
      <c r="W1" t="s">
        <v>241</v>
      </c>
      <c r="X1" t="s">
        <v>242</v>
      </c>
      <c r="Y1" t="s">
        <v>191</v>
      </c>
      <c r="Z1" t="s">
        <v>192</v>
      </c>
      <c r="AA1" t="s">
        <v>193</v>
      </c>
      <c r="AB1" t="s">
        <v>194</v>
      </c>
      <c r="AC1" t="s">
        <v>195</v>
      </c>
      <c r="AD1" t="s">
        <v>196</v>
      </c>
      <c r="AE1" t="s">
        <v>197</v>
      </c>
      <c r="AF1" t="s">
        <v>198</v>
      </c>
      <c r="AG1" t="s">
        <v>199</v>
      </c>
      <c r="AH1" t="s">
        <v>200</v>
      </c>
      <c r="AI1" t="s">
        <v>201</v>
      </c>
      <c r="AJ1" t="s">
        <v>202</v>
      </c>
      <c r="AK1" t="s">
        <v>203</v>
      </c>
      <c r="AL1" t="s">
        <v>204</v>
      </c>
      <c r="AM1" t="s">
        <v>205</v>
      </c>
      <c r="AN1" t="s">
        <v>206</v>
      </c>
      <c r="AO1" t="s">
        <v>207</v>
      </c>
      <c r="AP1" t="s">
        <v>208</v>
      </c>
      <c r="AQ1" t="s">
        <v>209</v>
      </c>
      <c r="AR1" t="s">
        <v>210</v>
      </c>
      <c r="AS1" t="s">
        <v>211</v>
      </c>
      <c r="AT1" t="s">
        <v>212</v>
      </c>
      <c r="AU1" t="s">
        <v>213</v>
      </c>
      <c r="AV1" t="s">
        <v>214</v>
      </c>
      <c r="AW1" t="s">
        <v>215</v>
      </c>
      <c r="AX1" t="s">
        <v>216</v>
      </c>
      <c r="AY1" t="s">
        <v>217</v>
      </c>
      <c r="AZ1" t="s">
        <v>218</v>
      </c>
      <c r="BA1" t="s">
        <v>219</v>
      </c>
      <c r="BB1" t="s">
        <v>220</v>
      </c>
      <c r="BC1" t="s">
        <v>221</v>
      </c>
      <c r="BD1" t="s">
        <v>222</v>
      </c>
      <c r="BE1" t="s">
        <v>223</v>
      </c>
      <c r="BF1" t="s">
        <v>224</v>
      </c>
      <c r="BG1" t="s">
        <v>225</v>
      </c>
      <c r="BH1" t="s">
        <v>226</v>
      </c>
      <c r="BI1" t="s">
        <v>243</v>
      </c>
      <c r="BJ1" t="s">
        <v>244</v>
      </c>
      <c r="BK1" t="s">
        <v>245</v>
      </c>
      <c r="BL1" t="s">
        <v>227</v>
      </c>
      <c r="BM1" t="s">
        <v>228</v>
      </c>
      <c r="BN1" t="s">
        <v>229</v>
      </c>
      <c r="BO1" t="s">
        <v>230</v>
      </c>
    </row>
    <row r="2" spans="1:67">
      <c r="A2" t="s">
        <v>6</v>
      </c>
      <c r="B2" t="s">
        <v>7</v>
      </c>
      <c r="C2" t="s">
        <v>8</v>
      </c>
      <c r="D2" t="s">
        <v>9</v>
      </c>
      <c r="E2">
        <v>72228</v>
      </c>
      <c r="F2">
        <v>251</v>
      </c>
      <c r="G2">
        <v>0</v>
      </c>
      <c r="H2">
        <v>72479</v>
      </c>
      <c r="I2">
        <v>0.2345798662550016</v>
      </c>
      <c r="J2">
        <v>0.12758386752876349</v>
      </c>
      <c r="K2">
        <v>17002.114126296263</v>
      </c>
      <c r="L2">
        <v>9247.1511346172501</v>
      </c>
      <c r="M2">
        <v>26249.265260913511</v>
      </c>
      <c r="N2">
        <v>57.991307134254455</v>
      </c>
      <c r="O2">
        <v>63.076026287740191</v>
      </c>
      <c r="P2">
        <v>2017</v>
      </c>
      <c r="Q2">
        <v>2017</v>
      </c>
      <c r="T2">
        <v>62.267691898478596</v>
      </c>
      <c r="U2">
        <v>67.727367516870103</v>
      </c>
      <c r="V2">
        <v>93.40153784771789</v>
      </c>
      <c r="W2">
        <v>74.721230278174318</v>
      </c>
      <c r="X2">
        <v>91.431946147774639</v>
      </c>
      <c r="Y2">
        <v>226860.51515121132</v>
      </c>
      <c r="Z2">
        <v>1088930.4727258144</v>
      </c>
      <c r="AA2">
        <v>845485.02456065756</v>
      </c>
      <c r="AB2">
        <v>0</v>
      </c>
      <c r="AC2">
        <v>1115064.8040712341</v>
      </c>
      <c r="AD2">
        <v>948887.01949040254</v>
      </c>
      <c r="AE2">
        <v>0</v>
      </c>
      <c r="AF2">
        <v>951521.9661407863</v>
      </c>
      <c r="AG2">
        <v>1056765.3108026285</v>
      </c>
      <c r="AH2">
        <v>0</v>
      </c>
      <c r="AI2">
        <v>779486.79466253216</v>
      </c>
      <c r="AJ2">
        <v>1169275.201174615</v>
      </c>
      <c r="AK2">
        <v>0</v>
      </c>
      <c r="AL2">
        <v>598645.85830082465</v>
      </c>
      <c r="AM2">
        <v>1286576.8694654342</v>
      </c>
      <c r="AN2">
        <v>0</v>
      </c>
      <c r="AO2">
        <v>408675.57260002964</v>
      </c>
      <c r="AP2">
        <v>1408835.5153183364</v>
      </c>
      <c r="AQ2">
        <v>0</v>
      </c>
      <c r="AR2">
        <v>209241.8931712152</v>
      </c>
      <c r="AS2">
        <v>1536221.5078953658</v>
      </c>
      <c r="AT2">
        <v>0</v>
      </c>
      <c r="AU2">
        <v>0</v>
      </c>
      <c r="AV2">
        <v>1573090.8240848545</v>
      </c>
      <c r="AW2">
        <v>0</v>
      </c>
      <c r="AX2">
        <v>0</v>
      </c>
      <c r="AY2">
        <v>1342370.836552409</v>
      </c>
      <c r="AZ2">
        <v>0</v>
      </c>
      <c r="BA2">
        <v>0</v>
      </c>
      <c r="BB2">
        <v>1099670.1893037334</v>
      </c>
      <c r="BC2">
        <v>0</v>
      </c>
      <c r="BD2">
        <v>0</v>
      </c>
      <c r="BE2">
        <v>844546.70538526727</v>
      </c>
      <c r="BF2">
        <v>0</v>
      </c>
      <c r="BG2">
        <v>0</v>
      </c>
      <c r="BH2">
        <v>576543.88420967583</v>
      </c>
      <c r="BI2">
        <v>0</v>
      </c>
      <c r="BJ2">
        <v>0</v>
      </c>
      <c r="BK2">
        <v>295190.46871535404</v>
      </c>
      <c r="BL2">
        <v>226860.51515121132</v>
      </c>
      <c r="BM2">
        <v>5151567.3616724368</v>
      </c>
      <c r="BN2">
        <v>13983459.356958734</v>
      </c>
      <c r="BO2">
        <v>19361887.233782381</v>
      </c>
    </row>
    <row r="3" spans="1:67">
      <c r="A3" t="s">
        <v>10</v>
      </c>
      <c r="B3" t="s">
        <v>11</v>
      </c>
      <c r="C3" t="s">
        <v>12</v>
      </c>
      <c r="D3" t="s">
        <v>13</v>
      </c>
      <c r="E3">
        <v>98604</v>
      </c>
      <c r="F3">
        <v>1666</v>
      </c>
      <c r="G3">
        <v>0</v>
      </c>
      <c r="H3">
        <v>100270</v>
      </c>
      <c r="I3">
        <v>0.19</v>
      </c>
      <c r="J3">
        <v>0.13</v>
      </c>
      <c r="K3">
        <v>19051.3</v>
      </c>
      <c r="L3">
        <v>13035.1</v>
      </c>
      <c r="M3">
        <v>32086.400000000001</v>
      </c>
      <c r="N3">
        <v>473.19049999999999</v>
      </c>
      <c r="O3">
        <v>736.53129999999999</v>
      </c>
      <c r="P3">
        <v>2018</v>
      </c>
      <c r="Q3">
        <v>2018</v>
      </c>
      <c r="R3">
        <v>1</v>
      </c>
      <c r="S3">
        <v>1</v>
      </c>
      <c r="T3">
        <v>496.17620172799997</v>
      </c>
      <c r="U3">
        <v>772.30904442880001</v>
      </c>
      <c r="V3">
        <v>744.26430259199992</v>
      </c>
      <c r="W3">
        <v>595.41144207359991</v>
      </c>
      <c r="X3">
        <v>1042.6172099788801</v>
      </c>
      <c r="Y3">
        <v>2025600.3582815668</v>
      </c>
      <c r="Z3">
        <v>9722881.7197515201</v>
      </c>
      <c r="AA3">
        <v>13590619.5937957</v>
      </c>
      <c r="AB3">
        <v>0</v>
      </c>
      <c r="AC3">
        <v>9956230.8810255583</v>
      </c>
      <c r="AD3">
        <v>14503033.058686128</v>
      </c>
      <c r="AE3">
        <v>0</v>
      </c>
      <c r="AF3">
        <v>8495983.6851418093</v>
      </c>
      <c r="AG3">
        <v>15451414.173005274</v>
      </c>
      <c r="AH3">
        <v>0</v>
      </c>
      <c r="AI3">
        <v>6959909.8348681703</v>
      </c>
      <c r="AJ3">
        <v>16436963.833769932</v>
      </c>
      <c r="AK3">
        <v>0</v>
      </c>
      <c r="AL3">
        <v>5345210.7531787548</v>
      </c>
      <c r="AM3">
        <v>17460919.863687646</v>
      </c>
      <c r="AN3">
        <v>0</v>
      </c>
      <c r="AO3">
        <v>3648997.2075033635</v>
      </c>
      <c r="AP3">
        <v>18524558.091873161</v>
      </c>
      <c r="AQ3">
        <v>0</v>
      </c>
      <c r="AR3">
        <v>1868286.570241722</v>
      </c>
      <c r="AS3">
        <v>19629193.465170093</v>
      </c>
      <c r="AT3">
        <v>0</v>
      </c>
      <c r="AU3">
        <v>0</v>
      </c>
      <c r="AV3">
        <v>20100294.108334176</v>
      </c>
      <c r="AW3">
        <v>0</v>
      </c>
      <c r="AX3">
        <v>0</v>
      </c>
      <c r="AY3">
        <v>17152250.972445164</v>
      </c>
      <c r="AZ3">
        <v>0</v>
      </c>
      <c r="BA3">
        <v>0</v>
      </c>
      <c r="BB3">
        <v>14051123.996627081</v>
      </c>
      <c r="BC3">
        <v>0</v>
      </c>
      <c r="BD3">
        <v>0</v>
      </c>
      <c r="BE3">
        <v>10791263.229409598</v>
      </c>
      <c r="BF3">
        <v>0</v>
      </c>
      <c r="BG3">
        <v>0</v>
      </c>
      <c r="BH3">
        <v>7366835.6979436204</v>
      </c>
      <c r="BI3">
        <v>0</v>
      </c>
      <c r="BJ3">
        <v>0</v>
      </c>
      <c r="BK3">
        <v>3771819.8773471336</v>
      </c>
      <c r="BL3">
        <v>2025600.3582815668</v>
      </c>
      <c r="BM3">
        <v>45997500.65171089</v>
      </c>
      <c r="BN3">
        <v>188830289.96209472</v>
      </c>
      <c r="BO3">
        <v>236853390.97208717</v>
      </c>
    </row>
    <row r="4" spans="1:67">
      <c r="A4" t="s">
        <v>14</v>
      </c>
      <c r="B4" t="s">
        <v>15</v>
      </c>
      <c r="C4" t="s">
        <v>16</v>
      </c>
      <c r="D4" t="s">
        <v>17</v>
      </c>
      <c r="E4">
        <v>25802</v>
      </c>
      <c r="F4">
        <v>30192</v>
      </c>
      <c r="G4">
        <v>0</v>
      </c>
      <c r="H4">
        <v>55994</v>
      </c>
      <c r="I4">
        <v>0.24221307148136417</v>
      </c>
      <c r="J4">
        <v>0.13367120684193856</v>
      </c>
      <c r="K4">
        <v>13562.478724527506</v>
      </c>
      <c r="L4">
        <v>7484.7855559075078</v>
      </c>
      <c r="M4">
        <v>21047.264280435014</v>
      </c>
      <c r="N4">
        <v>95.711432610000003</v>
      </c>
      <c r="O4">
        <v>390.35645899999997</v>
      </c>
      <c r="P4">
        <v>2006</v>
      </c>
      <c r="Q4">
        <v>2006</v>
      </c>
      <c r="R4">
        <v>1</v>
      </c>
      <c r="S4">
        <v>1</v>
      </c>
      <c r="T4">
        <v>133.40226695137162</v>
      </c>
      <c r="U4">
        <v>544.07749554747932</v>
      </c>
      <c r="V4">
        <v>200.10340042705741</v>
      </c>
      <c r="W4">
        <v>160.08272034164594</v>
      </c>
      <c r="X4">
        <v>734.50461898909714</v>
      </c>
      <c r="Y4">
        <v>387699.73014251061</v>
      </c>
      <c r="Z4">
        <v>1860958.704684051</v>
      </c>
      <c r="AA4">
        <v>5497609.5629569413</v>
      </c>
      <c r="AB4">
        <v>0</v>
      </c>
      <c r="AC4">
        <v>1905621.7135964683</v>
      </c>
      <c r="AD4">
        <v>6148548.3718005959</v>
      </c>
      <c r="AE4">
        <v>0</v>
      </c>
      <c r="AF4">
        <v>1626130.5289356532</v>
      </c>
      <c r="AG4">
        <v>6827565.6203604825</v>
      </c>
      <c r="AH4">
        <v>0</v>
      </c>
      <c r="AI4">
        <v>1332126.129304087</v>
      </c>
      <c r="AJ4">
        <v>7535634.1329890862</v>
      </c>
      <c r="AK4">
        <v>0</v>
      </c>
      <c r="AL4">
        <v>1023072.8673055387</v>
      </c>
      <c r="AM4">
        <v>8273757.2564265374</v>
      </c>
      <c r="AN4">
        <v>0</v>
      </c>
      <c r="AO4">
        <v>698417.74408058124</v>
      </c>
      <c r="AP4">
        <v>9042969.7645283826</v>
      </c>
      <c r="AQ4">
        <v>0</v>
      </c>
      <c r="AR4">
        <v>357589.88496925757</v>
      </c>
      <c r="AS4">
        <v>9844338.7888394147</v>
      </c>
      <c r="AT4">
        <v>0</v>
      </c>
      <c r="AU4">
        <v>0</v>
      </c>
      <c r="AV4">
        <v>10080602.919771561</v>
      </c>
      <c r="AW4">
        <v>0</v>
      </c>
      <c r="AX4">
        <v>0</v>
      </c>
      <c r="AY4">
        <v>8602114.4915383998</v>
      </c>
      <c r="AZ4">
        <v>0</v>
      </c>
      <c r="BA4">
        <v>0</v>
      </c>
      <c r="BB4">
        <v>7046852.1914682565</v>
      </c>
      <c r="BC4">
        <v>0</v>
      </c>
      <c r="BD4">
        <v>0</v>
      </c>
      <c r="BE4">
        <v>5411982.4830476213</v>
      </c>
      <c r="BF4">
        <v>0</v>
      </c>
      <c r="BG4">
        <v>0</v>
      </c>
      <c r="BH4">
        <v>3694580.0417605094</v>
      </c>
      <c r="BI4">
        <v>0</v>
      </c>
      <c r="BJ4">
        <v>0</v>
      </c>
      <c r="BK4">
        <v>1891624.9813813809</v>
      </c>
      <c r="BL4">
        <v>387699.73014251061</v>
      </c>
      <c r="BM4">
        <v>8803917.5728756357</v>
      </c>
      <c r="BN4">
        <v>89898180.606869161</v>
      </c>
      <c r="BO4">
        <v>99089797.909887314</v>
      </c>
    </row>
    <row r="5" spans="1:67" s="54" customFormat="1">
      <c r="A5" s="54" t="s">
        <v>18</v>
      </c>
      <c r="B5" s="54" t="s">
        <v>19</v>
      </c>
      <c r="C5" s="54" t="s">
        <v>20</v>
      </c>
      <c r="D5" s="54" t="s">
        <v>13</v>
      </c>
      <c r="E5" s="54">
        <v>3881</v>
      </c>
      <c r="F5" s="54">
        <v>8044</v>
      </c>
      <c r="G5" s="54">
        <v>173343</v>
      </c>
      <c r="H5" s="54">
        <v>185268</v>
      </c>
      <c r="I5" s="54">
        <v>2.3074928701063001E-2</v>
      </c>
      <c r="J5" s="54">
        <v>4.0186673580502978E-2</v>
      </c>
      <c r="K5" s="54">
        <v>4275.0458905885398</v>
      </c>
      <c r="L5" s="54">
        <v>7445.3046409126255</v>
      </c>
      <c r="M5" s="54">
        <v>11720.350531501164</v>
      </c>
      <c r="N5" s="54">
        <v>2668.1475473589899</v>
      </c>
      <c r="O5" s="54">
        <v>3682.7214452335315</v>
      </c>
      <c r="P5" s="54">
        <v>2017</v>
      </c>
      <c r="Q5" s="54">
        <v>2017</v>
      </c>
      <c r="T5" s="54">
        <v>2864.9016142023684</v>
      </c>
      <c r="U5" s="54">
        <v>3954.2920418889685</v>
      </c>
      <c r="V5" s="54">
        <v>4297.3524213035525</v>
      </c>
      <c r="W5" s="54">
        <v>3437.8819370428419</v>
      </c>
      <c r="X5" s="54">
        <v>5338.294256550108</v>
      </c>
      <c r="Y5" s="54">
        <v>2624482.6870149234</v>
      </c>
      <c r="Z5" s="54">
        <v>12597516.897671634</v>
      </c>
      <c r="AA5" s="54">
        <v>39745227.002849735</v>
      </c>
      <c r="AB5" s="54">
        <v>0</v>
      </c>
      <c r="AC5" s="54">
        <v>12899857.303215753</v>
      </c>
      <c r="AD5" s="54">
        <v>37254379.584488653</v>
      </c>
      <c r="AE5" s="54">
        <v>0</v>
      </c>
      <c r="AF5" s="54">
        <v>11007878.232077442</v>
      </c>
      <c r="AG5" s="54">
        <v>34621078.239292599</v>
      </c>
      <c r="AH5" s="54">
        <v>0</v>
      </c>
      <c r="AI5" s="54">
        <v>9017653.8477178402</v>
      </c>
      <c r="AJ5" s="54">
        <v>31839919.906886466</v>
      </c>
      <c r="AK5" s="54">
        <v>0</v>
      </c>
      <c r="AL5" s="54">
        <v>6925558.1550473021</v>
      </c>
      <c r="AM5" s="54">
        <v>28905324.233459011</v>
      </c>
      <c r="AN5" s="54">
        <v>0</v>
      </c>
      <c r="AO5" s="54">
        <v>4727847.7005122919</v>
      </c>
      <c r="AP5" s="54">
        <v>25811528.173840668</v>
      </c>
      <c r="AQ5" s="54">
        <v>0</v>
      </c>
      <c r="AR5" s="54">
        <v>2420658.0226622932</v>
      </c>
      <c r="AS5" s="54">
        <v>22552580.436602172</v>
      </c>
      <c r="AT5" s="54">
        <v>0</v>
      </c>
      <c r="AU5" s="54">
        <v>0</v>
      </c>
      <c r="AV5" s="54">
        <v>23093842.367080625</v>
      </c>
      <c r="AW5" s="54">
        <v>0</v>
      </c>
      <c r="AX5" s="54">
        <v>0</v>
      </c>
      <c r="AY5" s="54">
        <v>19706745.486575466</v>
      </c>
      <c r="AZ5" s="54">
        <v>0</v>
      </c>
      <c r="BA5" s="54">
        <v>0</v>
      </c>
      <c r="BB5" s="54">
        <v>16143765.902602622</v>
      </c>
      <c r="BC5" s="54">
        <v>0</v>
      </c>
      <c r="BD5" s="54">
        <v>0</v>
      </c>
      <c r="BE5" s="54">
        <v>12398412.213198815</v>
      </c>
      <c r="BF5" s="54">
        <v>0</v>
      </c>
      <c r="BG5" s="54">
        <v>0</v>
      </c>
      <c r="BH5" s="54">
        <v>8463982.7375437226</v>
      </c>
      <c r="BI5" s="54">
        <v>0</v>
      </c>
      <c r="BJ5" s="54">
        <v>0</v>
      </c>
      <c r="BK5" s="54">
        <v>4333559.1616223864</v>
      </c>
      <c r="BL5" s="54">
        <v>2624482.6870149234</v>
      </c>
      <c r="BM5" s="54">
        <v>59596970.158904552</v>
      </c>
      <c r="BN5" s="54">
        <v>304870345.44604295</v>
      </c>
      <c r="BO5" s="54">
        <v>367091798.29196244</v>
      </c>
    </row>
    <row r="6" spans="1:67">
      <c r="A6" t="s">
        <v>21</v>
      </c>
      <c r="B6" t="s">
        <v>22</v>
      </c>
      <c r="C6" t="s">
        <v>23</v>
      </c>
      <c r="D6" t="s">
        <v>13</v>
      </c>
      <c r="E6">
        <v>17985</v>
      </c>
      <c r="F6">
        <v>173</v>
      </c>
      <c r="G6">
        <v>0</v>
      </c>
      <c r="H6">
        <v>18158</v>
      </c>
      <c r="I6">
        <v>0.19</v>
      </c>
      <c r="J6">
        <v>0.13</v>
      </c>
      <c r="K6">
        <v>3450.02</v>
      </c>
      <c r="L6">
        <v>2360.54</v>
      </c>
      <c r="M6">
        <v>5810.5599999999995</v>
      </c>
      <c r="N6">
        <v>396.4840231395915</v>
      </c>
      <c r="O6">
        <v>627.34103642678872</v>
      </c>
      <c r="P6">
        <v>2017</v>
      </c>
      <c r="Q6">
        <v>2017</v>
      </c>
      <c r="T6">
        <v>425.72147819276319</v>
      </c>
      <c r="U6">
        <v>673.60230872295062</v>
      </c>
      <c r="V6">
        <v>638.58221728914475</v>
      </c>
      <c r="W6">
        <v>510.86577383131578</v>
      </c>
      <c r="X6">
        <v>909.36311677598337</v>
      </c>
      <c r="Y6">
        <v>314731.63161312789</v>
      </c>
      <c r="Z6">
        <v>1510711.8317430138</v>
      </c>
      <c r="AA6">
        <v>2146588.0116743799</v>
      </c>
      <c r="AB6">
        <v>0</v>
      </c>
      <c r="AC6">
        <v>1546968.9157048464</v>
      </c>
      <c r="AD6">
        <v>2290700.3379673027</v>
      </c>
      <c r="AE6">
        <v>0</v>
      </c>
      <c r="AF6">
        <v>1320080.141401469</v>
      </c>
      <c r="AG6">
        <v>2440493.621227562</v>
      </c>
      <c r="AH6">
        <v>0</v>
      </c>
      <c r="AI6">
        <v>1081409.6518360835</v>
      </c>
      <c r="AJ6">
        <v>2596157.5386896441</v>
      </c>
      <c r="AK6">
        <v>0</v>
      </c>
      <c r="AL6">
        <v>830522.61261011206</v>
      </c>
      <c r="AM6">
        <v>2757887.5998640796</v>
      </c>
      <c r="AN6">
        <v>0</v>
      </c>
      <c r="AO6">
        <v>566970.10354183649</v>
      </c>
      <c r="AP6">
        <v>2925885.3172326027</v>
      </c>
      <c r="AQ6">
        <v>0</v>
      </c>
      <c r="AR6">
        <v>290288.69301342027</v>
      </c>
      <c r="AS6">
        <v>3100358.381777293</v>
      </c>
      <c r="AT6">
        <v>0</v>
      </c>
      <c r="AU6">
        <v>0</v>
      </c>
      <c r="AV6">
        <v>3174766.9829399479</v>
      </c>
      <c r="AW6">
        <v>0</v>
      </c>
      <c r="AX6">
        <v>0</v>
      </c>
      <c r="AY6">
        <v>2709134.4921087557</v>
      </c>
      <c r="AZ6">
        <v>0</v>
      </c>
      <c r="BA6">
        <v>0</v>
      </c>
      <c r="BB6">
        <v>2219322.9759354922</v>
      </c>
      <c r="BC6">
        <v>0</v>
      </c>
      <c r="BD6">
        <v>0</v>
      </c>
      <c r="BE6">
        <v>1704440.0455184579</v>
      </c>
      <c r="BF6">
        <v>0</v>
      </c>
      <c r="BG6">
        <v>0</v>
      </c>
      <c r="BH6">
        <v>1163564.4044072675</v>
      </c>
      <c r="BI6">
        <v>0</v>
      </c>
      <c r="BJ6">
        <v>0</v>
      </c>
      <c r="BK6">
        <v>595744.9750565209</v>
      </c>
      <c r="BL6">
        <v>314731.63161312789</v>
      </c>
      <c r="BM6">
        <v>7146951.9498507809</v>
      </c>
      <c r="BN6">
        <v>29825044.684399307</v>
      </c>
      <c r="BO6">
        <v>37286728.265863217</v>
      </c>
    </row>
    <row r="7" spans="1:67">
      <c r="A7" t="s">
        <v>24</v>
      </c>
      <c r="B7" t="s">
        <v>25</v>
      </c>
      <c r="C7" t="s">
        <v>8</v>
      </c>
      <c r="D7" t="s">
        <v>17</v>
      </c>
      <c r="E7">
        <v>854782</v>
      </c>
      <c r="F7">
        <v>38</v>
      </c>
      <c r="G7">
        <v>0</v>
      </c>
      <c r="H7">
        <v>854820</v>
      </c>
      <c r="I7">
        <v>0.2100367463402821</v>
      </c>
      <c r="J7">
        <v>0.13796782560170523</v>
      </c>
      <c r="K7">
        <v>179543.61150659996</v>
      </c>
      <c r="L7">
        <v>117937.65668084966</v>
      </c>
      <c r="M7">
        <v>297481.2681874496</v>
      </c>
      <c r="N7">
        <v>112.42100614202977</v>
      </c>
      <c r="O7">
        <v>2341.0071318705664</v>
      </c>
      <c r="P7">
        <v>2012</v>
      </c>
      <c r="Q7">
        <v>2016</v>
      </c>
      <c r="T7">
        <v>135.90865699215465</v>
      </c>
      <c r="U7">
        <v>2573.9645621982318</v>
      </c>
      <c r="V7">
        <v>203.86298548823197</v>
      </c>
      <c r="W7">
        <v>163.09038839058556</v>
      </c>
      <c r="X7">
        <v>3474.8521589676129</v>
      </c>
      <c r="Y7">
        <v>5228899.5238678204</v>
      </c>
      <c r="Z7">
        <v>25098717.714565534</v>
      </c>
      <c r="AA7">
        <v>409815920.94103158</v>
      </c>
      <c r="AB7">
        <v>0</v>
      </c>
      <c r="AC7">
        <v>25701086.93971511</v>
      </c>
      <c r="AD7">
        <v>440975415.32943636</v>
      </c>
      <c r="AE7">
        <v>0</v>
      </c>
      <c r="AF7">
        <v>21931594.188556895</v>
      </c>
      <c r="AG7">
        <v>473394511.47802252</v>
      </c>
      <c r="AH7">
        <v>0</v>
      </c>
      <c r="AI7">
        <v>17966361.95926581</v>
      </c>
      <c r="AJ7">
        <v>507115722.40251112</v>
      </c>
      <c r="AK7">
        <v>0</v>
      </c>
      <c r="AL7">
        <v>13798165.984716143</v>
      </c>
      <c r="AM7">
        <v>542182876.21276379</v>
      </c>
      <c r="AN7">
        <v>0</v>
      </c>
      <c r="AO7">
        <v>9419547.9788995534</v>
      </c>
      <c r="AP7">
        <v>578641154.74980462</v>
      </c>
      <c r="AQ7">
        <v>0</v>
      </c>
      <c r="AR7">
        <v>4822808.5651965709</v>
      </c>
      <c r="AS7">
        <v>616537133.31992495</v>
      </c>
      <c r="AT7">
        <v>0</v>
      </c>
      <c r="AU7">
        <v>0</v>
      </c>
      <c r="AV7">
        <v>631334024.51960313</v>
      </c>
      <c r="AW7">
        <v>0</v>
      </c>
      <c r="AX7">
        <v>0</v>
      </c>
      <c r="AY7">
        <v>538738367.59006131</v>
      </c>
      <c r="AZ7">
        <v>0</v>
      </c>
      <c r="BA7">
        <v>0</v>
      </c>
      <c r="BB7">
        <v>441334470.72977829</v>
      </c>
      <c r="BC7">
        <v>0</v>
      </c>
      <c r="BD7">
        <v>0</v>
      </c>
      <c r="BE7">
        <v>338944873.52046978</v>
      </c>
      <c r="BF7">
        <v>0</v>
      </c>
      <c r="BG7">
        <v>0</v>
      </c>
      <c r="BH7">
        <v>231386366.98997399</v>
      </c>
      <c r="BI7">
        <v>0</v>
      </c>
      <c r="BJ7">
        <v>0</v>
      </c>
      <c r="BK7">
        <v>118469819.89886667</v>
      </c>
      <c r="BL7">
        <v>5228899.5238678204</v>
      </c>
      <c r="BM7">
        <v>118738283.33091563</v>
      </c>
      <c r="BN7">
        <v>5868870657.6822481</v>
      </c>
      <c r="BO7">
        <v>5992837840.5370312</v>
      </c>
    </row>
    <row r="8" spans="1:67">
      <c r="A8" t="s">
        <v>26</v>
      </c>
      <c r="B8" t="s">
        <v>27</v>
      </c>
      <c r="C8" t="s">
        <v>20</v>
      </c>
      <c r="D8" t="s">
        <v>13</v>
      </c>
      <c r="E8">
        <v>32860</v>
      </c>
      <c r="F8">
        <v>207309</v>
      </c>
      <c r="G8">
        <v>123507</v>
      </c>
      <c r="H8">
        <v>363676</v>
      </c>
      <c r="I8">
        <v>0.19</v>
      </c>
      <c r="J8">
        <v>0.13</v>
      </c>
      <c r="K8">
        <v>69098.44</v>
      </c>
      <c r="L8">
        <v>47277.880000000005</v>
      </c>
      <c r="M8">
        <v>116376.32000000001</v>
      </c>
      <c r="N8">
        <v>2242.319385568785</v>
      </c>
      <c r="O8">
        <v>2405.3628018936051</v>
      </c>
      <c r="P8">
        <v>2015</v>
      </c>
      <c r="Q8">
        <v>2015</v>
      </c>
      <c r="T8">
        <v>2524.6271873233059</v>
      </c>
      <c r="U8">
        <v>2708.1977545747236</v>
      </c>
      <c r="V8">
        <v>3786.940780984959</v>
      </c>
      <c r="W8">
        <v>3029.552624787967</v>
      </c>
      <c r="X8">
        <v>3656.066968675877</v>
      </c>
      <c r="Y8">
        <v>37381671.476920329</v>
      </c>
      <c r="Z8">
        <v>179432023.0892176</v>
      </c>
      <c r="AA8">
        <v>172851095.4170219</v>
      </c>
      <c r="AB8">
        <v>0</v>
      </c>
      <c r="AC8">
        <v>183738391.6433588</v>
      </c>
      <c r="AD8">
        <v>184455545.51520202</v>
      </c>
      <c r="AE8">
        <v>0</v>
      </c>
      <c r="AF8">
        <v>156790094.20233285</v>
      </c>
      <c r="AG8">
        <v>196517446.98713461</v>
      </c>
      <c r="AH8">
        <v>0</v>
      </c>
      <c r="AI8">
        <v>128442445.17055106</v>
      </c>
      <c r="AJ8">
        <v>209052073.33550316</v>
      </c>
      <c r="AK8">
        <v>0</v>
      </c>
      <c r="AL8">
        <v>98643797.890983224</v>
      </c>
      <c r="AM8">
        <v>222075167.69912887</v>
      </c>
      <c r="AN8">
        <v>0</v>
      </c>
      <c r="AO8">
        <v>67340832.693577886</v>
      </c>
      <c r="AP8">
        <v>235602956.59796736</v>
      </c>
      <c r="AQ8">
        <v>0</v>
      </c>
      <c r="AR8">
        <v>34478506.339111872</v>
      </c>
      <c r="AS8">
        <v>249652164.06735536</v>
      </c>
      <c r="AT8">
        <v>0</v>
      </c>
      <c r="AU8">
        <v>0</v>
      </c>
      <c r="AV8">
        <v>255643816.00497189</v>
      </c>
      <c r="AW8">
        <v>0</v>
      </c>
      <c r="AX8">
        <v>0</v>
      </c>
      <c r="AY8">
        <v>218149389.65757599</v>
      </c>
      <c r="AZ8">
        <v>0</v>
      </c>
      <c r="BA8">
        <v>0</v>
      </c>
      <c r="BB8">
        <v>178707980.00748625</v>
      </c>
      <c r="BC8">
        <v>0</v>
      </c>
      <c r="BD8">
        <v>0</v>
      </c>
      <c r="BE8">
        <v>137247728.64574942</v>
      </c>
      <c r="BF8">
        <v>0</v>
      </c>
      <c r="BG8">
        <v>0</v>
      </c>
      <c r="BH8">
        <v>93694449.422164962</v>
      </c>
      <c r="BI8">
        <v>0</v>
      </c>
      <c r="BJ8">
        <v>0</v>
      </c>
      <c r="BK8">
        <v>47971558.104148462</v>
      </c>
      <c r="BL8">
        <v>37381671.476920329</v>
      </c>
      <c r="BM8">
        <v>848866091.02913332</v>
      </c>
      <c r="BN8">
        <v>2401621371.4614105</v>
      </c>
      <c r="BO8">
        <v>3287869133.9674644</v>
      </c>
    </row>
    <row r="9" spans="1:67">
      <c r="A9" t="s">
        <v>28</v>
      </c>
      <c r="B9" t="s">
        <v>29</v>
      </c>
      <c r="C9" t="s">
        <v>23</v>
      </c>
      <c r="D9" t="s">
        <v>13</v>
      </c>
      <c r="E9">
        <v>20451</v>
      </c>
      <c r="F9">
        <v>1070</v>
      </c>
      <c r="G9">
        <v>0</v>
      </c>
      <c r="H9">
        <v>21521</v>
      </c>
      <c r="I9">
        <v>0.19</v>
      </c>
      <c r="J9">
        <v>0.13</v>
      </c>
      <c r="K9">
        <v>4088.9900000000002</v>
      </c>
      <c r="L9">
        <v>2797.73</v>
      </c>
      <c r="M9">
        <v>6886.72</v>
      </c>
      <c r="N9">
        <v>1506.5328491098342</v>
      </c>
      <c r="O9">
        <v>1622.7161587489295</v>
      </c>
      <c r="P9">
        <v>2013</v>
      </c>
      <c r="Q9">
        <v>2013</v>
      </c>
      <c r="T9">
        <v>1778.600057994599</v>
      </c>
      <c r="U9">
        <v>1915.7650998217314</v>
      </c>
      <c r="V9">
        <v>2667.9000869918982</v>
      </c>
      <c r="W9">
        <v>2134.3200695935188</v>
      </c>
      <c r="X9">
        <v>2586.2828847593373</v>
      </c>
      <c r="Y9">
        <v>1558430.9681012861</v>
      </c>
      <c r="Z9">
        <v>7480468.6468861736</v>
      </c>
      <c r="AA9">
        <v>7235721.2151777409</v>
      </c>
      <c r="AB9">
        <v>0</v>
      </c>
      <c r="AC9">
        <v>7659999.8944114419</v>
      </c>
      <c r="AD9">
        <v>7721495.2021073308</v>
      </c>
      <c r="AE9">
        <v>0</v>
      </c>
      <c r="AF9">
        <v>6536533.2432310972</v>
      </c>
      <c r="AG9">
        <v>8226418.5649895966</v>
      </c>
      <c r="AH9">
        <v>0</v>
      </c>
      <c r="AI9">
        <v>5354728.0328549147</v>
      </c>
      <c r="AJ9">
        <v>8751130.6680537984</v>
      </c>
      <c r="AK9">
        <v>0</v>
      </c>
      <c r="AL9">
        <v>4112431.1292325743</v>
      </c>
      <c r="AM9">
        <v>9296290.534971647</v>
      </c>
      <c r="AN9">
        <v>0</v>
      </c>
      <c r="AO9">
        <v>2807419.6508894372</v>
      </c>
      <c r="AP9">
        <v>9862577.424236754</v>
      </c>
      <c r="AQ9">
        <v>0</v>
      </c>
      <c r="AR9">
        <v>1437398.8612553922</v>
      </c>
      <c r="AS9">
        <v>10450691.420838442</v>
      </c>
      <c r="AT9">
        <v>0</v>
      </c>
      <c r="AU9">
        <v>0</v>
      </c>
      <c r="AV9">
        <v>10701508.014938565</v>
      </c>
      <c r="AW9">
        <v>0</v>
      </c>
      <c r="AX9">
        <v>0</v>
      </c>
      <c r="AY9">
        <v>9131953.5060809087</v>
      </c>
      <c r="AZ9">
        <v>0</v>
      </c>
      <c r="BA9">
        <v>0</v>
      </c>
      <c r="BB9">
        <v>7480896.3121814802</v>
      </c>
      <c r="BC9">
        <v>0</v>
      </c>
      <c r="BD9">
        <v>0</v>
      </c>
      <c r="BE9">
        <v>5745328.3677553767</v>
      </c>
      <c r="BF9">
        <v>0</v>
      </c>
      <c r="BG9">
        <v>0</v>
      </c>
      <c r="BH9">
        <v>3922144.1657210039</v>
      </c>
      <c r="BI9">
        <v>0</v>
      </c>
      <c r="BJ9">
        <v>0</v>
      </c>
      <c r="BK9">
        <v>2008137.812849154</v>
      </c>
      <c r="BL9">
        <v>1558430.9681012861</v>
      </c>
      <c r="BM9">
        <v>35388979.458761029</v>
      </c>
      <c r="BN9">
        <v>100534293.20990179</v>
      </c>
      <c r="BO9">
        <v>137481703.63676411</v>
      </c>
    </row>
    <row r="10" spans="1:67">
      <c r="A10" t="s">
        <v>30</v>
      </c>
      <c r="B10" t="s">
        <v>31</v>
      </c>
      <c r="C10" t="s">
        <v>16</v>
      </c>
      <c r="D10" t="s">
        <v>9</v>
      </c>
      <c r="E10">
        <v>25868</v>
      </c>
      <c r="F10">
        <v>34</v>
      </c>
      <c r="G10">
        <v>0</v>
      </c>
      <c r="H10">
        <v>25902</v>
      </c>
      <c r="I10">
        <v>0.26958908345896632</v>
      </c>
      <c r="J10">
        <v>0.17422397464146275</v>
      </c>
      <c r="K10">
        <v>6982.8964397541458</v>
      </c>
      <c r="L10">
        <v>4512.7493911631682</v>
      </c>
      <c r="M10">
        <v>11495.645830917314</v>
      </c>
      <c r="N10">
        <v>96.953366375186135</v>
      </c>
      <c r="O10">
        <v>159.86823397428824</v>
      </c>
      <c r="P10">
        <v>2015</v>
      </c>
      <c r="Q10">
        <v>2016</v>
      </c>
      <c r="T10">
        <v>109.1597861699009</v>
      </c>
      <c r="U10">
        <v>175.77698216674412</v>
      </c>
      <c r="V10">
        <v>163.73967925485135</v>
      </c>
      <c r="W10">
        <v>130.99174340388106</v>
      </c>
      <c r="X10">
        <v>237.29892592510458</v>
      </c>
      <c r="Y10">
        <v>163339.60333074105</v>
      </c>
      <c r="Z10">
        <v>784030.09598755697</v>
      </c>
      <c r="AA10">
        <v>1070870.5834921894</v>
      </c>
      <c r="AB10">
        <v>0</v>
      </c>
      <c r="AC10">
        <v>802846.8182912583</v>
      </c>
      <c r="AD10">
        <v>1156209.9412657009</v>
      </c>
      <c r="AE10">
        <v>0</v>
      </c>
      <c r="AF10">
        <v>685095.95160854049</v>
      </c>
      <c r="AG10">
        <v>1245028.7667562491</v>
      </c>
      <c r="AH10">
        <v>0</v>
      </c>
      <c r="AI10">
        <v>561230.60355771647</v>
      </c>
      <c r="AJ10">
        <v>1337444.9189441747</v>
      </c>
      <c r="AK10">
        <v>0</v>
      </c>
      <c r="AL10">
        <v>431025.10353232623</v>
      </c>
      <c r="AM10">
        <v>1433579.909867469</v>
      </c>
      <c r="AN10">
        <v>0</v>
      </c>
      <c r="AO10">
        <v>294246.47067806806</v>
      </c>
      <c r="AP10">
        <v>1533559.0120817698</v>
      </c>
      <c r="AQ10">
        <v>0</v>
      </c>
      <c r="AR10">
        <v>150654.19298717086</v>
      </c>
      <c r="AS10">
        <v>1637511.3691742732</v>
      </c>
      <c r="AT10">
        <v>0</v>
      </c>
      <c r="AU10">
        <v>0</v>
      </c>
      <c r="AV10">
        <v>1676811.6420344559</v>
      </c>
      <c r="AW10">
        <v>0</v>
      </c>
      <c r="AX10">
        <v>0</v>
      </c>
      <c r="AY10">
        <v>1430879.2678694024</v>
      </c>
      <c r="AZ10">
        <v>0</v>
      </c>
      <c r="BA10">
        <v>0</v>
      </c>
      <c r="BB10">
        <v>1172176.2962386145</v>
      </c>
      <c r="BC10">
        <v>0</v>
      </c>
      <c r="BD10">
        <v>0</v>
      </c>
      <c r="BE10">
        <v>900231.39551125607</v>
      </c>
      <c r="BF10">
        <v>0</v>
      </c>
      <c r="BG10">
        <v>0</v>
      </c>
      <c r="BH10">
        <v>614557.96600235079</v>
      </c>
      <c r="BI10">
        <v>0</v>
      </c>
      <c r="BJ10">
        <v>0</v>
      </c>
      <c r="BK10">
        <v>314653.6785932036</v>
      </c>
      <c r="BL10">
        <v>163339.60333074105</v>
      </c>
      <c r="BM10">
        <v>3709129.2366426382</v>
      </c>
      <c r="BN10">
        <v>15523514.74783111</v>
      </c>
      <c r="BO10">
        <v>19395983.587804489</v>
      </c>
    </row>
    <row r="11" spans="1:67">
      <c r="A11" t="s">
        <v>32</v>
      </c>
      <c r="B11" t="s">
        <v>33</v>
      </c>
      <c r="C11" t="s">
        <v>16</v>
      </c>
      <c r="D11" t="s">
        <v>9</v>
      </c>
      <c r="E11">
        <v>78473</v>
      </c>
      <c r="F11">
        <v>9003</v>
      </c>
      <c r="G11">
        <v>0</v>
      </c>
      <c r="H11">
        <v>87476</v>
      </c>
      <c r="I11">
        <v>0.22968202383228192</v>
      </c>
      <c r="J11">
        <v>0.1691837124832728</v>
      </c>
      <c r="K11">
        <v>20091.664716752693</v>
      </c>
      <c r="L11">
        <v>14799.51443318677</v>
      </c>
      <c r="M11">
        <v>34891.17914993946</v>
      </c>
      <c r="N11">
        <v>38.063057471004925</v>
      </c>
      <c r="O11">
        <v>76.292756298280963</v>
      </c>
      <c r="P11">
        <v>2013</v>
      </c>
      <c r="Q11">
        <v>2013</v>
      </c>
      <c r="T11">
        <v>44.936926709153688</v>
      </c>
      <c r="U11">
        <v>90.070588807186041</v>
      </c>
      <c r="V11">
        <v>67.405390063730536</v>
      </c>
      <c r="W11">
        <v>53.924312050984426</v>
      </c>
      <c r="X11">
        <v>121.59529488970117</v>
      </c>
      <c r="Y11">
        <v>193469.49960891536</v>
      </c>
      <c r="Z11">
        <v>928653.5981227936</v>
      </c>
      <c r="AA11">
        <v>1799551.3217277341</v>
      </c>
      <c r="AB11">
        <v>0</v>
      </c>
      <c r="AC11">
        <v>950941.28447774064</v>
      </c>
      <c r="AD11">
        <v>1893000.7195263263</v>
      </c>
      <c r="AE11">
        <v>0</v>
      </c>
      <c r="AF11">
        <v>811469.8960876721</v>
      </c>
      <c r="AG11">
        <v>1989899.1468579359</v>
      </c>
      <c r="AH11">
        <v>0</v>
      </c>
      <c r="AI11">
        <v>664756.13887502102</v>
      </c>
      <c r="AJ11">
        <v>2090358.3302870153</v>
      </c>
      <c r="AK11">
        <v>0</v>
      </c>
      <c r="AL11">
        <v>510532.71465601609</v>
      </c>
      <c r="AM11">
        <v>2194493.372612101</v>
      </c>
      <c r="AN11">
        <v>0</v>
      </c>
      <c r="AO11">
        <v>348523.66653850698</v>
      </c>
      <c r="AP11">
        <v>2302422.8505705451</v>
      </c>
      <c r="AQ11">
        <v>0</v>
      </c>
      <c r="AR11">
        <v>178444.11726771557</v>
      </c>
      <c r="AS11">
        <v>2414268.9152883701</v>
      </c>
      <c r="AT11">
        <v>0</v>
      </c>
      <c r="AU11">
        <v>0</v>
      </c>
      <c r="AV11">
        <v>2472211.3692552908</v>
      </c>
      <c r="AW11">
        <v>0</v>
      </c>
      <c r="AX11">
        <v>0</v>
      </c>
      <c r="AY11">
        <v>2109620.3684311816</v>
      </c>
      <c r="AZ11">
        <v>0</v>
      </c>
      <c r="BA11">
        <v>0</v>
      </c>
      <c r="BB11">
        <v>1728201.0058188241</v>
      </c>
      <c r="BC11">
        <v>0</v>
      </c>
      <c r="BD11">
        <v>0</v>
      </c>
      <c r="BE11">
        <v>1327258.3724688566</v>
      </c>
      <c r="BF11">
        <v>0</v>
      </c>
      <c r="BG11">
        <v>0</v>
      </c>
      <c r="BH11">
        <v>906075.04893873946</v>
      </c>
      <c r="BI11">
        <v>0</v>
      </c>
      <c r="BJ11">
        <v>0</v>
      </c>
      <c r="BK11">
        <v>463910.42505663465</v>
      </c>
      <c r="BL11">
        <v>193469.49960891536</v>
      </c>
      <c r="BM11">
        <v>4393321.4160254663</v>
      </c>
      <c r="BN11">
        <v>23691271.246839553</v>
      </c>
      <c r="BO11">
        <v>28278062.162473936</v>
      </c>
    </row>
    <row r="12" spans="1:67">
      <c r="A12" t="s">
        <v>34</v>
      </c>
      <c r="B12" t="s">
        <v>35</v>
      </c>
      <c r="C12" t="s">
        <v>16</v>
      </c>
      <c r="D12" t="s">
        <v>17</v>
      </c>
      <c r="E12">
        <v>406260</v>
      </c>
      <c r="F12">
        <v>9948</v>
      </c>
      <c r="G12">
        <v>0</v>
      </c>
      <c r="H12">
        <v>416208</v>
      </c>
      <c r="I12">
        <v>0.25605283368122561</v>
      </c>
      <c r="J12">
        <v>0.14448525067937459</v>
      </c>
      <c r="K12">
        <v>106571.23780079556</v>
      </c>
      <c r="L12">
        <v>60135.917214761139</v>
      </c>
      <c r="M12">
        <v>166707.15501555669</v>
      </c>
      <c r="N12">
        <v>76.585802179135541</v>
      </c>
      <c r="O12">
        <v>236.68763240438145</v>
      </c>
      <c r="P12">
        <v>2013</v>
      </c>
      <c r="Q12">
        <v>2012</v>
      </c>
      <c r="T12">
        <v>90.416556318608698</v>
      </c>
      <c r="U12">
        <v>286.13778999711298</v>
      </c>
      <c r="V12">
        <v>135.62483447791305</v>
      </c>
      <c r="W12">
        <v>108.49986758233044</v>
      </c>
      <c r="X12">
        <v>386.28601649610255</v>
      </c>
      <c r="Y12">
        <v>2064815.2124056013</v>
      </c>
      <c r="Z12">
        <v>9911113.019546885</v>
      </c>
      <c r="AA12">
        <v>23229663.909229476</v>
      </c>
      <c r="AB12">
        <v>0</v>
      </c>
      <c r="AC12">
        <v>10148979.73201601</v>
      </c>
      <c r="AD12">
        <v>25844787.452630568</v>
      </c>
      <c r="AE12">
        <v>0</v>
      </c>
      <c r="AF12">
        <v>8660462.7046536617</v>
      </c>
      <c r="AG12">
        <v>28572056.639703203</v>
      </c>
      <c r="AH12">
        <v>0</v>
      </c>
      <c r="AI12">
        <v>7094651.04765228</v>
      </c>
      <c r="AJ12">
        <v>31415348.150182609</v>
      </c>
      <c r="AK12">
        <v>0</v>
      </c>
      <c r="AL12">
        <v>5448692.0045969514</v>
      </c>
      <c r="AM12">
        <v>34378660.148540556</v>
      </c>
      <c r="AN12">
        <v>0</v>
      </c>
      <c r="AO12">
        <v>3719640.4084715187</v>
      </c>
      <c r="AP12">
        <v>37466115.88228517</v>
      </c>
      <c r="AQ12">
        <v>0</v>
      </c>
      <c r="AR12">
        <v>1904455.8891374175</v>
      </c>
      <c r="AS12">
        <v>40681967.383003972</v>
      </c>
      <c r="AT12">
        <v>0</v>
      </c>
      <c r="AU12">
        <v>0</v>
      </c>
      <c r="AV12">
        <v>41658334.600196071</v>
      </c>
      <c r="AW12">
        <v>0</v>
      </c>
      <c r="AX12">
        <v>0</v>
      </c>
      <c r="AY12">
        <v>35548445.525500648</v>
      </c>
      <c r="AZ12">
        <v>0</v>
      </c>
      <c r="BA12">
        <v>0</v>
      </c>
      <c r="BB12">
        <v>29121286.574490134</v>
      </c>
      <c r="BC12">
        <v>0</v>
      </c>
      <c r="BD12">
        <v>0</v>
      </c>
      <c r="BE12">
        <v>22365148.08920842</v>
      </c>
      <c r="BF12">
        <v>0</v>
      </c>
      <c r="BG12">
        <v>0</v>
      </c>
      <c r="BH12">
        <v>15267941.095566284</v>
      </c>
      <c r="BI12">
        <v>0</v>
      </c>
      <c r="BJ12">
        <v>0</v>
      </c>
      <c r="BK12">
        <v>7817185.8409299375</v>
      </c>
      <c r="BL12">
        <v>2064815.2124056013</v>
      </c>
      <c r="BM12">
        <v>46887994.806074716</v>
      </c>
      <c r="BN12">
        <v>373366941.29146701</v>
      </c>
      <c r="BO12">
        <v>422319751.30994731</v>
      </c>
    </row>
    <row r="13" spans="1:67">
      <c r="A13" t="s">
        <v>36</v>
      </c>
      <c r="B13" t="s">
        <v>37</v>
      </c>
      <c r="C13" t="s">
        <v>16</v>
      </c>
      <c r="D13" t="s">
        <v>9</v>
      </c>
      <c r="E13">
        <v>7175</v>
      </c>
      <c r="F13">
        <v>311</v>
      </c>
      <c r="G13">
        <v>0</v>
      </c>
      <c r="H13">
        <v>7486</v>
      </c>
      <c r="I13">
        <v>0.21799163179916317</v>
      </c>
      <c r="J13">
        <v>0.12301255230125523</v>
      </c>
      <c r="K13">
        <v>1631.8853556485356</v>
      </c>
      <c r="L13">
        <v>920.87196652719661</v>
      </c>
      <c r="M13">
        <v>2552.757322175732</v>
      </c>
      <c r="N13">
        <v>21.406500000000001</v>
      </c>
      <c r="O13">
        <v>77.539100000000005</v>
      </c>
      <c r="P13">
        <v>2018</v>
      </c>
      <c r="Q13">
        <v>2018</v>
      </c>
      <c r="R13">
        <v>1</v>
      </c>
      <c r="S13">
        <v>1</v>
      </c>
      <c r="T13">
        <v>22.446342143999999</v>
      </c>
      <c r="U13">
        <v>81.305639321599998</v>
      </c>
      <c r="V13">
        <v>33.669513215999999</v>
      </c>
      <c r="W13">
        <v>26.935610572799998</v>
      </c>
      <c r="X13">
        <v>109.76261308416001</v>
      </c>
      <c r="Y13">
        <v>7849.255078429318</v>
      </c>
      <c r="Z13">
        <v>37676.424376460731</v>
      </c>
      <c r="AA13">
        <v>101077.31336197424</v>
      </c>
      <c r="AB13">
        <v>0</v>
      </c>
      <c r="AC13">
        <v>38580.658561495788</v>
      </c>
      <c r="AD13">
        <v>112455.33800856724</v>
      </c>
      <c r="AE13">
        <v>0</v>
      </c>
      <c r="AF13">
        <v>32922.161972476402</v>
      </c>
      <c r="AG13">
        <v>124321.28730570023</v>
      </c>
      <c r="AH13">
        <v>0</v>
      </c>
      <c r="AI13">
        <v>26969.835087852669</v>
      </c>
      <c r="AJ13">
        <v>136692.02789440265</v>
      </c>
      <c r="AK13">
        <v>0</v>
      </c>
      <c r="AL13">
        <v>20712.833347470849</v>
      </c>
      <c r="AM13">
        <v>149584.9549698747</v>
      </c>
      <c r="AN13">
        <v>0</v>
      </c>
      <c r="AO13">
        <v>14139.960898540101</v>
      </c>
      <c r="AP13">
        <v>163018.00793690226</v>
      </c>
      <c r="AQ13">
        <v>0</v>
      </c>
      <c r="AR13">
        <v>7239.6599800525319</v>
      </c>
      <c r="AS13">
        <v>177009.68651228448</v>
      </c>
      <c r="AT13">
        <v>0</v>
      </c>
      <c r="AU13">
        <v>0</v>
      </c>
      <c r="AV13">
        <v>181257.91898857927</v>
      </c>
      <c r="AW13">
        <v>0</v>
      </c>
      <c r="AX13">
        <v>0</v>
      </c>
      <c r="AY13">
        <v>154673.42420358764</v>
      </c>
      <c r="AZ13">
        <v>0</v>
      </c>
      <c r="BA13">
        <v>0</v>
      </c>
      <c r="BB13">
        <v>126708.46910757902</v>
      </c>
      <c r="BC13">
        <v>0</v>
      </c>
      <c r="BD13">
        <v>0</v>
      </c>
      <c r="BE13">
        <v>97312.10427462068</v>
      </c>
      <c r="BF13">
        <v>0</v>
      </c>
      <c r="BG13">
        <v>0</v>
      </c>
      <c r="BH13">
        <v>66431.729851474374</v>
      </c>
      <c r="BI13">
        <v>0</v>
      </c>
      <c r="BJ13">
        <v>0</v>
      </c>
      <c r="BK13">
        <v>34013.045683954886</v>
      </c>
      <c r="BL13">
        <v>7849.255078429318</v>
      </c>
      <c r="BM13">
        <v>178241.53422434907</v>
      </c>
      <c r="BN13">
        <v>1624555.3080995015</v>
      </c>
      <c r="BO13">
        <v>1810646.09740228</v>
      </c>
    </row>
    <row r="14" spans="1:67">
      <c r="A14" t="s">
        <v>38</v>
      </c>
      <c r="B14" t="s">
        <v>39</v>
      </c>
      <c r="C14" t="s">
        <v>16</v>
      </c>
      <c r="D14" t="s">
        <v>9</v>
      </c>
      <c r="E14">
        <v>442672</v>
      </c>
      <c r="F14">
        <v>3759</v>
      </c>
      <c r="G14">
        <v>0</v>
      </c>
      <c r="H14">
        <v>446431</v>
      </c>
      <c r="I14">
        <v>0.23679716267196782</v>
      </c>
      <c r="J14">
        <v>0.15909594054261639</v>
      </c>
      <c r="K14">
        <v>105713.59412880927</v>
      </c>
      <c r="L14">
        <v>71025.359832380782</v>
      </c>
      <c r="M14">
        <v>176738.95396119007</v>
      </c>
      <c r="N14">
        <v>49.142871991404895</v>
      </c>
      <c r="O14">
        <v>152.6517347911373</v>
      </c>
      <c r="P14">
        <v>2012</v>
      </c>
      <c r="Q14">
        <v>2013</v>
      </c>
      <c r="T14">
        <v>59.410086800425987</v>
      </c>
      <c r="U14">
        <v>180.21935898239329</v>
      </c>
      <c r="V14">
        <v>89.115130200638987</v>
      </c>
      <c r="W14">
        <v>71.292104160511187</v>
      </c>
      <c r="X14">
        <v>243.29613462623095</v>
      </c>
      <c r="Y14">
        <v>1345811.5292523347</v>
      </c>
      <c r="Z14">
        <v>6459895.3404112076</v>
      </c>
      <c r="AA14">
        <v>17280195.507655412</v>
      </c>
      <c r="AB14">
        <v>0</v>
      </c>
      <c r="AC14">
        <v>6614932.8285810761</v>
      </c>
      <c r="AD14">
        <v>18508192.810468026</v>
      </c>
      <c r="AE14">
        <v>0</v>
      </c>
      <c r="AF14">
        <v>5644742.6803891845</v>
      </c>
      <c r="AG14">
        <v>19785180.591203231</v>
      </c>
      <c r="AH14">
        <v>0</v>
      </c>
      <c r="AI14">
        <v>4624173.2037748201</v>
      </c>
      <c r="AJ14">
        <v>21112803.066354897</v>
      </c>
      <c r="AK14">
        <v>0</v>
      </c>
      <c r="AL14">
        <v>3551365.0204990618</v>
      </c>
      <c r="AM14">
        <v>22492755.156293314</v>
      </c>
      <c r="AN14">
        <v>0</v>
      </c>
      <c r="AO14">
        <v>2424398.5206606928</v>
      </c>
      <c r="AP14">
        <v>23926783.971982557</v>
      </c>
      <c r="AQ14">
        <v>0</v>
      </c>
      <c r="AR14">
        <v>1241292.0425782746</v>
      </c>
      <c r="AS14">
        <v>25416690.343854856</v>
      </c>
      <c r="AT14">
        <v>0</v>
      </c>
      <c r="AU14">
        <v>0</v>
      </c>
      <c r="AV14">
        <v>26026690.912107375</v>
      </c>
      <c r="AW14">
        <v>0</v>
      </c>
      <c r="AX14">
        <v>0</v>
      </c>
      <c r="AY14">
        <v>22209442.911664959</v>
      </c>
      <c r="AZ14">
        <v>0</v>
      </c>
      <c r="BA14">
        <v>0</v>
      </c>
      <c r="BB14">
        <v>18193975.633235935</v>
      </c>
      <c r="BC14">
        <v>0</v>
      </c>
      <c r="BD14">
        <v>0</v>
      </c>
      <c r="BE14">
        <v>13972973.286325198</v>
      </c>
      <c r="BF14">
        <v>0</v>
      </c>
      <c r="BG14">
        <v>0</v>
      </c>
      <c r="BH14">
        <v>9538883.0967980027</v>
      </c>
      <c r="BI14">
        <v>0</v>
      </c>
      <c r="BJ14">
        <v>0</v>
      </c>
      <c r="BK14">
        <v>4883908.1455605775</v>
      </c>
      <c r="BL14">
        <v>1345811.5292523347</v>
      </c>
      <c r="BM14">
        <v>30560799.636894319</v>
      </c>
      <c r="BN14">
        <v>243348475.43350434</v>
      </c>
      <c r="BO14">
        <v>275255086.59965098</v>
      </c>
    </row>
    <row r="15" spans="1:67">
      <c r="A15" t="s">
        <v>40</v>
      </c>
      <c r="B15" t="s">
        <v>41</v>
      </c>
      <c r="C15" t="s">
        <v>42</v>
      </c>
      <c r="D15" t="s">
        <v>13</v>
      </c>
      <c r="E15">
        <v>303381</v>
      </c>
      <c r="F15">
        <v>660</v>
      </c>
      <c r="G15">
        <v>0</v>
      </c>
      <c r="H15">
        <v>304041</v>
      </c>
      <c r="I15">
        <v>0.19</v>
      </c>
      <c r="J15">
        <v>0.13</v>
      </c>
      <c r="K15">
        <v>57767.79</v>
      </c>
      <c r="L15">
        <v>39525.33</v>
      </c>
      <c r="M15">
        <v>97293.119999999995</v>
      </c>
      <c r="N15">
        <v>3115.4175180000002</v>
      </c>
      <c r="O15">
        <v>1368.210959</v>
      </c>
      <c r="P15">
        <v>2018</v>
      </c>
      <c r="Q15">
        <v>2018</v>
      </c>
      <c r="R15">
        <v>1</v>
      </c>
      <c r="S15">
        <v>1</v>
      </c>
      <c r="T15">
        <v>3266.7520393543682</v>
      </c>
      <c r="U15">
        <v>1434.673174544384</v>
      </c>
      <c r="V15">
        <v>4900.1280590315528</v>
      </c>
      <c r="W15">
        <v>3920.1024472252416</v>
      </c>
      <c r="X15">
        <v>1936.8087856349184</v>
      </c>
      <c r="Y15">
        <v>40438509.812463194</v>
      </c>
      <c r="Z15">
        <v>194104847.0998233</v>
      </c>
      <c r="AA15">
        <v>76553006.399119407</v>
      </c>
      <c r="AB15">
        <v>0</v>
      </c>
      <c r="AC15">
        <v>198763363.43021905</v>
      </c>
      <c r="AD15">
        <v>81692433.143746018</v>
      </c>
      <c r="AE15">
        <v>0</v>
      </c>
      <c r="AF15">
        <v>169611403.4604536</v>
      </c>
      <c r="AG15">
        <v>87034457.840428799</v>
      </c>
      <c r="AH15">
        <v>0</v>
      </c>
      <c r="AI15">
        <v>138945661.71480361</v>
      </c>
      <c r="AJ15">
        <v>92585844.881061554</v>
      </c>
      <c r="AK15">
        <v>0</v>
      </c>
      <c r="AL15">
        <v>106710268.19696918</v>
      </c>
      <c r="AM15">
        <v>98353566.651928604</v>
      </c>
      <c r="AN15">
        <v>0</v>
      </c>
      <c r="AO15">
        <v>72847543.089130953</v>
      </c>
      <c r="AP15">
        <v>104344809.62114578</v>
      </c>
      <c r="AQ15">
        <v>0</v>
      </c>
      <c r="AR15">
        <v>37297942.061635055</v>
      </c>
      <c r="AS15">
        <v>110566980.59849387</v>
      </c>
      <c r="AT15">
        <v>0</v>
      </c>
      <c r="AU15">
        <v>0</v>
      </c>
      <c r="AV15">
        <v>113220588.13285774</v>
      </c>
      <c r="AW15">
        <v>0</v>
      </c>
      <c r="AX15">
        <v>0</v>
      </c>
      <c r="AY15">
        <v>96614901.873371929</v>
      </c>
      <c r="AZ15">
        <v>0</v>
      </c>
      <c r="BA15">
        <v>0</v>
      </c>
      <c r="BB15">
        <v>79146927.614666283</v>
      </c>
      <c r="BC15">
        <v>0</v>
      </c>
      <c r="BD15">
        <v>0</v>
      </c>
      <c r="BE15">
        <v>60784840.40806371</v>
      </c>
      <c r="BF15">
        <v>0</v>
      </c>
      <c r="BG15">
        <v>0</v>
      </c>
      <c r="BH15">
        <v>41495784.385238163</v>
      </c>
      <c r="BI15">
        <v>0</v>
      </c>
      <c r="BJ15">
        <v>0</v>
      </c>
      <c r="BK15">
        <v>21245841.605241943</v>
      </c>
      <c r="BL15">
        <v>40438509.812463194</v>
      </c>
      <c r="BM15">
        <v>918281029.05303466</v>
      </c>
      <c r="BN15">
        <v>1063639983.1553639</v>
      </c>
      <c r="BO15">
        <v>2022359522.0208616</v>
      </c>
    </row>
    <row r="16" spans="1:67">
      <c r="A16" t="s">
        <v>43</v>
      </c>
      <c r="B16" t="s">
        <v>44</v>
      </c>
      <c r="C16" t="s">
        <v>20</v>
      </c>
      <c r="D16" t="s">
        <v>13</v>
      </c>
      <c r="E16">
        <v>646</v>
      </c>
      <c r="F16">
        <v>9119</v>
      </c>
      <c r="G16">
        <v>1771237</v>
      </c>
      <c r="H16">
        <v>1781002</v>
      </c>
      <c r="I16">
        <v>2.7027027027027029E-2</v>
      </c>
      <c r="J16">
        <v>2.8616852146263912E-2</v>
      </c>
      <c r="K16">
        <v>48135.189189189194</v>
      </c>
      <c r="L16">
        <v>50966.670906200321</v>
      </c>
      <c r="M16">
        <v>99101.860095389507</v>
      </c>
      <c r="N16">
        <v>1311.8440374192608</v>
      </c>
      <c r="O16">
        <v>1257.6451724591038</v>
      </c>
      <c r="P16">
        <v>2017</v>
      </c>
      <c r="Q16">
        <v>2017</v>
      </c>
      <c r="T16">
        <v>1408.5818095420814</v>
      </c>
      <c r="U16">
        <v>1350.3862214210328</v>
      </c>
      <c r="V16">
        <v>2112.8727143131218</v>
      </c>
      <c r="W16">
        <v>1690.2981714504976</v>
      </c>
      <c r="X16">
        <v>1823.0213989183944</v>
      </c>
      <c r="Y16">
        <v>14529075.405162545</v>
      </c>
      <c r="Z16">
        <v>69739561.944780216</v>
      </c>
      <c r="AA16">
        <v>92913331.693634748</v>
      </c>
      <c r="AB16">
        <v>0</v>
      </c>
      <c r="AC16">
        <v>71413311.431454942</v>
      </c>
      <c r="AD16">
        <v>92122830.966844469</v>
      </c>
      <c r="AE16">
        <v>0</v>
      </c>
      <c r="AF16">
        <v>60939359.088174887</v>
      </c>
      <c r="AG16">
        <v>91240868.126112729</v>
      </c>
      <c r="AH16">
        <v>0</v>
      </c>
      <c r="AI16">
        <v>49921522.965032876</v>
      </c>
      <c r="AJ16">
        <v>90263508.318388939</v>
      </c>
      <c r="AK16">
        <v>0</v>
      </c>
      <c r="AL16">
        <v>38339729.637145244</v>
      </c>
      <c r="AM16">
        <v>89186680.499853775</v>
      </c>
      <c r="AN16">
        <v>0</v>
      </c>
      <c r="AO16">
        <v>26173255.432291154</v>
      </c>
      <c r="AP16">
        <v>88006173.165237531</v>
      </c>
      <c r="AQ16">
        <v>0</v>
      </c>
      <c r="AR16">
        <v>13400706.781333072</v>
      </c>
      <c r="AS16">
        <v>86717629.950591773</v>
      </c>
      <c r="AT16">
        <v>0</v>
      </c>
      <c r="AU16">
        <v>0</v>
      </c>
      <c r="AV16">
        <v>88798853.069405988</v>
      </c>
      <c r="AW16">
        <v>0</v>
      </c>
      <c r="AX16">
        <v>0</v>
      </c>
      <c r="AY16">
        <v>75775021.285893098</v>
      </c>
      <c r="AZ16">
        <v>0</v>
      </c>
      <c r="BA16">
        <v>0</v>
      </c>
      <c r="BB16">
        <v>62074897.437403634</v>
      </c>
      <c r="BC16">
        <v>0</v>
      </c>
      <c r="BD16">
        <v>0</v>
      </c>
      <c r="BE16">
        <v>47673521.231925994</v>
      </c>
      <c r="BF16">
        <v>0</v>
      </c>
      <c r="BG16">
        <v>0</v>
      </c>
      <c r="BH16">
        <v>32545123.827661477</v>
      </c>
      <c r="BI16">
        <v>0</v>
      </c>
      <c r="BJ16">
        <v>0</v>
      </c>
      <c r="BK16">
        <v>16663103.399762677</v>
      </c>
      <c r="BL16">
        <v>14529075.405162545</v>
      </c>
      <c r="BM16">
        <v>329927447.2802124</v>
      </c>
      <c r="BN16">
        <v>953981542.97271693</v>
      </c>
      <c r="BO16">
        <v>1298438065.658092</v>
      </c>
    </row>
    <row r="17" spans="1:67">
      <c r="A17" t="s">
        <v>45</v>
      </c>
      <c r="B17" t="s">
        <v>46</v>
      </c>
      <c r="C17" t="s">
        <v>16</v>
      </c>
      <c r="D17" t="s">
        <v>17</v>
      </c>
      <c r="E17">
        <v>25670</v>
      </c>
      <c r="F17">
        <v>14416</v>
      </c>
      <c r="G17">
        <v>0</v>
      </c>
      <c r="H17">
        <v>40086</v>
      </c>
      <c r="I17">
        <v>0.19892473118279569</v>
      </c>
      <c r="J17">
        <v>0.1462521427458314</v>
      </c>
      <c r="K17">
        <v>7974.0967741935483</v>
      </c>
      <c r="L17">
        <v>5862.6633941093978</v>
      </c>
      <c r="M17">
        <v>13836.760168302946</v>
      </c>
      <c r="N17">
        <v>257.73599999999999</v>
      </c>
      <c r="O17">
        <v>365.12599999999998</v>
      </c>
      <c r="P17">
        <v>2018</v>
      </c>
      <c r="Q17">
        <v>2018</v>
      </c>
      <c r="R17">
        <v>1</v>
      </c>
      <c r="S17">
        <v>1</v>
      </c>
      <c r="T17">
        <v>270.255783936</v>
      </c>
      <c r="U17">
        <v>382.86236057599996</v>
      </c>
      <c r="V17">
        <v>405.38367590400003</v>
      </c>
      <c r="W17">
        <v>324.3069407232</v>
      </c>
      <c r="X17">
        <v>516.86418677760003</v>
      </c>
      <c r="Y17">
        <v>461795.5231909728</v>
      </c>
      <c r="Z17">
        <v>2216618.5113166692</v>
      </c>
      <c r="AA17">
        <v>3030200.7475471585</v>
      </c>
      <c r="AB17">
        <v>0</v>
      </c>
      <c r="AC17">
        <v>2269817.355588269</v>
      </c>
      <c r="AD17">
        <v>3188691.5396517091</v>
      </c>
      <c r="AE17">
        <v>0</v>
      </c>
      <c r="AF17">
        <v>1936910.8101019897</v>
      </c>
      <c r="AG17">
        <v>3353044.4941466912</v>
      </c>
      <c r="AH17">
        <v>0</v>
      </c>
      <c r="AI17">
        <v>1586717.3356355501</v>
      </c>
      <c r="AJ17">
        <v>3523449.7041305932</v>
      </c>
      <c r="AK17">
        <v>0</v>
      </c>
      <c r="AL17">
        <v>1218598.9137681024</v>
      </c>
      <c r="AM17">
        <v>3700103.0105650937</v>
      </c>
      <c r="AN17">
        <v>0</v>
      </c>
      <c r="AO17">
        <v>831896.85846569121</v>
      </c>
      <c r="AP17">
        <v>3883206.1686788709</v>
      </c>
      <c r="AQ17">
        <v>0</v>
      </c>
      <c r="AR17">
        <v>425931.19153443398</v>
      </c>
      <c r="AS17">
        <v>4072967.0190480235</v>
      </c>
      <c r="AT17">
        <v>0</v>
      </c>
      <c r="AU17">
        <v>0</v>
      </c>
      <c r="AV17">
        <v>4170718.2275051759</v>
      </c>
      <c r="AW17">
        <v>0</v>
      </c>
      <c r="AX17">
        <v>0</v>
      </c>
      <c r="AY17">
        <v>3559012.887471084</v>
      </c>
      <c r="AZ17">
        <v>0</v>
      </c>
      <c r="BA17">
        <v>0</v>
      </c>
      <c r="BB17">
        <v>2915543.3574163122</v>
      </c>
      <c r="BC17">
        <v>0</v>
      </c>
      <c r="BD17">
        <v>0</v>
      </c>
      <c r="BE17">
        <v>2239137.2984957281</v>
      </c>
      <c r="BF17">
        <v>0</v>
      </c>
      <c r="BG17">
        <v>0</v>
      </c>
      <c r="BH17">
        <v>1528584.3957730837</v>
      </c>
      <c r="BI17">
        <v>0</v>
      </c>
      <c r="BJ17">
        <v>0</v>
      </c>
      <c r="BK17">
        <v>782635.21063581877</v>
      </c>
      <c r="BL17">
        <v>461795.5231909728</v>
      </c>
      <c r="BM17">
        <v>10486490.976410707</v>
      </c>
      <c r="BN17">
        <v>39947294.061065339</v>
      </c>
      <c r="BO17">
        <v>50895580.560667023</v>
      </c>
    </row>
    <row r="18" spans="1:67">
      <c r="A18" t="s">
        <v>47</v>
      </c>
      <c r="B18" t="s">
        <v>48</v>
      </c>
      <c r="C18" t="s">
        <v>20</v>
      </c>
      <c r="D18" t="s">
        <v>13</v>
      </c>
      <c r="E18">
        <v>6217</v>
      </c>
      <c r="F18">
        <v>87190</v>
      </c>
      <c r="G18">
        <v>20828</v>
      </c>
      <c r="H18">
        <v>114235</v>
      </c>
      <c r="I18">
        <v>0.19</v>
      </c>
      <c r="J18">
        <v>0.13</v>
      </c>
      <c r="K18">
        <v>21704.65</v>
      </c>
      <c r="L18">
        <v>14850.550000000001</v>
      </c>
      <c r="M18">
        <v>36555.200000000004</v>
      </c>
      <c r="N18">
        <v>2867.937122446479</v>
      </c>
      <c r="O18">
        <v>3184.2752108809759</v>
      </c>
      <c r="P18">
        <v>2017</v>
      </c>
      <c r="Q18">
        <v>2017</v>
      </c>
      <c r="T18">
        <v>3079.4240369729937</v>
      </c>
      <c r="U18">
        <v>3419.0894730493242</v>
      </c>
      <c r="V18">
        <v>4619.1360554594903</v>
      </c>
      <c r="W18">
        <v>3695.3088443675924</v>
      </c>
      <c r="X18">
        <v>4615.7707886165881</v>
      </c>
      <c r="Y18">
        <v>14322390.198018406</v>
      </c>
      <c r="Z18">
        <v>68747472.950488359</v>
      </c>
      <c r="AA18">
        <v>68546734.884890079</v>
      </c>
      <c r="AB18">
        <v>0</v>
      </c>
      <c r="AC18">
        <v>70397412.301300079</v>
      </c>
      <c r="AD18">
        <v>73148656.338993624</v>
      </c>
      <c r="AE18">
        <v>0</v>
      </c>
      <c r="AF18">
        <v>60072458.497109398</v>
      </c>
      <c r="AG18">
        <v>77931987.103600442</v>
      </c>
      <c r="AH18">
        <v>0</v>
      </c>
      <c r="AI18">
        <v>49211358.000832021</v>
      </c>
      <c r="AJ18">
        <v>82902784.118857116</v>
      </c>
      <c r="AK18">
        <v>0</v>
      </c>
      <c r="AL18">
        <v>37794322.94463899</v>
      </c>
      <c r="AM18">
        <v>88067290.566274434</v>
      </c>
      <c r="AN18">
        <v>0</v>
      </c>
      <c r="AO18">
        <v>25800924.463540219</v>
      </c>
      <c r="AP18">
        <v>93431941.319515347</v>
      </c>
      <c r="AQ18">
        <v>0</v>
      </c>
      <c r="AR18">
        <v>13210073.325332591</v>
      </c>
      <c r="AS18">
        <v>99003368.549545631</v>
      </c>
      <c r="AT18">
        <v>0</v>
      </c>
      <c r="AU18">
        <v>0</v>
      </c>
      <c r="AV18">
        <v>101379449.39473473</v>
      </c>
      <c r="AW18">
        <v>0</v>
      </c>
      <c r="AX18">
        <v>0</v>
      </c>
      <c r="AY18">
        <v>86510463.483506963</v>
      </c>
      <c r="AZ18">
        <v>0</v>
      </c>
      <c r="BA18">
        <v>0</v>
      </c>
      <c r="BB18">
        <v>70869371.685688898</v>
      </c>
      <c r="BC18">
        <v>0</v>
      </c>
      <c r="BD18">
        <v>0</v>
      </c>
      <c r="BE18">
        <v>54427677.454609074</v>
      </c>
      <c r="BF18">
        <v>0</v>
      </c>
      <c r="BG18">
        <v>0</v>
      </c>
      <c r="BH18">
        <v>37155961.142346464</v>
      </c>
      <c r="BI18">
        <v>0</v>
      </c>
      <c r="BJ18">
        <v>0</v>
      </c>
      <c r="BK18">
        <v>19023852.104881387</v>
      </c>
      <c r="BL18">
        <v>14322390.198018406</v>
      </c>
      <c r="BM18">
        <v>325234022.48324162</v>
      </c>
      <c r="BN18">
        <v>952399538.14744413</v>
      </c>
      <c r="BO18">
        <v>1291955950.8287041</v>
      </c>
    </row>
    <row r="19" spans="1:67">
      <c r="A19" t="s">
        <v>49</v>
      </c>
      <c r="B19" t="s">
        <v>50</v>
      </c>
      <c r="C19" t="s">
        <v>16</v>
      </c>
      <c r="D19" t="s">
        <v>9</v>
      </c>
      <c r="E19">
        <v>523734</v>
      </c>
      <c r="F19">
        <v>3197</v>
      </c>
      <c r="G19">
        <v>0</v>
      </c>
      <c r="H19">
        <v>526931</v>
      </c>
      <c r="I19">
        <v>0.27679180040211326</v>
      </c>
      <c r="J19">
        <v>0.15919562066931051</v>
      </c>
      <c r="K19">
        <v>145850.18017768595</v>
      </c>
      <c r="L19">
        <v>83885.107594900459</v>
      </c>
      <c r="M19">
        <v>229735.28777258639</v>
      </c>
      <c r="N19">
        <v>33.264231270506976</v>
      </c>
      <c r="O19">
        <v>25.644836900015875</v>
      </c>
      <c r="P19">
        <v>2013</v>
      </c>
      <c r="Q19">
        <v>2013</v>
      </c>
      <c r="T19">
        <v>39.271472707566637</v>
      </c>
      <c r="U19">
        <v>30.276079558823426</v>
      </c>
      <c r="V19">
        <v>58.90720906134996</v>
      </c>
      <c r="W19">
        <v>47.125767249079964</v>
      </c>
      <c r="X19">
        <v>40.872707404411628</v>
      </c>
      <c r="Y19">
        <v>1227375.2936232153</v>
      </c>
      <c r="Z19">
        <v>5891401.409391433</v>
      </c>
      <c r="AA19">
        <v>3428611.4583139541</v>
      </c>
      <c r="AB19">
        <v>0</v>
      </c>
      <c r="AC19">
        <v>6032795.0432168273</v>
      </c>
      <c r="AD19">
        <v>3797800.2645744896</v>
      </c>
      <c r="AE19">
        <v>0</v>
      </c>
      <c r="AF19">
        <v>5147985.1035450259</v>
      </c>
      <c r="AG19">
        <v>4182735.253335542</v>
      </c>
      <c r="AH19">
        <v>0</v>
      </c>
      <c r="AI19">
        <v>4217229.3968240852</v>
      </c>
      <c r="AJ19">
        <v>4583959.5886047296</v>
      </c>
      <c r="AK19">
        <v>0</v>
      </c>
      <c r="AL19">
        <v>3238832.1767608975</v>
      </c>
      <c r="AM19">
        <v>5002033.4364609178</v>
      </c>
      <c r="AN19">
        <v>0</v>
      </c>
      <c r="AO19">
        <v>2211042.766002106</v>
      </c>
      <c r="AP19">
        <v>5437534.4682911662</v>
      </c>
      <c r="AQ19">
        <v>0</v>
      </c>
      <c r="AR19">
        <v>1132053.8961930783</v>
      </c>
      <c r="AS19">
        <v>5891058.3783898652</v>
      </c>
      <c r="AT19">
        <v>0</v>
      </c>
      <c r="AU19">
        <v>0</v>
      </c>
      <c r="AV19">
        <v>6032443.7794712223</v>
      </c>
      <c r="AW19">
        <v>0</v>
      </c>
      <c r="AX19">
        <v>0</v>
      </c>
      <c r="AY19">
        <v>5147685.3584821094</v>
      </c>
      <c r="AZ19">
        <v>0</v>
      </c>
      <c r="BA19">
        <v>0</v>
      </c>
      <c r="BB19">
        <v>4216983.8456685441</v>
      </c>
      <c r="BC19">
        <v>0</v>
      </c>
      <c r="BD19">
        <v>0</v>
      </c>
      <c r="BE19">
        <v>3238643.5934734419</v>
      </c>
      <c r="BF19">
        <v>0</v>
      </c>
      <c r="BG19">
        <v>0</v>
      </c>
      <c r="BH19">
        <v>2210914.0264778701</v>
      </c>
      <c r="BI19">
        <v>0</v>
      </c>
      <c r="BJ19">
        <v>0</v>
      </c>
      <c r="BK19">
        <v>1131987.9815566693</v>
      </c>
      <c r="BL19">
        <v>1227375.2936232153</v>
      </c>
      <c r="BM19">
        <v>27871339.791933455</v>
      </c>
      <c r="BN19">
        <v>54302391.433100529</v>
      </c>
      <c r="BO19">
        <v>83401106.518657207</v>
      </c>
    </row>
    <row r="20" spans="1:67">
      <c r="A20" t="s">
        <v>51</v>
      </c>
      <c r="B20" t="s">
        <v>52</v>
      </c>
      <c r="C20" t="s">
        <v>12</v>
      </c>
      <c r="D20" t="s">
        <v>17</v>
      </c>
      <c r="E20">
        <v>19641</v>
      </c>
      <c r="F20">
        <v>11153</v>
      </c>
      <c r="G20">
        <v>0</v>
      </c>
      <c r="H20">
        <v>30794</v>
      </c>
      <c r="I20">
        <v>0.17470339630327411</v>
      </c>
      <c r="J20">
        <v>0.13809257090483223</v>
      </c>
      <c r="K20">
        <v>5379.8163857630234</v>
      </c>
      <c r="L20">
        <v>4252.4226284434035</v>
      </c>
      <c r="M20">
        <v>9632.2390142064269</v>
      </c>
      <c r="N20">
        <v>1168.2674999999999</v>
      </c>
      <c r="O20">
        <v>21.577500000000001</v>
      </c>
      <c r="P20">
        <v>2018</v>
      </c>
      <c r="Q20">
        <v>2018</v>
      </c>
      <c r="R20">
        <v>1</v>
      </c>
      <c r="S20">
        <v>1</v>
      </c>
      <c r="T20">
        <v>1225.0172620799999</v>
      </c>
      <c r="U20">
        <v>22.625648639999998</v>
      </c>
      <c r="V20">
        <v>1837.5258931199999</v>
      </c>
      <c r="W20">
        <v>1470.0207144959998</v>
      </c>
      <c r="X20">
        <v>30.544625663999998</v>
      </c>
      <c r="Y20">
        <v>1412221.7012958301</v>
      </c>
      <c r="Z20">
        <v>6778664.1662199832</v>
      </c>
      <c r="AA20">
        <v>129888.6573509267</v>
      </c>
      <c r="AB20">
        <v>0</v>
      </c>
      <c r="AC20">
        <v>6941352.1062092632</v>
      </c>
      <c r="AD20">
        <v>134876.64452626396</v>
      </c>
      <c r="AE20">
        <v>0</v>
      </c>
      <c r="AF20">
        <v>5923287.1306319041</v>
      </c>
      <c r="AG20">
        <v>140029.23921938325</v>
      </c>
      <c r="AH20">
        <v>0</v>
      </c>
      <c r="AI20">
        <v>4852356.817413656</v>
      </c>
      <c r="AJ20">
        <v>145351.46951052512</v>
      </c>
      <c r="AK20">
        <v>0</v>
      </c>
      <c r="AL20">
        <v>3726610.035773688</v>
      </c>
      <c r="AM20">
        <v>150848.51001385148</v>
      </c>
      <c r="AN20">
        <v>0</v>
      </c>
      <c r="AO20">
        <v>2544032.451088171</v>
      </c>
      <c r="AP20">
        <v>156525.68601489937</v>
      </c>
      <c r="AQ20">
        <v>0</v>
      </c>
      <c r="AR20">
        <v>1302544.6149571436</v>
      </c>
      <c r="AS20">
        <v>162388.47772222967</v>
      </c>
      <c r="AT20">
        <v>0</v>
      </c>
      <c r="AU20">
        <v>0</v>
      </c>
      <c r="AV20">
        <v>166285.80118756316</v>
      </c>
      <c r="AW20">
        <v>0</v>
      </c>
      <c r="AX20">
        <v>0</v>
      </c>
      <c r="AY20">
        <v>141897.21701338724</v>
      </c>
      <c r="AZ20">
        <v>0</v>
      </c>
      <c r="BA20">
        <v>0</v>
      </c>
      <c r="BB20">
        <v>116242.20017736685</v>
      </c>
      <c r="BC20">
        <v>0</v>
      </c>
      <c r="BD20">
        <v>0</v>
      </c>
      <c r="BE20">
        <v>89274.009736217748</v>
      </c>
      <c r="BF20">
        <v>0</v>
      </c>
      <c r="BG20">
        <v>0</v>
      </c>
      <c r="BH20">
        <v>60944.39064659131</v>
      </c>
      <c r="BI20">
        <v>0</v>
      </c>
      <c r="BJ20">
        <v>0</v>
      </c>
      <c r="BK20">
        <v>31203.528011054754</v>
      </c>
      <c r="BL20">
        <v>1412221.7012958301</v>
      </c>
      <c r="BM20">
        <v>32068847.322293811</v>
      </c>
      <c r="BN20">
        <v>1625755.8311302606</v>
      </c>
      <c r="BO20">
        <v>35106824.8547199</v>
      </c>
    </row>
    <row r="21" spans="1:67">
      <c r="A21" t="s">
        <v>246</v>
      </c>
      <c r="B21" t="s">
        <v>247</v>
      </c>
      <c r="C21" t="s">
        <v>20</v>
      </c>
      <c r="D21" t="s">
        <v>13</v>
      </c>
      <c r="E21">
        <v>171</v>
      </c>
      <c r="F21">
        <v>562</v>
      </c>
      <c r="G21">
        <v>33816</v>
      </c>
      <c r="H21">
        <v>34549</v>
      </c>
      <c r="I21">
        <v>0</v>
      </c>
      <c r="J21">
        <v>3.048780487804878E-2</v>
      </c>
      <c r="K21">
        <v>0</v>
      </c>
      <c r="L21">
        <v>1053.3231707317073</v>
      </c>
      <c r="M21">
        <v>1053.3231707317073</v>
      </c>
      <c r="N21">
        <v>1362.4153191700566</v>
      </c>
      <c r="O21">
        <v>1638.3746530016185</v>
      </c>
      <c r="P21">
        <v>2017</v>
      </c>
      <c r="Q21">
        <v>2017</v>
      </c>
      <c r="T21">
        <v>1462.8823098511989</v>
      </c>
      <c r="U21">
        <v>1759.191388309325</v>
      </c>
      <c r="V21">
        <v>2194.3234647767986</v>
      </c>
      <c r="W21">
        <v>1755.4587718214386</v>
      </c>
      <c r="X21">
        <v>2374.908374217589</v>
      </c>
      <c r="Y21">
        <v>0</v>
      </c>
      <c r="Z21">
        <v>0</v>
      </c>
      <c r="AA21">
        <v>2501546.0189281548</v>
      </c>
      <c r="AB21">
        <v>0</v>
      </c>
      <c r="AC21">
        <v>0</v>
      </c>
      <c r="AD21">
        <v>2134652.6028186916</v>
      </c>
      <c r="AE21">
        <v>0</v>
      </c>
      <c r="AF21">
        <v>0</v>
      </c>
      <c r="AG21">
        <v>1748707.4122290725</v>
      </c>
      <c r="AH21">
        <v>0</v>
      </c>
      <c r="AI21">
        <v>0</v>
      </c>
      <c r="AJ21">
        <v>1343007.2925919278</v>
      </c>
      <c r="AK21">
        <v>0</v>
      </c>
      <c r="AL21">
        <v>0</v>
      </c>
      <c r="AM21">
        <v>916826.31174275605</v>
      </c>
      <c r="AN21">
        <v>0</v>
      </c>
      <c r="AO21">
        <v>0</v>
      </c>
      <c r="AP21">
        <v>469415.0716122911</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9114154.709922893</v>
      </c>
      <c r="BO21">
        <v>9114154.709922893</v>
      </c>
    </row>
    <row r="22" spans="1:67">
      <c r="A22" t="s">
        <v>53</v>
      </c>
      <c r="B22" t="s">
        <v>54</v>
      </c>
      <c r="C22" t="s">
        <v>20</v>
      </c>
      <c r="D22" t="s">
        <v>13</v>
      </c>
      <c r="E22">
        <v>104574</v>
      </c>
      <c r="F22">
        <v>25025</v>
      </c>
      <c r="G22">
        <v>374045</v>
      </c>
      <c r="H22">
        <v>503644</v>
      </c>
      <c r="I22">
        <v>0.19</v>
      </c>
      <c r="J22">
        <v>0.13</v>
      </c>
      <c r="K22">
        <v>95692.36</v>
      </c>
      <c r="L22">
        <v>65473.72</v>
      </c>
      <c r="M22">
        <v>161166.08000000002</v>
      </c>
      <c r="N22">
        <v>762.51052286145887</v>
      </c>
      <c r="O22">
        <v>439.26077265445196</v>
      </c>
      <c r="P22">
        <v>2016</v>
      </c>
      <c r="Q22">
        <v>2016</v>
      </c>
      <c r="T22">
        <v>838.38918618773164</v>
      </c>
      <c r="U22">
        <v>482.97232715944</v>
      </c>
      <c r="V22">
        <v>1257.5837792815973</v>
      </c>
      <c r="W22">
        <v>1006.067023425278</v>
      </c>
      <c r="X22">
        <v>652.01264166524402</v>
      </c>
      <c r="Y22">
        <v>17191594.24816788</v>
      </c>
      <c r="Z22">
        <v>82519652.391205832</v>
      </c>
      <c r="AA22">
        <v>42689693.136850521</v>
      </c>
      <c r="AB22">
        <v>0</v>
      </c>
      <c r="AC22">
        <v>84500124.048594773</v>
      </c>
      <c r="AD22">
        <v>45555688.359605819</v>
      </c>
      <c r="AE22">
        <v>0</v>
      </c>
      <c r="AF22">
        <v>72106772.521467537</v>
      </c>
      <c r="AG22">
        <v>48534662.089806549</v>
      </c>
      <c r="AH22">
        <v>0</v>
      </c>
      <c r="AI22">
        <v>59069868.049586207</v>
      </c>
      <c r="AJ22">
        <v>51630386.482561789</v>
      </c>
      <c r="AK22">
        <v>0</v>
      </c>
      <c r="AL22">
        <v>45365658.66208221</v>
      </c>
      <c r="AM22">
        <v>54846749.680805542</v>
      </c>
      <c r="AN22">
        <v>0</v>
      </c>
      <c r="AO22">
        <v>30969622.979981452</v>
      </c>
      <c r="AP22">
        <v>58187759.209951043</v>
      </c>
      <c r="AQ22">
        <v>0</v>
      </c>
      <c r="AR22">
        <v>15856446.965750502</v>
      </c>
      <c r="AS22">
        <v>61657545.468679368</v>
      </c>
      <c r="AT22">
        <v>0</v>
      </c>
      <c r="AU22">
        <v>0</v>
      </c>
      <c r="AV22">
        <v>63137326.559927672</v>
      </c>
      <c r="AW22">
        <v>0</v>
      </c>
      <c r="AX22">
        <v>0</v>
      </c>
      <c r="AY22">
        <v>53877185.331138283</v>
      </c>
      <c r="AZ22">
        <v>0</v>
      </c>
      <c r="BA22">
        <v>0</v>
      </c>
      <c r="BB22">
        <v>44136190.223268479</v>
      </c>
      <c r="BC22">
        <v>0</v>
      </c>
      <c r="BD22">
        <v>0</v>
      </c>
      <c r="BE22">
        <v>33896594.091470189</v>
      </c>
      <c r="BF22">
        <v>0</v>
      </c>
      <c r="BG22">
        <v>0</v>
      </c>
      <c r="BH22">
        <v>23140074.899776984</v>
      </c>
      <c r="BI22">
        <v>0</v>
      </c>
      <c r="BJ22">
        <v>0</v>
      </c>
      <c r="BK22">
        <v>11847718.348685816</v>
      </c>
      <c r="BL22">
        <v>17191594.24816788</v>
      </c>
      <c r="BM22">
        <v>390388145.6186685</v>
      </c>
      <c r="BN22">
        <v>593137573.88252807</v>
      </c>
      <c r="BO22">
        <v>1000717313.7493644</v>
      </c>
    </row>
    <row r="23" spans="1:67">
      <c r="A23" t="s">
        <v>55</v>
      </c>
      <c r="B23" t="s">
        <v>56</v>
      </c>
      <c r="C23" t="s">
        <v>12</v>
      </c>
      <c r="D23" t="s">
        <v>17</v>
      </c>
      <c r="E23">
        <v>258401</v>
      </c>
      <c r="F23">
        <v>66335</v>
      </c>
      <c r="G23">
        <v>0</v>
      </c>
      <c r="H23">
        <v>324736</v>
      </c>
      <c r="I23">
        <v>0.12637485970819304</v>
      </c>
      <c r="J23">
        <v>9.3877472038391585E-2</v>
      </c>
      <c r="K23">
        <v>41038.466442199773</v>
      </c>
      <c r="L23">
        <v>30485.394759859129</v>
      </c>
      <c r="M23">
        <v>71523.861202058906</v>
      </c>
      <c r="N23">
        <v>383.43955624025386</v>
      </c>
      <c r="O23">
        <v>538.02805045392699</v>
      </c>
      <c r="P23">
        <v>2017</v>
      </c>
      <c r="Q23">
        <v>2017</v>
      </c>
      <c r="T23">
        <v>411.71508851116079</v>
      </c>
      <c r="U23">
        <v>577.70322025756366</v>
      </c>
      <c r="V23">
        <v>617.57263276674121</v>
      </c>
      <c r="W23">
        <v>494.05810621339293</v>
      </c>
      <c r="X23">
        <v>779.899347347711</v>
      </c>
      <c r="Y23">
        <v>3620604.8236312675</v>
      </c>
      <c r="Z23">
        <v>17378903.153430086</v>
      </c>
      <c r="AA23">
        <v>23775539.476851463</v>
      </c>
      <c r="AB23">
        <v>0</v>
      </c>
      <c r="AC23">
        <v>17795996.829112411</v>
      </c>
      <c r="AD23">
        <v>24970462.375164013</v>
      </c>
      <c r="AE23">
        <v>0</v>
      </c>
      <c r="AF23">
        <v>15185917.294175923</v>
      </c>
      <c r="AG23">
        <v>26209046.8618569</v>
      </c>
      <c r="AH23">
        <v>0</v>
      </c>
      <c r="AI23">
        <v>12440303.447388915</v>
      </c>
      <c r="AJ23">
        <v>27492700.417582951</v>
      </c>
      <c r="AK23">
        <v>0</v>
      </c>
      <c r="AL23">
        <v>9554153.047594687</v>
      </c>
      <c r="AM23">
        <v>28822872.932991423</v>
      </c>
      <c r="AN23">
        <v>0</v>
      </c>
      <c r="AO23">
        <v>6522301.8138246406</v>
      </c>
      <c r="AP23">
        <v>30201057.933698975</v>
      </c>
      <c r="AQ23">
        <v>0</v>
      </c>
      <c r="AR23">
        <v>3339418.5286782156</v>
      </c>
      <c r="AS23">
        <v>31628793.839631088</v>
      </c>
      <c r="AT23">
        <v>0</v>
      </c>
      <c r="AU23">
        <v>0</v>
      </c>
      <c r="AV23">
        <v>32387884.891782235</v>
      </c>
      <c r="AW23">
        <v>0</v>
      </c>
      <c r="AX23">
        <v>0</v>
      </c>
      <c r="AY23">
        <v>27637661.774320841</v>
      </c>
      <c r="AZ23">
        <v>0</v>
      </c>
      <c r="BA23">
        <v>0</v>
      </c>
      <c r="BB23">
        <v>22640772.525523633</v>
      </c>
      <c r="BC23">
        <v>0</v>
      </c>
      <c r="BD23">
        <v>0</v>
      </c>
      <c r="BE23">
        <v>17388113.299602147</v>
      </c>
      <c r="BF23">
        <v>0</v>
      </c>
      <c r="BG23">
        <v>0</v>
      </c>
      <c r="BH23">
        <v>11870285.345861735</v>
      </c>
      <c r="BI23">
        <v>0</v>
      </c>
      <c r="BJ23">
        <v>0</v>
      </c>
      <c r="BK23">
        <v>6077586.0970812077</v>
      </c>
      <c r="BL23">
        <v>3620604.8236312675</v>
      </c>
      <c r="BM23">
        <v>82216994.114204869</v>
      </c>
      <c r="BN23">
        <v>311102777.77194858</v>
      </c>
      <c r="BO23">
        <v>396940376.70978475</v>
      </c>
    </row>
    <row r="24" spans="1:67">
      <c r="A24" t="s">
        <v>57</v>
      </c>
      <c r="B24" t="s">
        <v>58</v>
      </c>
      <c r="C24" t="s">
        <v>16</v>
      </c>
      <c r="D24" t="s">
        <v>9</v>
      </c>
      <c r="E24">
        <v>733125</v>
      </c>
      <c r="F24">
        <v>1687</v>
      </c>
      <c r="G24">
        <v>0</v>
      </c>
      <c r="H24">
        <v>734812</v>
      </c>
      <c r="I24">
        <v>0.23984924767058188</v>
      </c>
      <c r="J24">
        <v>0.17820202067047411</v>
      </c>
      <c r="K24">
        <v>176244.10537931562</v>
      </c>
      <c r="L24">
        <v>130944.98321291243</v>
      </c>
      <c r="M24">
        <v>307189.08859222801</v>
      </c>
      <c r="N24">
        <v>49.335427099611046</v>
      </c>
      <c r="O24">
        <v>106.87368392807858</v>
      </c>
      <c r="P24">
        <v>2015</v>
      </c>
      <c r="Q24">
        <v>2015</v>
      </c>
      <c r="T24">
        <v>55.546752775493161</v>
      </c>
      <c r="U24">
        <v>120.32907077855174</v>
      </c>
      <c r="V24">
        <v>83.320129163239741</v>
      </c>
      <c r="W24">
        <v>66.65610333059179</v>
      </c>
      <c r="X24">
        <v>162.44424555104484</v>
      </c>
      <c r="Y24">
        <v>2097811.6606377447</v>
      </c>
      <c r="Z24">
        <v>10069495.971061174</v>
      </c>
      <c r="AA24">
        <v>21271259.006715789</v>
      </c>
      <c r="AB24">
        <v>0</v>
      </c>
      <c r="AC24">
        <v>10311163.874366645</v>
      </c>
      <c r="AD24">
        <v>22339611.053641707</v>
      </c>
      <c r="AE24">
        <v>0</v>
      </c>
      <c r="AF24">
        <v>8798859.8394595366</v>
      </c>
      <c r="AG24">
        <v>23446991.753632206</v>
      </c>
      <c r="AH24">
        <v>0</v>
      </c>
      <c r="AI24">
        <v>7208025.9804852521</v>
      </c>
      <c r="AJ24">
        <v>24594659.111255351</v>
      </c>
      <c r="AK24">
        <v>0</v>
      </c>
      <c r="AL24">
        <v>5535763.9530126741</v>
      </c>
      <c r="AM24">
        <v>25783909.034794308</v>
      </c>
      <c r="AN24">
        <v>0</v>
      </c>
      <c r="AO24">
        <v>3779081.5252566524</v>
      </c>
      <c r="AP24">
        <v>27016076.431015052</v>
      </c>
      <c r="AQ24">
        <v>0</v>
      </c>
      <c r="AR24">
        <v>1934889.7409314059</v>
      </c>
      <c r="AS24">
        <v>28292536.330650359</v>
      </c>
      <c r="AT24">
        <v>0</v>
      </c>
      <c r="AU24">
        <v>0</v>
      </c>
      <c r="AV24">
        <v>28971557.202585965</v>
      </c>
      <c r="AW24">
        <v>0</v>
      </c>
      <c r="AX24">
        <v>0</v>
      </c>
      <c r="AY24">
        <v>24722395.479540024</v>
      </c>
      <c r="AZ24">
        <v>0</v>
      </c>
      <c r="BA24">
        <v>0</v>
      </c>
      <c r="BB24">
        <v>20252586.376839187</v>
      </c>
      <c r="BC24">
        <v>0</v>
      </c>
      <c r="BD24">
        <v>0</v>
      </c>
      <c r="BE24">
        <v>15553986.337412495</v>
      </c>
      <c r="BF24">
        <v>0</v>
      </c>
      <c r="BG24">
        <v>0</v>
      </c>
      <c r="BH24">
        <v>10618188.006340263</v>
      </c>
      <c r="BI24">
        <v>0</v>
      </c>
      <c r="BJ24">
        <v>0</v>
      </c>
      <c r="BK24">
        <v>5436512.2592462152</v>
      </c>
      <c r="BL24">
        <v>2097811.6606377447</v>
      </c>
      <c r="BM24">
        <v>47637280.88457334</v>
      </c>
      <c r="BN24">
        <v>278300268.3836689</v>
      </c>
      <c r="BO24">
        <v>328035360.92887998</v>
      </c>
    </row>
    <row r="25" spans="1:67">
      <c r="A25" t="s">
        <v>59</v>
      </c>
      <c r="B25" t="s">
        <v>60</v>
      </c>
      <c r="C25" t="s">
        <v>16</v>
      </c>
      <c r="D25" t="s">
        <v>17</v>
      </c>
      <c r="E25">
        <v>11948</v>
      </c>
      <c r="F25">
        <v>1515</v>
      </c>
      <c r="G25">
        <v>0</v>
      </c>
      <c r="H25">
        <v>13463</v>
      </c>
      <c r="I25">
        <v>0.157542273564373</v>
      </c>
      <c r="J25">
        <v>0.12179809141135108</v>
      </c>
      <c r="K25">
        <v>2120.9916289971538</v>
      </c>
      <c r="L25">
        <v>1639.7677046710196</v>
      </c>
      <c r="M25">
        <v>3760.7593336681734</v>
      </c>
      <c r="N25">
        <v>159.73426765906495</v>
      </c>
      <c r="O25">
        <v>385.01962923787789</v>
      </c>
      <c r="P25">
        <v>2014</v>
      </c>
      <c r="Q25">
        <v>2014</v>
      </c>
      <c r="T25">
        <v>184.16107220676204</v>
      </c>
      <c r="U25">
        <v>443.89741024410466</v>
      </c>
      <c r="V25">
        <v>276.24160831014308</v>
      </c>
      <c r="W25">
        <v>220.99328664811443</v>
      </c>
      <c r="X25">
        <v>599.26150382954131</v>
      </c>
      <c r="Y25">
        <v>83700.87697236058</v>
      </c>
      <c r="Z25">
        <v>401764.20946733071</v>
      </c>
      <c r="AA25">
        <v>982649.66063227039</v>
      </c>
      <c r="AB25">
        <v>0</v>
      </c>
      <c r="AC25">
        <v>411406.55049454665</v>
      </c>
      <c r="AD25">
        <v>1024461.0418918567</v>
      </c>
      <c r="AE25">
        <v>0</v>
      </c>
      <c r="AF25">
        <v>351066.92308867979</v>
      </c>
      <c r="AG25">
        <v>1067713.363247379</v>
      </c>
      <c r="AH25">
        <v>0</v>
      </c>
      <c r="AI25">
        <v>287594.02339424653</v>
      </c>
      <c r="AJ25">
        <v>1112451.7064678364</v>
      </c>
      <c r="AK25">
        <v>0</v>
      </c>
      <c r="AL25">
        <v>220872.20996678132</v>
      </c>
      <c r="AM25">
        <v>1158722.4872656455</v>
      </c>
      <c r="AN25">
        <v>0</v>
      </c>
      <c r="AO25">
        <v>150782.09533732271</v>
      </c>
      <c r="AP25">
        <v>1206573.4933588239</v>
      </c>
      <c r="AQ25">
        <v>0</v>
      </c>
      <c r="AR25">
        <v>77200.43281270923</v>
      </c>
      <c r="AS25">
        <v>1256053.9235918098</v>
      </c>
      <c r="AT25">
        <v>0</v>
      </c>
      <c r="AU25">
        <v>0</v>
      </c>
      <c r="AV25">
        <v>1286199.2177580134</v>
      </c>
      <c r="AW25">
        <v>0</v>
      </c>
      <c r="AX25">
        <v>0</v>
      </c>
      <c r="AY25">
        <v>1097556.6658201714</v>
      </c>
      <c r="AZ25">
        <v>0</v>
      </c>
      <c r="BA25">
        <v>0</v>
      </c>
      <c r="BB25">
        <v>899118.42063988443</v>
      </c>
      <c r="BC25">
        <v>0</v>
      </c>
      <c r="BD25">
        <v>0</v>
      </c>
      <c r="BE25">
        <v>690522.94705143117</v>
      </c>
      <c r="BF25">
        <v>0</v>
      </c>
      <c r="BG25">
        <v>0</v>
      </c>
      <c r="BH25">
        <v>471396.99852044374</v>
      </c>
      <c r="BI25">
        <v>0</v>
      </c>
      <c r="BJ25">
        <v>0</v>
      </c>
      <c r="BK25">
        <v>241355.26324246719</v>
      </c>
      <c r="BL25">
        <v>83700.87697236058</v>
      </c>
      <c r="BM25">
        <v>1900686.4445616168</v>
      </c>
      <c r="BN25">
        <v>12494775.189488031</v>
      </c>
      <c r="BO25">
        <v>14479162.511022009</v>
      </c>
    </row>
    <row r="26" spans="1:67">
      <c r="A26" t="s">
        <v>248</v>
      </c>
      <c r="B26" t="s">
        <v>249</v>
      </c>
      <c r="C26" t="s">
        <v>20</v>
      </c>
      <c r="D26" t="s">
        <v>13</v>
      </c>
      <c r="E26">
        <v>17</v>
      </c>
      <c r="F26">
        <v>62</v>
      </c>
      <c r="G26">
        <v>22000</v>
      </c>
      <c r="H26">
        <v>22079</v>
      </c>
      <c r="I26">
        <v>0.19</v>
      </c>
      <c r="J26">
        <v>0.13</v>
      </c>
      <c r="K26">
        <v>4195.01</v>
      </c>
      <c r="L26">
        <v>2870.27</v>
      </c>
      <c r="M26">
        <v>7065.2800000000007</v>
      </c>
      <c r="N26">
        <v>364.49127256452334</v>
      </c>
      <c r="O26">
        <v>496.28846094017359</v>
      </c>
      <c r="P26">
        <v>2012</v>
      </c>
      <c r="Q26">
        <v>2012</v>
      </c>
      <c r="T26">
        <v>440.64291042744571</v>
      </c>
      <c r="U26">
        <v>599.9759344073824</v>
      </c>
      <c r="V26">
        <v>660.96436564116857</v>
      </c>
      <c r="W26">
        <v>528.77149251293486</v>
      </c>
      <c r="X26">
        <v>809.96751144996631</v>
      </c>
      <c r="Y26">
        <v>396107.44621547981</v>
      </c>
      <c r="Z26">
        <v>1901315.7418343031</v>
      </c>
      <c r="AA26">
        <v>2324825.4490894945</v>
      </c>
      <c r="AB26">
        <v>0</v>
      </c>
      <c r="AC26">
        <v>1946947.3196383263</v>
      </c>
      <c r="AD26">
        <v>2480903.8404115173</v>
      </c>
      <c r="AE26">
        <v>0</v>
      </c>
      <c r="AF26">
        <v>1661395.0460913719</v>
      </c>
      <c r="AG26">
        <v>2643134.8950583218</v>
      </c>
      <c r="AH26">
        <v>0</v>
      </c>
      <c r="AI26">
        <v>1361014.8217580519</v>
      </c>
      <c r="AJ26">
        <v>2811724.0397160957</v>
      </c>
      <c r="AK26">
        <v>0</v>
      </c>
      <c r="AL26">
        <v>1045259.3831101838</v>
      </c>
      <c r="AM26">
        <v>2986883.0176178901</v>
      </c>
      <c r="AN26">
        <v>0</v>
      </c>
      <c r="AO26">
        <v>713563.73886988556</v>
      </c>
      <c r="AP26">
        <v>3168830.0734120933</v>
      </c>
      <c r="AQ26">
        <v>0</v>
      </c>
      <c r="AR26">
        <v>365344.63430138142</v>
      </c>
      <c r="AS26">
        <v>3357790.1432662709</v>
      </c>
      <c r="AT26">
        <v>0</v>
      </c>
      <c r="AU26">
        <v>0</v>
      </c>
      <c r="AV26">
        <v>3438377.1067046616</v>
      </c>
      <c r="AW26">
        <v>0</v>
      </c>
      <c r="AX26">
        <v>0</v>
      </c>
      <c r="AY26">
        <v>2934081.7977213115</v>
      </c>
      <c r="AZ26">
        <v>0</v>
      </c>
      <c r="BA26">
        <v>0</v>
      </c>
      <c r="BB26">
        <v>2403599.8086932981</v>
      </c>
      <c r="BC26">
        <v>0</v>
      </c>
      <c r="BD26">
        <v>0</v>
      </c>
      <c r="BE26">
        <v>1845964.6530764529</v>
      </c>
      <c r="BF26">
        <v>0</v>
      </c>
      <c r="BG26">
        <v>0</v>
      </c>
      <c r="BH26">
        <v>1260178.536500192</v>
      </c>
      <c r="BI26">
        <v>0</v>
      </c>
      <c r="BJ26">
        <v>0</v>
      </c>
      <c r="BK26">
        <v>645211.41068809829</v>
      </c>
      <c r="BL26">
        <v>396107.44621547981</v>
      </c>
      <c r="BM26">
        <v>8994840.6856035031</v>
      </c>
      <c r="BN26">
        <v>32301504.771955699</v>
      </c>
      <c r="BO26">
        <v>41692452.903774679</v>
      </c>
    </row>
    <row r="27" spans="1:67">
      <c r="A27" t="s">
        <v>61</v>
      </c>
      <c r="B27" t="s">
        <v>62</v>
      </c>
      <c r="C27" t="s">
        <v>8</v>
      </c>
      <c r="D27" t="s">
        <v>17</v>
      </c>
      <c r="E27">
        <v>195105</v>
      </c>
      <c r="F27">
        <v>12229</v>
      </c>
      <c r="G27">
        <v>0</v>
      </c>
      <c r="H27">
        <v>207334</v>
      </c>
      <c r="I27">
        <v>0.19</v>
      </c>
      <c r="J27">
        <v>0.13</v>
      </c>
      <c r="K27">
        <v>39393.46</v>
      </c>
      <c r="L27">
        <v>26953.420000000002</v>
      </c>
      <c r="M27">
        <v>66346.880000000005</v>
      </c>
      <c r="N27">
        <v>200.57172618601834</v>
      </c>
      <c r="O27">
        <v>414.37095271771432</v>
      </c>
      <c r="P27">
        <v>2013</v>
      </c>
      <c r="Q27">
        <v>2013</v>
      </c>
      <c r="T27">
        <v>236.79329928804032</v>
      </c>
      <c r="U27">
        <v>489.20287464722429</v>
      </c>
      <c r="V27">
        <v>355.18994893206047</v>
      </c>
      <c r="W27">
        <v>284.15195914564839</v>
      </c>
      <c r="X27">
        <v>660.42388077375278</v>
      </c>
      <c r="Y27">
        <v>1998880.1493795952</v>
      </c>
      <c r="Z27">
        <v>9594624.7170220576</v>
      </c>
      <c r="AA27">
        <v>17800682.236524884</v>
      </c>
      <c r="AB27">
        <v>0</v>
      </c>
      <c r="AC27">
        <v>9824895.7102305871</v>
      </c>
      <c r="AD27">
        <v>18995740.493048798</v>
      </c>
      <c r="AE27">
        <v>0</v>
      </c>
      <c r="AF27">
        <v>8383911.0060634343</v>
      </c>
      <c r="AG27">
        <v>20237908.352917619</v>
      </c>
      <c r="AH27">
        <v>0</v>
      </c>
      <c r="AI27">
        <v>6868099.8961671656</v>
      </c>
      <c r="AJ27">
        <v>21528758.723536149</v>
      </c>
      <c r="AK27">
        <v>0</v>
      </c>
      <c r="AL27">
        <v>5274700.7202563835</v>
      </c>
      <c r="AM27">
        <v>22869912.876733087</v>
      </c>
      <c r="AN27">
        <v>0</v>
      </c>
      <c r="AO27">
        <v>3600862.3583616908</v>
      </c>
      <c r="AP27">
        <v>24263041.864258721</v>
      </c>
      <c r="AQ27">
        <v>0</v>
      </c>
      <c r="AR27">
        <v>1843641.5274811857</v>
      </c>
      <c r="AS27">
        <v>25709867.973368585</v>
      </c>
      <c r="AT27">
        <v>0</v>
      </c>
      <c r="AU27">
        <v>0</v>
      </c>
      <c r="AV27">
        <v>26326904.804729432</v>
      </c>
      <c r="AW27">
        <v>0</v>
      </c>
      <c r="AX27">
        <v>0</v>
      </c>
      <c r="AY27">
        <v>22465625.433369119</v>
      </c>
      <c r="AZ27">
        <v>0</v>
      </c>
      <c r="BA27">
        <v>0</v>
      </c>
      <c r="BB27">
        <v>18403840.355015982</v>
      </c>
      <c r="BC27">
        <v>0</v>
      </c>
      <c r="BD27">
        <v>0</v>
      </c>
      <c r="BE27">
        <v>14134149.392652273</v>
      </c>
      <c r="BF27">
        <v>0</v>
      </c>
      <c r="BG27">
        <v>0</v>
      </c>
      <c r="BH27">
        <v>9648912.6520506199</v>
      </c>
      <c r="BI27">
        <v>0</v>
      </c>
      <c r="BJ27">
        <v>0</v>
      </c>
      <c r="BK27">
        <v>4940243.2778499173</v>
      </c>
      <c r="BL27">
        <v>1998880.1493795952</v>
      </c>
      <c r="BM27">
        <v>45390735.935582496</v>
      </c>
      <c r="BN27">
        <v>247325588.43605518</v>
      </c>
      <c r="BO27">
        <v>294715204.52101725</v>
      </c>
    </row>
    <row r="28" spans="1:67">
      <c r="A28" t="s">
        <v>63</v>
      </c>
      <c r="B28" t="s">
        <v>64</v>
      </c>
      <c r="C28" t="s">
        <v>42</v>
      </c>
      <c r="D28" t="s">
        <v>17</v>
      </c>
      <c r="E28">
        <v>10295</v>
      </c>
      <c r="F28">
        <v>3362</v>
      </c>
      <c r="G28">
        <v>0</v>
      </c>
      <c r="H28">
        <v>13657</v>
      </c>
      <c r="I28">
        <v>9.1395235780262513E-2</v>
      </c>
      <c r="J28">
        <v>6.5337870685464275E-2</v>
      </c>
      <c r="K28">
        <v>1248.1847350510452</v>
      </c>
      <c r="L28">
        <v>892.31929995138557</v>
      </c>
      <c r="M28">
        <v>2140.504035002431</v>
      </c>
      <c r="N28">
        <v>596.6547512877944</v>
      </c>
      <c r="O28">
        <v>595.92319401692873</v>
      </c>
      <c r="P28">
        <v>2015</v>
      </c>
      <c r="Q28">
        <v>2015</v>
      </c>
      <c r="T28">
        <v>671.77352889213694</v>
      </c>
      <c r="U28">
        <v>670.94986862901919</v>
      </c>
      <c r="V28">
        <v>1007.6602933382054</v>
      </c>
      <c r="W28">
        <v>806.12823467056432</v>
      </c>
      <c r="X28">
        <v>905.78232264917597</v>
      </c>
      <c r="Y28">
        <v>179678.02803740092</v>
      </c>
      <c r="Z28">
        <v>862454.5345795243</v>
      </c>
      <c r="AA28">
        <v>808247.04805465287</v>
      </c>
      <c r="AB28">
        <v>0</v>
      </c>
      <c r="AC28">
        <v>883153.44340943289</v>
      </c>
      <c r="AD28">
        <v>855092.38716639194</v>
      </c>
      <c r="AE28">
        <v>0</v>
      </c>
      <c r="AF28">
        <v>753624.27170938288</v>
      </c>
      <c r="AG28">
        <v>903720.75225581508</v>
      </c>
      <c r="AH28">
        <v>0</v>
      </c>
      <c r="AI28">
        <v>617369.00338432635</v>
      </c>
      <c r="AJ28">
        <v>954190.74565452256</v>
      </c>
      <c r="AK28">
        <v>0</v>
      </c>
      <c r="AL28">
        <v>474139.39459916262</v>
      </c>
      <c r="AM28">
        <v>1006562.7555830687</v>
      </c>
      <c r="AN28">
        <v>0</v>
      </c>
      <c r="AO28">
        <v>323679.16004636174</v>
      </c>
      <c r="AP28">
        <v>1060899.0081186881</v>
      </c>
      <c r="AQ28">
        <v>0</v>
      </c>
      <c r="AR28">
        <v>165723.72994373721</v>
      </c>
      <c r="AS28">
        <v>1117263.6206288012</v>
      </c>
      <c r="AT28">
        <v>0</v>
      </c>
      <c r="AU28">
        <v>0</v>
      </c>
      <c r="AV28">
        <v>1144077.9475238926</v>
      </c>
      <c r="AW28">
        <v>0</v>
      </c>
      <c r="AX28">
        <v>0</v>
      </c>
      <c r="AY28">
        <v>976279.84855372179</v>
      </c>
      <c r="AZ28">
        <v>0</v>
      </c>
      <c r="BA28">
        <v>0</v>
      </c>
      <c r="BB28">
        <v>799768.45193520887</v>
      </c>
      <c r="BC28">
        <v>0</v>
      </c>
      <c r="BD28">
        <v>0</v>
      </c>
      <c r="BE28">
        <v>614222.17108624044</v>
      </c>
      <c r="BF28">
        <v>0</v>
      </c>
      <c r="BG28">
        <v>0</v>
      </c>
      <c r="BH28">
        <v>419309.00212820683</v>
      </c>
      <c r="BI28">
        <v>0</v>
      </c>
      <c r="BJ28">
        <v>0</v>
      </c>
      <c r="BK28">
        <v>214686.20908964192</v>
      </c>
      <c r="BL28">
        <v>179678.02803740092</v>
      </c>
      <c r="BM28">
        <v>4080143.5376719283</v>
      </c>
      <c r="BN28">
        <v>10874319.947778853</v>
      </c>
      <c r="BO28">
        <v>15134141.513488181</v>
      </c>
    </row>
    <row r="29" spans="1:67">
      <c r="A29" t="s">
        <v>65</v>
      </c>
      <c r="B29" t="s">
        <v>66</v>
      </c>
      <c r="C29" t="s">
        <v>12</v>
      </c>
      <c r="D29" t="s">
        <v>13</v>
      </c>
      <c r="E29">
        <v>979435</v>
      </c>
      <c r="F29">
        <v>33</v>
      </c>
      <c r="G29">
        <v>0</v>
      </c>
      <c r="H29">
        <v>979468</v>
      </c>
      <c r="I29">
        <v>0.19</v>
      </c>
      <c r="J29">
        <v>0.13</v>
      </c>
      <c r="K29">
        <v>186098.92</v>
      </c>
      <c r="L29">
        <v>127330.84000000001</v>
      </c>
      <c r="M29">
        <v>313429.76000000001</v>
      </c>
      <c r="N29">
        <v>823.75111251039345</v>
      </c>
      <c r="O29">
        <v>1249.9373949838287</v>
      </c>
      <c r="P29">
        <v>2018</v>
      </c>
      <c r="Q29">
        <v>2018</v>
      </c>
      <c r="T29">
        <v>863.7656465516983</v>
      </c>
      <c r="U29">
        <v>1310.6543538825631</v>
      </c>
      <c r="V29">
        <v>1295.6484698275474</v>
      </c>
      <c r="W29">
        <v>1036.518775862038</v>
      </c>
      <c r="X29">
        <v>1769.3833777414602</v>
      </c>
      <c r="Y29">
        <v>34445540.133508451</v>
      </c>
      <c r="Z29">
        <v>165338592.64084059</v>
      </c>
      <c r="AA29">
        <v>225297071.76985744</v>
      </c>
      <c r="AB29">
        <v>0</v>
      </c>
      <c r="AC29">
        <v>169306718.86422077</v>
      </c>
      <c r="AD29">
        <v>240422510.34640673</v>
      </c>
      <c r="AE29">
        <v>0</v>
      </c>
      <c r="AF29">
        <v>144475066.76413506</v>
      </c>
      <c r="AG29">
        <v>256144198.8612909</v>
      </c>
      <c r="AH29">
        <v>0</v>
      </c>
      <c r="AI29">
        <v>118353974.69317941</v>
      </c>
      <c r="AJ29">
        <v>272482045.05892998</v>
      </c>
      <c r="AK29">
        <v>0</v>
      </c>
      <c r="AL29">
        <v>90895852.564361796</v>
      </c>
      <c r="AM29">
        <v>289456568.81551164</v>
      </c>
      <c r="AN29">
        <v>0</v>
      </c>
      <c r="AO29">
        <v>62051568.683937654</v>
      </c>
      <c r="AP29">
        <v>307088920.05445534</v>
      </c>
      <c r="AQ29">
        <v>0</v>
      </c>
      <c r="AR29">
        <v>31770403.166176081</v>
      </c>
      <c r="AS29">
        <v>325400897.16923052</v>
      </c>
      <c r="AT29">
        <v>0</v>
      </c>
      <c r="AU29">
        <v>0</v>
      </c>
      <c r="AV29">
        <v>333210518.7012921</v>
      </c>
      <c r="AW29">
        <v>0</v>
      </c>
      <c r="AX29">
        <v>0</v>
      </c>
      <c r="AY29">
        <v>284339642.62510264</v>
      </c>
      <c r="AZ29">
        <v>0</v>
      </c>
      <c r="BA29">
        <v>0</v>
      </c>
      <c r="BB29">
        <v>232931035.23848408</v>
      </c>
      <c r="BC29">
        <v>0</v>
      </c>
      <c r="BD29">
        <v>0</v>
      </c>
      <c r="BE29">
        <v>178891035.0631558</v>
      </c>
      <c r="BF29">
        <v>0</v>
      </c>
      <c r="BG29">
        <v>0</v>
      </c>
      <c r="BH29">
        <v>122122946.60311435</v>
      </c>
      <c r="BI29">
        <v>0</v>
      </c>
      <c r="BJ29">
        <v>0</v>
      </c>
      <c r="BK29">
        <v>62526948.660794541</v>
      </c>
      <c r="BL29">
        <v>34445540.133508451</v>
      </c>
      <c r="BM29">
        <v>782192177.37685144</v>
      </c>
      <c r="BN29">
        <v>3130314338.9676256</v>
      </c>
      <c r="BO29">
        <v>3946952056.4779854</v>
      </c>
    </row>
    <row r="30" spans="1:67">
      <c r="A30" t="s">
        <v>67</v>
      </c>
      <c r="B30" t="s">
        <v>68</v>
      </c>
      <c r="C30" t="s">
        <v>12</v>
      </c>
      <c r="D30" t="s">
        <v>13</v>
      </c>
      <c r="E30">
        <v>273992</v>
      </c>
      <c r="F30">
        <v>12938</v>
      </c>
      <c r="G30">
        <v>0</v>
      </c>
      <c r="H30">
        <v>286930</v>
      </c>
      <c r="I30">
        <v>0.16450110589592168</v>
      </c>
      <c r="J30">
        <v>0.10430459950508419</v>
      </c>
      <c r="K30">
        <v>47200.302314716806</v>
      </c>
      <c r="L30">
        <v>29928.118735993809</v>
      </c>
      <c r="M30">
        <v>77128.421050710618</v>
      </c>
      <c r="N30">
        <v>220</v>
      </c>
      <c r="O30">
        <v>638.29</v>
      </c>
      <c r="P30">
        <v>2010</v>
      </c>
      <c r="Q30">
        <v>2007</v>
      </c>
      <c r="R30">
        <v>1</v>
      </c>
      <c r="S30">
        <v>1</v>
      </c>
      <c r="T30">
        <v>278.88313205021058</v>
      </c>
      <c r="U30">
        <v>868.79532792786358</v>
      </c>
      <c r="V30">
        <v>418.32469807531584</v>
      </c>
      <c r="W30">
        <v>334.6597584602527</v>
      </c>
      <c r="X30">
        <v>1172.8736927026159</v>
      </c>
      <c r="Y30">
        <v>2820721.744981077</v>
      </c>
      <c r="Z30">
        <v>13539464.37590917</v>
      </c>
      <c r="AA30">
        <v>35101903.137527406</v>
      </c>
      <c r="AB30">
        <v>0</v>
      </c>
      <c r="AC30">
        <v>13864411.520930991</v>
      </c>
      <c r="AD30">
        <v>38052000.11090187</v>
      </c>
      <c r="AE30">
        <v>0</v>
      </c>
      <c r="AF30">
        <v>11830964.497861113</v>
      </c>
      <c r="AG30">
        <v>41123483.042791098</v>
      </c>
      <c r="AH30">
        <v>0</v>
      </c>
      <c r="AI30">
        <v>9691926.1166478246</v>
      </c>
      <c r="AJ30">
        <v>44320479.203347132</v>
      </c>
      <c r="AK30">
        <v>0</v>
      </c>
      <c r="AL30">
        <v>7443399.2575855292</v>
      </c>
      <c r="AM30">
        <v>47647244.053377196</v>
      </c>
      <c r="AN30">
        <v>0</v>
      </c>
      <c r="AO30">
        <v>5081360.5598450555</v>
      </c>
      <c r="AP30">
        <v>51108165.020187579</v>
      </c>
      <c r="AQ30">
        <v>0</v>
      </c>
      <c r="AR30">
        <v>2601656.6066406681</v>
      </c>
      <c r="AS30">
        <v>54707765.380830117</v>
      </c>
      <c r="AT30">
        <v>0</v>
      </c>
      <c r="AU30">
        <v>0</v>
      </c>
      <c r="AV30">
        <v>56020751.749970041</v>
      </c>
      <c r="AW30">
        <v>0</v>
      </c>
      <c r="AX30">
        <v>0</v>
      </c>
      <c r="AY30">
        <v>47804374.826641105</v>
      </c>
      <c r="AZ30">
        <v>0</v>
      </c>
      <c r="BA30">
        <v>0</v>
      </c>
      <c r="BB30">
        <v>39161343.857984401</v>
      </c>
      <c r="BC30">
        <v>0</v>
      </c>
      <c r="BD30">
        <v>0</v>
      </c>
      <c r="BE30">
        <v>30075912.082932021</v>
      </c>
      <c r="BF30">
        <v>0</v>
      </c>
      <c r="BG30">
        <v>0</v>
      </c>
      <c r="BH30">
        <v>20531822.648614928</v>
      </c>
      <c r="BI30">
        <v>0</v>
      </c>
      <c r="BJ30">
        <v>0</v>
      </c>
      <c r="BK30">
        <v>10512293.196090844</v>
      </c>
      <c r="BL30">
        <v>2820721.744981077</v>
      </c>
      <c r="BM30">
        <v>64053182.935420342</v>
      </c>
      <c r="BN30">
        <v>516167538.31119573</v>
      </c>
      <c r="BO30">
        <v>583041442.99159718</v>
      </c>
    </row>
    <row r="31" spans="1:67">
      <c r="A31" t="s">
        <v>69</v>
      </c>
      <c r="B31" t="s">
        <v>70</v>
      </c>
      <c r="C31" t="s">
        <v>12</v>
      </c>
      <c r="D31" t="s">
        <v>13</v>
      </c>
      <c r="E31">
        <v>693684</v>
      </c>
      <c r="F31">
        <v>51305</v>
      </c>
      <c r="G31">
        <v>0</v>
      </c>
      <c r="H31">
        <v>744989</v>
      </c>
      <c r="I31">
        <v>0.21349406344245375</v>
      </c>
      <c r="J31">
        <v>0.13707566155567216</v>
      </c>
      <c r="K31">
        <v>159050.72882993019</v>
      </c>
      <c r="L31">
        <v>102119.86002669865</v>
      </c>
      <c r="M31">
        <v>261170.58885662883</v>
      </c>
      <c r="N31">
        <v>825.26731788943562</v>
      </c>
      <c r="O31">
        <v>862.92902221698398</v>
      </c>
      <c r="P31">
        <v>2017</v>
      </c>
      <c r="Q31">
        <v>2017</v>
      </c>
      <c r="T31">
        <v>886.12403519819054</v>
      </c>
      <c r="U31">
        <v>926.562982297801</v>
      </c>
      <c r="V31">
        <v>1329.1860527972858</v>
      </c>
      <c r="W31">
        <v>1063.3488422378286</v>
      </c>
      <c r="X31">
        <v>1250.8600261020315</v>
      </c>
      <c r="Y31">
        <v>30201144.349712342</v>
      </c>
      <c r="Z31">
        <v>144965492.87861925</v>
      </c>
      <c r="AA31">
        <v>127737650.77853207</v>
      </c>
      <c r="AB31">
        <v>0</v>
      </c>
      <c r="AC31">
        <v>148444664.70770612</v>
      </c>
      <c r="AD31">
        <v>138106367.27206141</v>
      </c>
      <c r="AE31">
        <v>0</v>
      </c>
      <c r="AF31">
        <v>126672780.55057588</v>
      </c>
      <c r="AG31">
        <v>148899205.27043173</v>
      </c>
      <c r="AH31">
        <v>0</v>
      </c>
      <c r="AI31">
        <v>103770341.82703178</v>
      </c>
      <c r="AJ31">
        <v>160130550.22517514</v>
      </c>
      <c r="AK31">
        <v>0</v>
      </c>
      <c r="AL31">
        <v>79695622.523160413</v>
      </c>
      <c r="AM31">
        <v>171815233.79551047</v>
      </c>
      <c r="AN31">
        <v>0</v>
      </c>
      <c r="AO31">
        <v>54405544.975810833</v>
      </c>
      <c r="AP31">
        <v>183968546.98029214</v>
      </c>
      <c r="AQ31">
        <v>0</v>
      </c>
      <c r="AR31">
        <v>27855639.027615145</v>
      </c>
      <c r="AS31">
        <v>196606253.62327716</v>
      </c>
      <c r="AT31">
        <v>0</v>
      </c>
      <c r="AU31">
        <v>0</v>
      </c>
      <c r="AV31">
        <v>201324803.71023583</v>
      </c>
      <c r="AW31">
        <v>0</v>
      </c>
      <c r="AX31">
        <v>0</v>
      </c>
      <c r="AY31">
        <v>171797165.83273456</v>
      </c>
      <c r="AZ31">
        <v>0</v>
      </c>
      <c r="BA31">
        <v>0</v>
      </c>
      <c r="BB31">
        <v>140736238.25017616</v>
      </c>
      <c r="BC31">
        <v>0</v>
      </c>
      <c r="BD31">
        <v>0</v>
      </c>
      <c r="BE31">
        <v>108085430.9761353</v>
      </c>
      <c r="BF31">
        <v>0</v>
      </c>
      <c r="BG31">
        <v>0</v>
      </c>
      <c r="BH31">
        <v>73786320.879708365</v>
      </c>
      <c r="BI31">
        <v>0</v>
      </c>
      <c r="BJ31">
        <v>0</v>
      </c>
      <c r="BK31">
        <v>37778596.290410683</v>
      </c>
      <c r="BL31">
        <v>30201144.349712342</v>
      </c>
      <c r="BM31">
        <v>685810086.49051952</v>
      </c>
      <c r="BN31">
        <v>1860772363.884681</v>
      </c>
      <c r="BO31">
        <v>2576783594.7249126</v>
      </c>
    </row>
    <row r="32" spans="1:67">
      <c r="A32" t="s">
        <v>71</v>
      </c>
      <c r="B32" t="s">
        <v>72</v>
      </c>
      <c r="C32" t="s">
        <v>16</v>
      </c>
      <c r="D32" t="s">
        <v>17</v>
      </c>
      <c r="E32">
        <v>438901</v>
      </c>
      <c r="F32">
        <v>50846</v>
      </c>
      <c r="G32">
        <v>0</v>
      </c>
      <c r="H32">
        <v>489747</v>
      </c>
      <c r="I32">
        <v>0.23536394478000633</v>
      </c>
      <c r="J32">
        <v>0.18167049822396497</v>
      </c>
      <c r="K32">
        <v>115268.78586417375</v>
      </c>
      <c r="L32">
        <v>88972.581493692167</v>
      </c>
      <c r="M32">
        <v>204241.36735786591</v>
      </c>
      <c r="N32">
        <v>169.22569091721425</v>
      </c>
      <c r="O32">
        <v>364.3365</v>
      </c>
      <c r="P32">
        <v>2015</v>
      </c>
      <c r="Q32">
        <v>2018</v>
      </c>
      <c r="S32">
        <v>1</v>
      </c>
      <c r="T32">
        <v>190.53118963907025</v>
      </c>
      <c r="U32">
        <v>382.034509824</v>
      </c>
      <c r="V32">
        <v>285.79678445860537</v>
      </c>
      <c r="W32">
        <v>228.6374275668843</v>
      </c>
      <c r="X32">
        <v>515.7465882624</v>
      </c>
      <c r="Y32">
        <v>4706206.9069183432</v>
      </c>
      <c r="Z32">
        <v>22589793.153208047</v>
      </c>
      <c r="AA32">
        <v>45887305.354270086</v>
      </c>
      <c r="AB32">
        <v>0</v>
      </c>
      <c r="AC32">
        <v>23131948.188885041</v>
      </c>
      <c r="AD32">
        <v>47853777.326446548</v>
      </c>
      <c r="AE32">
        <v>0</v>
      </c>
      <c r="AF32">
        <v>19739262.454515237</v>
      </c>
      <c r="AG32">
        <v>49888208.865403399</v>
      </c>
      <c r="AH32">
        <v>0</v>
      </c>
      <c r="AI32">
        <v>16170403.802738883</v>
      </c>
      <c r="AJ32">
        <v>51992729.342490152</v>
      </c>
      <c r="AK32">
        <v>0</v>
      </c>
      <c r="AL32">
        <v>12418870.120503461</v>
      </c>
      <c r="AM32">
        <v>54169531.194170602</v>
      </c>
      <c r="AN32">
        <v>0</v>
      </c>
      <c r="AO32">
        <v>8477948.6689303629</v>
      </c>
      <c r="AP32">
        <v>56420871.722630434</v>
      </c>
      <c r="AQ32">
        <v>0</v>
      </c>
      <c r="AR32">
        <v>4340709.7184923459</v>
      </c>
      <c r="AS32">
        <v>58749074.946488507</v>
      </c>
      <c r="AT32">
        <v>0</v>
      </c>
      <c r="AU32">
        <v>0</v>
      </c>
      <c r="AV32">
        <v>60159052.745204233</v>
      </c>
      <c r="AW32">
        <v>0</v>
      </c>
      <c r="AX32">
        <v>0</v>
      </c>
      <c r="AY32">
        <v>51335725.009240948</v>
      </c>
      <c r="AZ32">
        <v>0</v>
      </c>
      <c r="BA32">
        <v>0</v>
      </c>
      <c r="BB32">
        <v>42054225.927570179</v>
      </c>
      <c r="BC32">
        <v>0</v>
      </c>
      <c r="BD32">
        <v>0</v>
      </c>
      <c r="BE32">
        <v>32297645.512373898</v>
      </c>
      <c r="BF32">
        <v>0</v>
      </c>
      <c r="BG32">
        <v>0</v>
      </c>
      <c r="BH32">
        <v>22048526.003113914</v>
      </c>
      <c r="BI32">
        <v>0</v>
      </c>
      <c r="BJ32">
        <v>0</v>
      </c>
      <c r="BK32">
        <v>11288845.313594326</v>
      </c>
      <c r="BL32">
        <v>4706206.9069183432</v>
      </c>
      <c r="BM32">
        <v>106868936.10727337</v>
      </c>
      <c r="BN32">
        <v>584145519.26299715</v>
      </c>
      <c r="BO32">
        <v>695720662.2771889</v>
      </c>
    </row>
    <row r="33" spans="1:67">
      <c r="A33" t="s">
        <v>73</v>
      </c>
      <c r="B33" t="s">
        <v>74</v>
      </c>
      <c r="C33" t="s">
        <v>12</v>
      </c>
      <c r="D33" t="s">
        <v>13</v>
      </c>
      <c r="E33">
        <v>916156</v>
      </c>
      <c r="F33">
        <v>12123</v>
      </c>
      <c r="G33">
        <v>0</v>
      </c>
      <c r="H33">
        <v>928279</v>
      </c>
      <c r="I33">
        <v>0.25762300781211628</v>
      </c>
      <c r="J33">
        <v>0.15033384599095553</v>
      </c>
      <c r="K33">
        <v>239146.02806882348</v>
      </c>
      <c r="L33">
        <v>139551.7522226382</v>
      </c>
      <c r="M33">
        <v>378697.78029146168</v>
      </c>
      <c r="N33">
        <v>452.77738909999999</v>
      </c>
      <c r="O33">
        <v>1261.9289337018251</v>
      </c>
      <c r="P33">
        <v>2013</v>
      </c>
      <c r="Q33">
        <v>2013</v>
      </c>
      <c r="R33">
        <v>1</v>
      </c>
      <c r="T33">
        <v>534.54519162176712</v>
      </c>
      <c r="U33">
        <v>1489.8227250692328</v>
      </c>
      <c r="V33">
        <v>801.81778743265068</v>
      </c>
      <c r="W33">
        <v>641.45422994612056</v>
      </c>
      <c r="X33">
        <v>2011.2606788434643</v>
      </c>
      <c r="Y33">
        <v>27393077.014207233</v>
      </c>
      <c r="Z33">
        <v>131486769.66819473</v>
      </c>
      <c r="AA33">
        <v>280674951.90909827</v>
      </c>
      <c r="AB33">
        <v>0</v>
      </c>
      <c r="AC33">
        <v>134642452.1402314</v>
      </c>
      <c r="AD33">
        <v>309870526.984703</v>
      </c>
      <c r="AE33">
        <v>0</v>
      </c>
      <c r="AF33">
        <v>114894892.49299747</v>
      </c>
      <c r="AG33">
        <v>340305820.89163715</v>
      </c>
      <c r="AH33">
        <v>0</v>
      </c>
      <c r="AI33">
        <v>94121895.930263519</v>
      </c>
      <c r="AJ33">
        <v>372023523.48256093</v>
      </c>
      <c r="AK33">
        <v>0</v>
      </c>
      <c r="AL33">
        <v>72285616.074442372</v>
      </c>
      <c r="AM33">
        <v>405067659.64501548</v>
      </c>
      <c r="AN33">
        <v>0</v>
      </c>
      <c r="AO33">
        <v>49346980.573486</v>
      </c>
      <c r="AP33">
        <v>439483628.79374194</v>
      </c>
      <c r="AQ33">
        <v>0</v>
      </c>
      <c r="AR33">
        <v>25265654.053624831</v>
      </c>
      <c r="AS33">
        <v>475318245.4896518</v>
      </c>
      <c r="AT33">
        <v>0</v>
      </c>
      <c r="AU33">
        <v>0</v>
      </c>
      <c r="AV33">
        <v>486725883.38140345</v>
      </c>
      <c r="AW33">
        <v>0</v>
      </c>
      <c r="AX33">
        <v>0</v>
      </c>
      <c r="AY33">
        <v>415339420.48546427</v>
      </c>
      <c r="AZ33">
        <v>0</v>
      </c>
      <c r="BA33">
        <v>0</v>
      </c>
      <c r="BB33">
        <v>340246053.26169229</v>
      </c>
      <c r="BC33">
        <v>0</v>
      </c>
      <c r="BD33">
        <v>0</v>
      </c>
      <c r="BE33">
        <v>261308968.90497971</v>
      </c>
      <c r="BF33">
        <v>0</v>
      </c>
      <c r="BG33">
        <v>0</v>
      </c>
      <c r="BH33">
        <v>178386922.77246615</v>
      </c>
      <c r="BI33">
        <v>0</v>
      </c>
      <c r="BJ33">
        <v>0</v>
      </c>
      <c r="BK33">
        <v>91334104.459502682</v>
      </c>
      <c r="BL33">
        <v>27393077.014207233</v>
      </c>
      <c r="BM33">
        <v>622044260.93324029</v>
      </c>
      <c r="BN33">
        <v>4396085710.461916</v>
      </c>
      <c r="BO33">
        <v>5045523048.4093637</v>
      </c>
    </row>
    <row r="34" spans="1:67">
      <c r="A34" t="s">
        <v>75</v>
      </c>
      <c r="B34" t="s">
        <v>76</v>
      </c>
      <c r="C34" t="s">
        <v>16</v>
      </c>
      <c r="D34" t="s">
        <v>9</v>
      </c>
      <c r="E34">
        <v>8238</v>
      </c>
      <c r="F34">
        <v>16</v>
      </c>
      <c r="G34">
        <v>0</v>
      </c>
      <c r="H34">
        <v>8254</v>
      </c>
      <c r="I34">
        <v>0.19367781155015198</v>
      </c>
      <c r="J34">
        <v>0.17933130699088146</v>
      </c>
      <c r="K34">
        <v>1598.6166565349545</v>
      </c>
      <c r="L34">
        <v>1480.2006079027356</v>
      </c>
      <c r="M34">
        <v>3078.81726443769</v>
      </c>
      <c r="N34">
        <v>106.85482839479853</v>
      </c>
      <c r="O34">
        <v>468.47787873011839</v>
      </c>
      <c r="P34">
        <v>2018</v>
      </c>
      <c r="Q34">
        <v>2018</v>
      </c>
      <c r="T34">
        <v>112.04540853890425</v>
      </c>
      <c r="U34">
        <v>491.2346601673126</v>
      </c>
      <c r="V34">
        <v>168.06811280835637</v>
      </c>
      <c r="W34">
        <v>134.45449024668511</v>
      </c>
      <c r="X34">
        <v>663.16679122587209</v>
      </c>
      <c r="Y34">
        <v>38382.354938262033</v>
      </c>
      <c r="Z34">
        <v>184235.30370365779</v>
      </c>
      <c r="AA34">
        <v>981619.88751344243</v>
      </c>
      <c r="AB34">
        <v>0</v>
      </c>
      <c r="AC34">
        <v>188656.95099254561</v>
      </c>
      <c r="AD34">
        <v>992733.69439226121</v>
      </c>
      <c r="AE34">
        <v>0</v>
      </c>
      <c r="AF34">
        <v>160987.26484697222</v>
      </c>
      <c r="AG34">
        <v>1003815.5509460557</v>
      </c>
      <c r="AH34">
        <v>0</v>
      </c>
      <c r="AI34">
        <v>131880.76736263966</v>
      </c>
      <c r="AJ34">
        <v>1014857.5220064624</v>
      </c>
      <c r="AK34">
        <v>0</v>
      </c>
      <c r="AL34">
        <v>101284.42933450727</v>
      </c>
      <c r="AM34">
        <v>1025851.3099204235</v>
      </c>
      <c r="AN34">
        <v>0</v>
      </c>
      <c r="AO34">
        <v>69143.503759023632</v>
      </c>
      <c r="AP34">
        <v>1036788.2417215792</v>
      </c>
      <c r="AQ34">
        <v>0</v>
      </c>
      <c r="AR34">
        <v>35401.473924620099</v>
      </c>
      <c r="AS34">
        <v>1047659.2558946763</v>
      </c>
      <c r="AT34">
        <v>0</v>
      </c>
      <c r="AU34">
        <v>0</v>
      </c>
      <c r="AV34">
        <v>1072803.0780361486</v>
      </c>
      <c r="AW34">
        <v>0</v>
      </c>
      <c r="AX34">
        <v>0</v>
      </c>
      <c r="AY34">
        <v>915458.6265908468</v>
      </c>
      <c r="AZ34">
        <v>0</v>
      </c>
      <c r="BA34">
        <v>0</v>
      </c>
      <c r="BB34">
        <v>749943.70690322167</v>
      </c>
      <c r="BC34">
        <v>0</v>
      </c>
      <c r="BD34">
        <v>0</v>
      </c>
      <c r="BE34">
        <v>575956.76690167433</v>
      </c>
      <c r="BF34">
        <v>0</v>
      </c>
      <c r="BG34">
        <v>0</v>
      </c>
      <c r="BH34">
        <v>393186.48620487633</v>
      </c>
      <c r="BI34">
        <v>0</v>
      </c>
      <c r="BJ34">
        <v>0</v>
      </c>
      <c r="BK34">
        <v>201311.4809368967</v>
      </c>
      <c r="BL34">
        <v>38382.354938262033</v>
      </c>
      <c r="BM34">
        <v>871589.69392396614</v>
      </c>
      <c r="BN34">
        <v>11011985.607968561</v>
      </c>
      <c r="BO34">
        <v>11921957.65683079</v>
      </c>
    </row>
    <row r="35" spans="1:67">
      <c r="A35" t="s">
        <v>77</v>
      </c>
      <c r="B35" t="s">
        <v>78</v>
      </c>
      <c r="C35" t="s">
        <v>12</v>
      </c>
      <c r="D35" t="s">
        <v>13</v>
      </c>
      <c r="E35">
        <v>4739</v>
      </c>
      <c r="F35">
        <v>40719</v>
      </c>
      <c r="G35">
        <v>0</v>
      </c>
      <c r="H35">
        <v>45458</v>
      </c>
      <c r="I35">
        <v>0.11564482029598308</v>
      </c>
      <c r="J35">
        <v>0.10570824524312897</v>
      </c>
      <c r="K35">
        <v>5256.982241014799</v>
      </c>
      <c r="L35">
        <v>4805.2854122621566</v>
      </c>
      <c r="M35">
        <v>10062.267653276955</v>
      </c>
      <c r="N35">
        <v>873.64088249999998</v>
      </c>
      <c r="O35">
        <v>819.93876160000002</v>
      </c>
      <c r="P35">
        <v>2006</v>
      </c>
      <c r="Q35">
        <v>2010</v>
      </c>
      <c r="R35">
        <v>1</v>
      </c>
      <c r="S35">
        <v>1</v>
      </c>
      <c r="T35">
        <v>1217.6776697282462</v>
      </c>
      <c r="U35">
        <v>1039.3958632926315</v>
      </c>
      <c r="V35">
        <v>1826.5165045923693</v>
      </c>
      <c r="W35">
        <v>1461.2132036738954</v>
      </c>
      <c r="X35">
        <v>1403.1844154450525</v>
      </c>
      <c r="Y35">
        <v>1371709.2610803586</v>
      </c>
      <c r="Z35">
        <v>6584204.4531857213</v>
      </c>
      <c r="AA35">
        <v>6742701.6022517122</v>
      </c>
      <c r="AB35">
        <v>0</v>
      </c>
      <c r="AC35">
        <v>6742225.3600621792</v>
      </c>
      <c r="AD35">
        <v>6832850.8805117607</v>
      </c>
      <c r="AE35">
        <v>0</v>
      </c>
      <c r="AF35">
        <v>5753365.6405863939</v>
      </c>
      <c r="AG35">
        <v>6923443.5280053932</v>
      </c>
      <c r="AH35">
        <v>0</v>
      </c>
      <c r="AI35">
        <v>4713157.1327683739</v>
      </c>
      <c r="AJ35">
        <v>7014448.9004715467</v>
      </c>
      <c r="AK35">
        <v>0</v>
      </c>
      <c r="AL35">
        <v>3619704.6779661109</v>
      </c>
      <c r="AM35">
        <v>7105834.6273439443</v>
      </c>
      <c r="AN35">
        <v>0</v>
      </c>
      <c r="AO35">
        <v>2471051.7268248652</v>
      </c>
      <c r="AP35">
        <v>7197566.5465395441</v>
      </c>
      <c r="AQ35">
        <v>0</v>
      </c>
      <c r="AR35">
        <v>1265178.4841343311</v>
      </c>
      <c r="AS35">
        <v>7289608.6371111842</v>
      </c>
      <c r="AT35">
        <v>0</v>
      </c>
      <c r="AU35">
        <v>0</v>
      </c>
      <c r="AV35">
        <v>7464559.2444018535</v>
      </c>
      <c r="AW35">
        <v>0</v>
      </c>
      <c r="AX35">
        <v>0</v>
      </c>
      <c r="AY35">
        <v>6369757.2218895815</v>
      </c>
      <c r="AZ35">
        <v>0</v>
      </c>
      <c r="BA35">
        <v>0</v>
      </c>
      <c r="BB35">
        <v>5218105.1161719449</v>
      </c>
      <c r="BC35">
        <v>0</v>
      </c>
      <c r="BD35">
        <v>0</v>
      </c>
      <c r="BE35">
        <v>4007504.7292200536</v>
      </c>
      <c r="BF35">
        <v>0</v>
      </c>
      <c r="BG35">
        <v>0</v>
      </c>
      <c r="BH35">
        <v>2735789.8951475569</v>
      </c>
      <c r="BI35">
        <v>0</v>
      </c>
      <c r="BJ35">
        <v>0</v>
      </c>
      <c r="BK35">
        <v>1400724.4263155493</v>
      </c>
      <c r="BL35">
        <v>1371709.2610803586</v>
      </c>
      <c r="BM35">
        <v>31148887.475527976</v>
      </c>
      <c r="BN35">
        <v>76302895.355381623</v>
      </c>
      <c r="BO35">
        <v>108823492.09198996</v>
      </c>
    </row>
    <row r="36" spans="1:67">
      <c r="A36" t="s">
        <v>79</v>
      </c>
      <c r="B36" t="s">
        <v>80</v>
      </c>
      <c r="C36" t="s">
        <v>16</v>
      </c>
      <c r="D36" t="s">
        <v>9</v>
      </c>
      <c r="E36">
        <v>14086</v>
      </c>
      <c r="F36">
        <v>30299</v>
      </c>
      <c r="G36">
        <v>0</v>
      </c>
      <c r="H36">
        <v>44385</v>
      </c>
      <c r="I36">
        <v>0.21367218002413574</v>
      </c>
      <c r="J36">
        <v>0.16092851565272948</v>
      </c>
      <c r="K36">
        <v>9483.839710371265</v>
      </c>
      <c r="L36">
        <v>7142.8121672463976</v>
      </c>
      <c r="M36">
        <v>16626.651877617664</v>
      </c>
      <c r="N36">
        <v>30.612123633842813</v>
      </c>
      <c r="O36">
        <v>93.129390890811095</v>
      </c>
      <c r="P36">
        <v>2016</v>
      </c>
      <c r="Q36">
        <v>2016</v>
      </c>
      <c r="T36">
        <v>33.658385886326677</v>
      </c>
      <c r="U36">
        <v>102.39684817214311</v>
      </c>
      <c r="V36">
        <v>50.487578829490019</v>
      </c>
      <c r="W36">
        <v>40.390063063592009</v>
      </c>
      <c r="X36">
        <v>138.2357450323932</v>
      </c>
      <c r="Y36">
        <v>68402.300711945296</v>
      </c>
      <c r="Z36">
        <v>328331.04341733735</v>
      </c>
      <c r="AA36">
        <v>987391.96156574902</v>
      </c>
      <c r="AB36">
        <v>0</v>
      </c>
      <c r="AC36">
        <v>336210.98845935345</v>
      </c>
      <c r="AD36">
        <v>1034355.8715388835</v>
      </c>
      <c r="AE36">
        <v>0</v>
      </c>
      <c r="AF36">
        <v>286900.04348531493</v>
      </c>
      <c r="AG36">
        <v>1083005.311420867</v>
      </c>
      <c r="AH36">
        <v>0</v>
      </c>
      <c r="AI36">
        <v>235028.51562317001</v>
      </c>
      <c r="AJ36">
        <v>1133394.1354351789</v>
      </c>
      <c r="AK36">
        <v>0</v>
      </c>
      <c r="AL36">
        <v>180501.8999985946</v>
      </c>
      <c r="AM36">
        <v>1185577.8119427995</v>
      </c>
      <c r="AN36">
        <v>0</v>
      </c>
      <c r="AO36">
        <v>123222.63039904057</v>
      </c>
      <c r="AP36">
        <v>1239613.4699007752</v>
      </c>
      <c r="AQ36">
        <v>0</v>
      </c>
      <c r="AR36">
        <v>63089.986764308778</v>
      </c>
      <c r="AS36">
        <v>1295559.9466210546</v>
      </c>
      <c r="AT36">
        <v>0</v>
      </c>
      <c r="AU36">
        <v>0</v>
      </c>
      <c r="AV36">
        <v>1326653.38533996</v>
      </c>
      <c r="AW36">
        <v>0</v>
      </c>
      <c r="AX36">
        <v>0</v>
      </c>
      <c r="AY36">
        <v>1132077.5554900991</v>
      </c>
      <c r="AZ36">
        <v>0</v>
      </c>
      <c r="BA36">
        <v>0</v>
      </c>
      <c r="BB36">
        <v>927397.93345748936</v>
      </c>
      <c r="BC36">
        <v>0</v>
      </c>
      <c r="BD36">
        <v>0</v>
      </c>
      <c r="BE36">
        <v>712241.61289535183</v>
      </c>
      <c r="BF36">
        <v>0</v>
      </c>
      <c r="BG36">
        <v>0</v>
      </c>
      <c r="BH36">
        <v>486223.60773656023</v>
      </c>
      <c r="BI36">
        <v>0</v>
      </c>
      <c r="BJ36">
        <v>0</v>
      </c>
      <c r="BK36">
        <v>248946.48716111883</v>
      </c>
      <c r="BL36">
        <v>68402.300711945296</v>
      </c>
      <c r="BM36">
        <v>1553285.1081471196</v>
      </c>
      <c r="BN36">
        <v>12792439.090505889</v>
      </c>
      <c r="BO36">
        <v>14414126.499364953</v>
      </c>
    </row>
    <row r="37" spans="1:67">
      <c r="A37" t="s">
        <v>81</v>
      </c>
      <c r="B37" t="s">
        <v>82</v>
      </c>
      <c r="C37" t="s">
        <v>42</v>
      </c>
      <c r="D37" t="s">
        <v>13</v>
      </c>
      <c r="E37">
        <v>129095</v>
      </c>
      <c r="F37">
        <v>50649</v>
      </c>
      <c r="G37">
        <v>0</v>
      </c>
      <c r="H37">
        <v>179744</v>
      </c>
      <c r="I37">
        <v>9.2349756403603211E-2</v>
      </c>
      <c r="J37">
        <v>5.3126476488494043E-2</v>
      </c>
      <c r="K37">
        <v>16599.314615009254</v>
      </c>
      <c r="L37">
        <v>9549.1653899478733</v>
      </c>
      <c r="M37">
        <v>26148.480004957128</v>
      </c>
      <c r="N37">
        <v>1849.3165864330031</v>
      </c>
      <c r="O37">
        <v>2653.5087004457068</v>
      </c>
      <c r="P37">
        <v>2017</v>
      </c>
      <c r="Q37">
        <v>2017</v>
      </c>
      <c r="T37">
        <v>1985.6885646700264</v>
      </c>
      <c r="U37">
        <v>2849.183272016443</v>
      </c>
      <c r="V37">
        <v>2978.5328470050395</v>
      </c>
      <c r="W37">
        <v>2382.8262776040315</v>
      </c>
      <c r="X37">
        <v>3846.3974172221983</v>
      </c>
      <c r="Y37">
        <v>7063086.2597965533</v>
      </c>
      <c r="Z37">
        <v>33902814.047023453</v>
      </c>
      <c r="AA37">
        <v>36729885.092523105</v>
      </c>
      <c r="AB37">
        <v>0</v>
      </c>
      <c r="AC37">
        <v>34716481.584152013</v>
      </c>
      <c r="AD37">
        <v>40682821.325172797</v>
      </c>
      <c r="AE37">
        <v>0</v>
      </c>
      <c r="AF37">
        <v>29624730.951809723</v>
      </c>
      <c r="AG37">
        <v>44804342.083176374</v>
      </c>
      <c r="AH37">
        <v>0</v>
      </c>
      <c r="AI37">
        <v>24268579.595722526</v>
      </c>
      <c r="AJ37">
        <v>49100262.532480836</v>
      </c>
      <c r="AK37">
        <v>0</v>
      </c>
      <c r="AL37">
        <v>18638269.129514903</v>
      </c>
      <c r="AM37">
        <v>53576579.862311989</v>
      </c>
      <c r="AN37">
        <v>0</v>
      </c>
      <c r="AO37">
        <v>12723725.059082173</v>
      </c>
      <c r="AP37">
        <v>58239478.672756337</v>
      </c>
      <c r="AQ37">
        <v>0</v>
      </c>
      <c r="AR37">
        <v>6514547.2302500727</v>
      </c>
      <c r="AS37">
        <v>63095336.516101316</v>
      </c>
      <c r="AT37">
        <v>0</v>
      </c>
      <c r="AU37">
        <v>0</v>
      </c>
      <c r="AV37">
        <v>64609624.592487752</v>
      </c>
      <c r="AW37">
        <v>0</v>
      </c>
      <c r="AX37">
        <v>0</v>
      </c>
      <c r="AY37">
        <v>55133546.318922885</v>
      </c>
      <c r="AZ37">
        <v>0</v>
      </c>
      <c r="BA37">
        <v>0</v>
      </c>
      <c r="BB37">
        <v>45165401.144461632</v>
      </c>
      <c r="BC37">
        <v>0</v>
      </c>
      <c r="BD37">
        <v>0</v>
      </c>
      <c r="BE37">
        <v>34687028.078946538</v>
      </c>
      <c r="BF37">
        <v>0</v>
      </c>
      <c r="BG37">
        <v>0</v>
      </c>
      <c r="BH37">
        <v>23679677.835227501</v>
      </c>
      <c r="BI37">
        <v>0</v>
      </c>
      <c r="BJ37">
        <v>0</v>
      </c>
      <c r="BK37">
        <v>12123995.05163648</v>
      </c>
      <c r="BL37">
        <v>7063086.2597965533</v>
      </c>
      <c r="BM37">
        <v>160389147.59755483</v>
      </c>
      <c r="BN37">
        <v>581627979.10620546</v>
      </c>
      <c r="BO37">
        <v>749080212.96355689</v>
      </c>
    </row>
    <row r="38" spans="1:67">
      <c r="A38" t="s">
        <v>83</v>
      </c>
      <c r="B38" t="s">
        <v>84</v>
      </c>
      <c r="C38" t="s">
        <v>16</v>
      </c>
      <c r="D38" t="s">
        <v>9</v>
      </c>
      <c r="E38">
        <v>26670</v>
      </c>
      <c r="F38">
        <v>1008</v>
      </c>
      <c r="G38">
        <v>0</v>
      </c>
      <c r="H38">
        <v>27678</v>
      </c>
      <c r="I38">
        <v>0.27643221355728853</v>
      </c>
      <c r="J38">
        <v>0.16148020395920815</v>
      </c>
      <c r="K38">
        <v>7651.0908068386316</v>
      </c>
      <c r="L38">
        <v>4469.4490851829632</v>
      </c>
      <c r="M38">
        <v>12120.539892021596</v>
      </c>
      <c r="N38">
        <v>115.38980093583947</v>
      </c>
      <c r="O38">
        <v>275.67214295910111</v>
      </c>
      <c r="P38">
        <v>2016</v>
      </c>
      <c r="Q38">
        <v>2016</v>
      </c>
      <c r="T38">
        <v>126.8724278557135</v>
      </c>
      <c r="U38">
        <v>303.10472663745946</v>
      </c>
      <c r="V38">
        <v>190.30864178357024</v>
      </c>
      <c r="W38">
        <v>152.2469134268562</v>
      </c>
      <c r="X38">
        <v>409.19138096057031</v>
      </c>
      <c r="Y38">
        <v>208009.81423031725</v>
      </c>
      <c r="Z38">
        <v>998447.10830552271</v>
      </c>
      <c r="AA38">
        <v>1828860.0432989744</v>
      </c>
      <c r="AB38">
        <v>0</v>
      </c>
      <c r="AC38">
        <v>1022409.8389048553</v>
      </c>
      <c r="AD38">
        <v>2018612.7602369643</v>
      </c>
      <c r="AE38">
        <v>0</v>
      </c>
      <c r="AF38">
        <v>872456.39586547657</v>
      </c>
      <c r="AG38">
        <v>2216420.1842030385</v>
      </c>
      <c r="AH38">
        <v>0</v>
      </c>
      <c r="AI38">
        <v>714716.2794929985</v>
      </c>
      <c r="AJ38">
        <v>2422559.6435695868</v>
      </c>
      <c r="AK38">
        <v>0</v>
      </c>
      <c r="AL38">
        <v>548902.10265062295</v>
      </c>
      <c r="AM38">
        <v>2637317.138959629</v>
      </c>
      <c r="AN38">
        <v>0</v>
      </c>
      <c r="AO38">
        <v>374717.16874282522</v>
      </c>
      <c r="AP38">
        <v>2860987.5997736966</v>
      </c>
      <c r="AQ38">
        <v>0</v>
      </c>
      <c r="AR38">
        <v>191855.19039632651</v>
      </c>
      <c r="AS38">
        <v>3093875.1480347989</v>
      </c>
      <c r="AT38">
        <v>0</v>
      </c>
      <c r="AU38">
        <v>0</v>
      </c>
      <c r="AV38">
        <v>3168128.1515876339</v>
      </c>
      <c r="AW38">
        <v>0</v>
      </c>
      <c r="AX38">
        <v>0</v>
      </c>
      <c r="AY38">
        <v>2703469.356021448</v>
      </c>
      <c r="AZ38">
        <v>0</v>
      </c>
      <c r="BA38">
        <v>0</v>
      </c>
      <c r="BB38">
        <v>2214682.0964527703</v>
      </c>
      <c r="BC38">
        <v>0</v>
      </c>
      <c r="BD38">
        <v>0</v>
      </c>
      <c r="BE38">
        <v>1700875.8500757276</v>
      </c>
      <c r="BF38">
        <v>0</v>
      </c>
      <c r="BG38">
        <v>0</v>
      </c>
      <c r="BH38">
        <v>1161131.2469850301</v>
      </c>
      <c r="BI38">
        <v>0</v>
      </c>
      <c r="BJ38">
        <v>0</v>
      </c>
      <c r="BK38">
        <v>594499.19845633546</v>
      </c>
      <c r="BL38">
        <v>208009.81423031725</v>
      </c>
      <c r="BM38">
        <v>4723504.0843586279</v>
      </c>
      <c r="BN38">
        <v>28621418.417655636</v>
      </c>
      <c r="BO38">
        <v>33552932.31624458</v>
      </c>
    </row>
    <row r="39" spans="1:67">
      <c r="A39" t="s">
        <v>85</v>
      </c>
      <c r="B39" t="s">
        <v>86</v>
      </c>
      <c r="C39" t="s">
        <v>16</v>
      </c>
      <c r="D39" t="s">
        <v>17</v>
      </c>
      <c r="E39">
        <v>84909</v>
      </c>
      <c r="F39">
        <v>1549</v>
      </c>
      <c r="G39">
        <v>0</v>
      </c>
      <c r="H39">
        <v>86458</v>
      </c>
      <c r="I39">
        <v>0.24590831918505943</v>
      </c>
      <c r="J39">
        <v>0.15488964346349746</v>
      </c>
      <c r="K39">
        <v>21260.741460101868</v>
      </c>
      <c r="L39">
        <v>13391.448794567063</v>
      </c>
      <c r="M39">
        <v>34652.190254668931</v>
      </c>
      <c r="N39">
        <v>126.13308773237698</v>
      </c>
      <c r="O39">
        <v>180.56961458356659</v>
      </c>
      <c r="P39">
        <v>2016</v>
      </c>
      <c r="Q39">
        <v>2016</v>
      </c>
      <c r="T39">
        <v>138.68479660903884</v>
      </c>
      <c r="U39">
        <v>198.53839085766228</v>
      </c>
      <c r="V39">
        <v>208.02719491355828</v>
      </c>
      <c r="W39">
        <v>166.42175593084662</v>
      </c>
      <c r="X39">
        <v>268.02682765784408</v>
      </c>
      <c r="Y39">
        <v>631830.34396105446</v>
      </c>
      <c r="Z39">
        <v>3032785.6510130614</v>
      </c>
      <c r="AA39">
        <v>3589267.5381502695</v>
      </c>
      <c r="AB39">
        <v>0</v>
      </c>
      <c r="AC39">
        <v>3105572.5066373753</v>
      </c>
      <c r="AD39">
        <v>3896443.3275974132</v>
      </c>
      <c r="AE39">
        <v>0</v>
      </c>
      <c r="AF39">
        <v>2650088.5389972269</v>
      </c>
      <c r="AG39">
        <v>4216296.1368360454</v>
      </c>
      <c r="AH39">
        <v>0</v>
      </c>
      <c r="AI39">
        <v>2170952.5311465282</v>
      </c>
      <c r="AJ39">
        <v>4549257.5295614358</v>
      </c>
      <c r="AK39">
        <v>0</v>
      </c>
      <c r="AL39">
        <v>1667291.5439205335</v>
      </c>
      <c r="AM39">
        <v>4895772.4825628279</v>
      </c>
      <c r="AN39">
        <v>0</v>
      </c>
      <c r="AO39">
        <v>1138204.360649751</v>
      </c>
      <c r="AP39">
        <v>5256299.7809712598</v>
      </c>
      <c r="AQ39">
        <v>0</v>
      </c>
      <c r="AR39">
        <v>582760.63265267259</v>
      </c>
      <c r="AS39">
        <v>5631312.424753339</v>
      </c>
      <c r="AT39">
        <v>0</v>
      </c>
      <c r="AU39">
        <v>0</v>
      </c>
      <c r="AV39">
        <v>5766463.9229474189</v>
      </c>
      <c r="AW39">
        <v>0</v>
      </c>
      <c r="AX39">
        <v>0</v>
      </c>
      <c r="AY39">
        <v>4920715.8809151314</v>
      </c>
      <c r="AZ39">
        <v>0</v>
      </c>
      <c r="BA39">
        <v>0</v>
      </c>
      <c r="BB39">
        <v>4031050.4496456753</v>
      </c>
      <c r="BC39">
        <v>0</v>
      </c>
      <c r="BD39">
        <v>0</v>
      </c>
      <c r="BE39">
        <v>3095846.7453278787</v>
      </c>
      <c r="BF39">
        <v>0</v>
      </c>
      <c r="BG39">
        <v>0</v>
      </c>
      <c r="BH39">
        <v>2113431.3781438321</v>
      </c>
      <c r="BI39">
        <v>0</v>
      </c>
      <c r="BJ39">
        <v>0</v>
      </c>
      <c r="BK39">
        <v>1082076.8656096421</v>
      </c>
      <c r="BL39">
        <v>631830.34396105446</v>
      </c>
      <c r="BM39">
        <v>14347655.76501715</v>
      </c>
      <c r="BN39">
        <v>53044234.463022172</v>
      </c>
      <c r="BO39">
        <v>68023720.572000384</v>
      </c>
    </row>
    <row r="40" spans="1:67">
      <c r="A40" t="s">
        <v>87</v>
      </c>
      <c r="B40" t="s">
        <v>88</v>
      </c>
      <c r="C40" t="s">
        <v>20</v>
      </c>
      <c r="D40" t="s">
        <v>13</v>
      </c>
      <c r="E40">
        <v>28533</v>
      </c>
      <c r="F40">
        <v>69470</v>
      </c>
      <c r="G40">
        <v>52982</v>
      </c>
      <c r="H40">
        <v>150985</v>
      </c>
      <c r="I40">
        <v>0.19</v>
      </c>
      <c r="J40">
        <v>0.13</v>
      </c>
      <c r="K40">
        <v>28687.15</v>
      </c>
      <c r="L40">
        <v>19628.05</v>
      </c>
      <c r="M40">
        <v>48315.199999999997</v>
      </c>
      <c r="N40">
        <v>1334.609907257644</v>
      </c>
      <c r="O40">
        <v>1430.2021705984953</v>
      </c>
      <c r="P40">
        <v>2016</v>
      </c>
      <c r="Q40">
        <v>2016</v>
      </c>
      <c r="T40">
        <v>1467.4191115748288</v>
      </c>
      <c r="U40">
        <v>1572.5239166435204</v>
      </c>
      <c r="V40">
        <v>2201.128667362243</v>
      </c>
      <c r="W40">
        <v>1760.9029338897944</v>
      </c>
      <c r="X40">
        <v>2122.9072874687527</v>
      </c>
      <c r="Y40">
        <v>9020586.8928458244</v>
      </c>
      <c r="Z40">
        <v>43298817.085659966</v>
      </c>
      <c r="AA40">
        <v>41668530.38380105</v>
      </c>
      <c r="AB40">
        <v>0</v>
      </c>
      <c r="AC40">
        <v>44337988.695715807</v>
      </c>
      <c r="AD40">
        <v>44465969.302754559</v>
      </c>
      <c r="AE40">
        <v>0</v>
      </c>
      <c r="AF40">
        <v>37835083.687010825</v>
      </c>
      <c r="AG40">
        <v>47373684.21631676</v>
      </c>
      <c r="AH40">
        <v>0</v>
      </c>
      <c r="AI40">
        <v>30994500.556399263</v>
      </c>
      <c r="AJ40">
        <v>50395357.047411561</v>
      </c>
      <c r="AK40">
        <v>0</v>
      </c>
      <c r="AL40">
        <v>23803776.427314635</v>
      </c>
      <c r="AM40">
        <v>53534782.932290316</v>
      </c>
      <c r="AN40">
        <v>0</v>
      </c>
      <c r="AO40">
        <v>16250044.707713459</v>
      </c>
      <c r="AP40">
        <v>56795873.533983946</v>
      </c>
      <c r="AQ40">
        <v>0</v>
      </c>
      <c r="AR40">
        <v>8320022.8903492903</v>
      </c>
      <c r="AS40">
        <v>60182660.449589863</v>
      </c>
      <c r="AT40">
        <v>0</v>
      </c>
      <c r="AU40">
        <v>0</v>
      </c>
      <c r="AV40">
        <v>61627044.300380021</v>
      </c>
      <c r="AW40">
        <v>0</v>
      </c>
      <c r="AX40">
        <v>0</v>
      </c>
      <c r="AY40">
        <v>52588411.136324286</v>
      </c>
      <c r="AZ40">
        <v>0</v>
      </c>
      <c r="BA40">
        <v>0</v>
      </c>
      <c r="BB40">
        <v>43080426.402876854</v>
      </c>
      <c r="BC40">
        <v>0</v>
      </c>
      <c r="BD40">
        <v>0</v>
      </c>
      <c r="BE40">
        <v>33085767.477409426</v>
      </c>
      <c r="BF40">
        <v>0</v>
      </c>
      <c r="BG40">
        <v>0</v>
      </c>
      <c r="BH40">
        <v>22586550.597911503</v>
      </c>
      <c r="BI40">
        <v>0</v>
      </c>
      <c r="BJ40">
        <v>0</v>
      </c>
      <c r="BK40">
        <v>11564313.906130692</v>
      </c>
      <c r="BL40">
        <v>9020586.8928458244</v>
      </c>
      <c r="BM40">
        <v>204840234.05016324</v>
      </c>
      <c r="BN40">
        <v>578949371.68718088</v>
      </c>
      <c r="BO40">
        <v>792810192.6301899</v>
      </c>
    </row>
    <row r="41" spans="1:67">
      <c r="A41" t="s">
        <v>89</v>
      </c>
      <c r="B41" t="s">
        <v>90</v>
      </c>
      <c r="C41" t="s">
        <v>12</v>
      </c>
      <c r="D41" t="s">
        <v>17</v>
      </c>
      <c r="E41">
        <v>6656</v>
      </c>
      <c r="F41">
        <v>3100</v>
      </c>
      <c r="G41">
        <v>0</v>
      </c>
      <c r="H41">
        <v>9756</v>
      </c>
      <c r="I41">
        <v>0.13474856970791929</v>
      </c>
      <c r="J41">
        <v>9.4098163203854265E-2</v>
      </c>
      <c r="K41">
        <v>1314.6070460704607</v>
      </c>
      <c r="L41">
        <v>918.02168021680222</v>
      </c>
      <c r="M41">
        <v>2232.6287262872629</v>
      </c>
      <c r="N41">
        <v>608.14685668490188</v>
      </c>
      <c r="O41">
        <v>1002.8378351608271</v>
      </c>
      <c r="P41">
        <v>2013</v>
      </c>
      <c r="Q41">
        <v>2013</v>
      </c>
      <c r="T41">
        <v>717.97308316782778</v>
      </c>
      <c r="U41">
        <v>1183.9419451292613</v>
      </c>
      <c r="V41">
        <v>1076.9596247517416</v>
      </c>
      <c r="W41">
        <v>861.56769980139336</v>
      </c>
      <c r="X41">
        <v>1598.3216259245028</v>
      </c>
      <c r="Y41">
        <v>202254.10157600555</v>
      </c>
      <c r="Z41">
        <v>970819.6875648268</v>
      </c>
      <c r="AA41">
        <v>1467293.9045580635</v>
      </c>
      <c r="AB41">
        <v>0</v>
      </c>
      <c r="AC41">
        <v>994119.36006638268</v>
      </c>
      <c r="AD41">
        <v>1559461.2025903568</v>
      </c>
      <c r="AE41">
        <v>0</v>
      </c>
      <c r="AF41">
        <v>848315.18725664658</v>
      </c>
      <c r="AG41">
        <v>1655207.3696391748</v>
      </c>
      <c r="AH41">
        <v>0</v>
      </c>
      <c r="AI41">
        <v>694939.80140064482</v>
      </c>
      <c r="AJ41">
        <v>1754651.1030536438</v>
      </c>
      <c r="AK41">
        <v>0</v>
      </c>
      <c r="AL41">
        <v>533713.76747569523</v>
      </c>
      <c r="AM41">
        <v>1857914.7362270954</v>
      </c>
      <c r="AN41">
        <v>0</v>
      </c>
      <c r="AO41">
        <v>364348.59859674133</v>
      </c>
      <c r="AP41">
        <v>1965124.3447575138</v>
      </c>
      <c r="AQ41">
        <v>0</v>
      </c>
      <c r="AR41">
        <v>186546.48248153154</v>
      </c>
      <c r="AS41">
        <v>2076409.8556093255</v>
      </c>
      <c r="AT41">
        <v>0</v>
      </c>
      <c r="AU41">
        <v>0</v>
      </c>
      <c r="AV41">
        <v>2126243.6921439492</v>
      </c>
      <c r="AW41">
        <v>0</v>
      </c>
      <c r="AX41">
        <v>0</v>
      </c>
      <c r="AY41">
        <v>1814394.61729617</v>
      </c>
      <c r="AZ41">
        <v>0</v>
      </c>
      <c r="BA41">
        <v>0</v>
      </c>
      <c r="BB41">
        <v>1486352.0704890224</v>
      </c>
      <c r="BC41">
        <v>0</v>
      </c>
      <c r="BD41">
        <v>0</v>
      </c>
      <c r="BE41">
        <v>1141518.390135569</v>
      </c>
      <c r="BF41">
        <v>0</v>
      </c>
      <c r="BG41">
        <v>0</v>
      </c>
      <c r="BH41">
        <v>779276.55433254864</v>
      </c>
      <c r="BI41">
        <v>0</v>
      </c>
      <c r="BJ41">
        <v>0</v>
      </c>
      <c r="BK41">
        <v>398989.59581826493</v>
      </c>
      <c r="BL41">
        <v>202254.10157600555</v>
      </c>
      <c r="BM41">
        <v>4592802.8848424694</v>
      </c>
      <c r="BN41">
        <v>20082837.436650697</v>
      </c>
      <c r="BO41">
        <v>24877894.423069172</v>
      </c>
    </row>
    <row r="42" spans="1:67">
      <c r="A42" t="s">
        <v>91</v>
      </c>
      <c r="B42" t="s">
        <v>92</v>
      </c>
      <c r="C42" t="s">
        <v>16</v>
      </c>
      <c r="D42" t="s">
        <v>9</v>
      </c>
      <c r="E42">
        <v>4708</v>
      </c>
      <c r="F42">
        <v>20983</v>
      </c>
      <c r="G42">
        <v>0</v>
      </c>
      <c r="H42">
        <v>25691</v>
      </c>
      <c r="I42">
        <v>0.18395926161680459</v>
      </c>
      <c r="J42">
        <v>0.13621896880967538</v>
      </c>
      <c r="K42">
        <v>4726.0973901973266</v>
      </c>
      <c r="L42">
        <v>3499.60152768937</v>
      </c>
      <c r="M42">
        <v>8225.698917886697</v>
      </c>
      <c r="N42">
        <v>45.820960923285909</v>
      </c>
      <c r="O42">
        <v>173.84899402715482</v>
      </c>
      <c r="P42">
        <v>2013</v>
      </c>
      <c r="Q42">
        <v>2013</v>
      </c>
      <c r="T42">
        <v>54.095842519251299</v>
      </c>
      <c r="U42">
        <v>205.24466561861033</v>
      </c>
      <c r="V42">
        <v>81.143763778876945</v>
      </c>
      <c r="W42">
        <v>64.915011023101556</v>
      </c>
      <c r="X42">
        <v>277.08029858512396</v>
      </c>
      <c r="Y42">
        <v>54784.761460876951</v>
      </c>
      <c r="Z42">
        <v>262966.85501220939</v>
      </c>
      <c r="AA42">
        <v>969670.63622112654</v>
      </c>
      <c r="AB42">
        <v>0</v>
      </c>
      <c r="AC42">
        <v>269278.05953250238</v>
      </c>
      <c r="AD42">
        <v>1019014.659019555</v>
      </c>
      <c r="AE42">
        <v>0</v>
      </c>
      <c r="AF42">
        <v>229783.94413440209</v>
      </c>
      <c r="AG42">
        <v>1070168.6646258445</v>
      </c>
      <c r="AH42">
        <v>0</v>
      </c>
      <c r="AI42">
        <v>188239.00703490217</v>
      </c>
      <c r="AJ42">
        <v>1123191.1100576408</v>
      </c>
      <c r="AK42">
        <v>0</v>
      </c>
      <c r="AL42">
        <v>144567.5574028049</v>
      </c>
      <c r="AM42">
        <v>1178142.2157193387</v>
      </c>
      <c r="AN42">
        <v>0</v>
      </c>
      <c r="AO42">
        <v>98691.452520314808</v>
      </c>
      <c r="AP42">
        <v>1235084.016373405</v>
      </c>
      <c r="AQ42">
        <v>0</v>
      </c>
      <c r="AR42">
        <v>50530.023690401176</v>
      </c>
      <c r="AS42">
        <v>1294080.413542612</v>
      </c>
      <c r="AT42">
        <v>0</v>
      </c>
      <c r="AU42">
        <v>0</v>
      </c>
      <c r="AV42">
        <v>1325138.3434676346</v>
      </c>
      <c r="AW42">
        <v>0</v>
      </c>
      <c r="AX42">
        <v>0</v>
      </c>
      <c r="AY42">
        <v>1130784.7197590484</v>
      </c>
      <c r="AZ42">
        <v>0</v>
      </c>
      <c r="BA42">
        <v>0</v>
      </c>
      <c r="BB42">
        <v>926338.84242661251</v>
      </c>
      <c r="BC42">
        <v>0</v>
      </c>
      <c r="BD42">
        <v>0</v>
      </c>
      <c r="BE42">
        <v>711428.23098363844</v>
      </c>
      <c r="BF42">
        <v>0</v>
      </c>
      <c r="BG42">
        <v>0</v>
      </c>
      <c r="BH42">
        <v>485668.3390181638</v>
      </c>
      <c r="BI42">
        <v>0</v>
      </c>
      <c r="BJ42">
        <v>0</v>
      </c>
      <c r="BK42">
        <v>248662.18957729984</v>
      </c>
      <c r="BL42">
        <v>54784.761460876951</v>
      </c>
      <c r="BM42">
        <v>1244056.899327537</v>
      </c>
      <c r="BN42">
        <v>12717372.380791923</v>
      </c>
      <c r="BO42">
        <v>14016214.041580338</v>
      </c>
    </row>
    <row r="43" spans="1:67">
      <c r="A43" t="s">
        <v>93</v>
      </c>
      <c r="B43" t="s">
        <v>94</v>
      </c>
      <c r="C43" t="s">
        <v>8</v>
      </c>
      <c r="D43" t="s">
        <v>9</v>
      </c>
      <c r="E43">
        <v>19574</v>
      </c>
      <c r="F43">
        <v>60</v>
      </c>
      <c r="G43">
        <v>0</v>
      </c>
      <c r="H43">
        <v>19634</v>
      </c>
      <c r="I43">
        <v>4.7828308635666839E-2</v>
      </c>
      <c r="J43">
        <v>4.1440981093510472E-2</v>
      </c>
      <c r="K43">
        <v>939.0610117526827</v>
      </c>
      <c r="L43">
        <v>813.65222278998465</v>
      </c>
      <c r="M43">
        <v>1752.7132345426674</v>
      </c>
      <c r="N43">
        <v>119.61309243445623</v>
      </c>
      <c r="O43">
        <v>113.729</v>
      </c>
      <c r="P43">
        <v>2015</v>
      </c>
      <c r="Q43">
        <v>2018</v>
      </c>
      <c r="S43">
        <v>1</v>
      </c>
      <c r="T43">
        <v>134.6723696291125</v>
      </c>
      <c r="U43">
        <v>119.25349990399999</v>
      </c>
      <c r="V43">
        <v>202.00855444366874</v>
      </c>
      <c r="W43">
        <v>161.60684355493498</v>
      </c>
      <c r="X43">
        <v>160.99222487040001</v>
      </c>
      <c r="Y43">
        <v>27099.765359795496</v>
      </c>
      <c r="Z43">
        <v>130078.87372701838</v>
      </c>
      <c r="AA43">
        <v>130991.68161770601</v>
      </c>
      <c r="AB43">
        <v>0</v>
      </c>
      <c r="AC43">
        <v>133200.76669646683</v>
      </c>
      <c r="AD43">
        <v>133895.26518360723</v>
      </c>
      <c r="AE43">
        <v>0</v>
      </c>
      <c r="AF43">
        <v>113664.65424765168</v>
      </c>
      <c r="AG43">
        <v>136862.76955205991</v>
      </c>
      <c r="AH43">
        <v>0</v>
      </c>
      <c r="AI43">
        <v>93114.084759676247</v>
      </c>
      <c r="AJ43">
        <v>139895.59045745255</v>
      </c>
      <c r="AK43">
        <v>0</v>
      </c>
      <c r="AL43">
        <v>71511.617095431342</v>
      </c>
      <c r="AM43">
        <v>142995.15381104205</v>
      </c>
      <c r="AN43">
        <v>0</v>
      </c>
      <c r="AO43">
        <v>48818.597270481136</v>
      </c>
      <c r="AP43">
        <v>146162.91634550036</v>
      </c>
      <c r="AQ43">
        <v>0</v>
      </c>
      <c r="AR43">
        <v>24995.121802486341</v>
      </c>
      <c r="AS43">
        <v>149400.36627301751</v>
      </c>
      <c r="AT43">
        <v>0</v>
      </c>
      <c r="AU43">
        <v>0</v>
      </c>
      <c r="AV43">
        <v>152985.9750635699</v>
      </c>
      <c r="AW43">
        <v>0</v>
      </c>
      <c r="AX43">
        <v>0</v>
      </c>
      <c r="AY43">
        <v>130548.03205424632</v>
      </c>
      <c r="AZ43">
        <v>0</v>
      </c>
      <c r="BA43">
        <v>0</v>
      </c>
      <c r="BB43">
        <v>106944.94785883858</v>
      </c>
      <c r="BC43">
        <v>0</v>
      </c>
      <c r="BD43">
        <v>0</v>
      </c>
      <c r="BE43">
        <v>82133.719955588036</v>
      </c>
      <c r="BF43">
        <v>0</v>
      </c>
      <c r="BG43">
        <v>0</v>
      </c>
      <c r="BH43">
        <v>56069.952823014763</v>
      </c>
      <c r="BI43">
        <v>0</v>
      </c>
      <c r="BJ43">
        <v>0</v>
      </c>
      <c r="BK43">
        <v>28707.81584538356</v>
      </c>
      <c r="BL43">
        <v>27099.765359795496</v>
      </c>
      <c r="BM43">
        <v>615383.71559921198</v>
      </c>
      <c r="BN43">
        <v>1537594.1868410269</v>
      </c>
      <c r="BO43">
        <v>2180077.6678000344</v>
      </c>
    </row>
    <row r="44" spans="1:67">
      <c r="A44" t="s">
        <v>95</v>
      </c>
      <c r="B44" t="s">
        <v>96</v>
      </c>
      <c r="C44" t="s">
        <v>16</v>
      </c>
      <c r="D44" t="s">
        <v>9</v>
      </c>
      <c r="E44">
        <v>180006</v>
      </c>
      <c r="F44">
        <v>37919</v>
      </c>
      <c r="G44">
        <v>0</v>
      </c>
      <c r="H44">
        <v>217925</v>
      </c>
      <c r="I44">
        <v>0.28349916943060161</v>
      </c>
      <c r="J44">
        <v>0.14876914615243586</v>
      </c>
      <c r="K44">
        <v>61781.556498163853</v>
      </c>
      <c r="L44">
        <v>32420.516175269586</v>
      </c>
      <c r="M44">
        <v>94202.072673433431</v>
      </c>
      <c r="N44">
        <v>50.447005404449264</v>
      </c>
      <c r="O44">
        <v>73.532146444332682</v>
      </c>
      <c r="P44">
        <v>2017</v>
      </c>
      <c r="Q44">
        <v>2017</v>
      </c>
      <c r="T44">
        <v>54.167059598311212</v>
      </c>
      <c r="U44">
        <v>78.954541045772899</v>
      </c>
      <c r="V44">
        <v>81.250589397466825</v>
      </c>
      <c r="W44">
        <v>65.000471517973452</v>
      </c>
      <c r="X44">
        <v>106.58863041179342</v>
      </c>
      <c r="Y44">
        <v>717112.5541955299</v>
      </c>
      <c r="Z44">
        <v>3442140.2601385433</v>
      </c>
      <c r="AA44">
        <v>3455658.4163653799</v>
      </c>
      <c r="AB44">
        <v>0</v>
      </c>
      <c r="AC44">
        <v>3524751.626381869</v>
      </c>
      <c r="AD44">
        <v>3912150.8821059535</v>
      </c>
      <c r="AE44">
        <v>0</v>
      </c>
      <c r="AF44">
        <v>3007788.0545125282</v>
      </c>
      <c r="AG44">
        <v>4388564.5269542495</v>
      </c>
      <c r="AH44">
        <v>0</v>
      </c>
      <c r="AI44">
        <v>2463979.9742566627</v>
      </c>
      <c r="AJ44">
        <v>4885592.6278471705</v>
      </c>
      <c r="AK44">
        <v>0</v>
      </c>
      <c r="AL44">
        <v>1892336.6202291169</v>
      </c>
      <c r="AM44">
        <v>5403950.2644154252</v>
      </c>
      <c r="AN44">
        <v>0</v>
      </c>
      <c r="AO44">
        <v>1291835.1327430774</v>
      </c>
      <c r="AP44">
        <v>5944374.9661853174</v>
      </c>
      <c r="AQ44">
        <v>0</v>
      </c>
      <c r="AR44">
        <v>661419.5879644556</v>
      </c>
      <c r="AS44">
        <v>6507627.3782878593</v>
      </c>
      <c r="AT44">
        <v>0</v>
      </c>
      <c r="AU44">
        <v>0</v>
      </c>
      <c r="AV44">
        <v>6663810.4353667684</v>
      </c>
      <c r="AW44">
        <v>0</v>
      </c>
      <c r="AX44">
        <v>0</v>
      </c>
      <c r="AY44">
        <v>5686451.5715129757</v>
      </c>
      <c r="AZ44">
        <v>0</v>
      </c>
      <c r="BA44">
        <v>0</v>
      </c>
      <c r="BB44">
        <v>4658341.1273834296</v>
      </c>
      <c r="BC44">
        <v>0</v>
      </c>
      <c r="BD44">
        <v>0</v>
      </c>
      <c r="BE44">
        <v>3577605.9858304737</v>
      </c>
      <c r="BF44">
        <v>0</v>
      </c>
      <c r="BG44">
        <v>0</v>
      </c>
      <c r="BH44">
        <v>2442312.3529936029</v>
      </c>
      <c r="BI44">
        <v>0</v>
      </c>
      <c r="BJ44">
        <v>0</v>
      </c>
      <c r="BK44">
        <v>1250463.9247327249</v>
      </c>
      <c r="BL44">
        <v>717112.5541955299</v>
      </c>
      <c r="BM44">
        <v>16284251.256226253</v>
      </c>
      <c r="BN44">
        <v>58776904.459981322</v>
      </c>
      <c r="BO44">
        <v>75778268.270403102</v>
      </c>
    </row>
    <row r="45" spans="1:67">
      <c r="A45" t="s">
        <v>97</v>
      </c>
      <c r="B45" t="s">
        <v>98</v>
      </c>
      <c r="C45" t="s">
        <v>16</v>
      </c>
      <c r="D45" t="s">
        <v>17</v>
      </c>
      <c r="E45">
        <v>54166</v>
      </c>
      <c r="F45">
        <v>1033</v>
      </c>
      <c r="G45">
        <v>0</v>
      </c>
      <c r="H45">
        <v>55199</v>
      </c>
      <c r="I45">
        <v>0.21858670162675184</v>
      </c>
      <c r="J45">
        <v>0.13014014808796648</v>
      </c>
      <c r="K45">
        <v>12065.767343095074</v>
      </c>
      <c r="L45">
        <v>7183.6060343076615</v>
      </c>
      <c r="M45">
        <v>19249.373377402735</v>
      </c>
      <c r="N45">
        <v>203.56842660000001</v>
      </c>
      <c r="O45">
        <v>504.140242</v>
      </c>
      <c r="P45">
        <v>2018</v>
      </c>
      <c r="Q45">
        <v>2018</v>
      </c>
      <c r="R45">
        <v>1</v>
      </c>
      <c r="S45">
        <v>1</v>
      </c>
      <c r="T45">
        <v>213.45696649052161</v>
      </c>
      <c r="U45">
        <v>528.62935839539193</v>
      </c>
      <c r="V45">
        <v>320.18544973578241</v>
      </c>
      <c r="W45">
        <v>256.1483597886259</v>
      </c>
      <c r="X45">
        <v>713.64963383377915</v>
      </c>
      <c r="Y45">
        <v>551897.59187945898</v>
      </c>
      <c r="Z45">
        <v>2649108.4410214024</v>
      </c>
      <c r="AA45">
        <v>5126577.8159897896</v>
      </c>
      <c r="AB45">
        <v>0</v>
      </c>
      <c r="AC45">
        <v>2712687.0436059162</v>
      </c>
      <c r="AD45">
        <v>5634306.5901734494</v>
      </c>
      <c r="AE45">
        <v>0</v>
      </c>
      <c r="AF45">
        <v>2314826.2772103823</v>
      </c>
      <c r="AG45">
        <v>6163453.4366959138</v>
      </c>
      <c r="AH45">
        <v>0</v>
      </c>
      <c r="AI45">
        <v>1896305.6862907449</v>
      </c>
      <c r="AJ45">
        <v>6714753.9712555166</v>
      </c>
      <c r="AK45">
        <v>0</v>
      </c>
      <c r="AL45">
        <v>1456362.767071292</v>
      </c>
      <c r="AM45">
        <v>7288966.7822944429</v>
      </c>
      <c r="AN45">
        <v>0</v>
      </c>
      <c r="AO45">
        <v>994210.31565400213</v>
      </c>
      <c r="AP45">
        <v>7886874.1099757962</v>
      </c>
      <c r="AQ45">
        <v>0</v>
      </c>
      <c r="AR45">
        <v>509035.68161484913</v>
      </c>
      <c r="AS45">
        <v>8509282.5445192512</v>
      </c>
      <c r="AT45">
        <v>0</v>
      </c>
      <c r="AU45">
        <v>0</v>
      </c>
      <c r="AV45">
        <v>8713505.3255877141</v>
      </c>
      <c r="AW45">
        <v>0</v>
      </c>
      <c r="AX45">
        <v>0</v>
      </c>
      <c r="AY45">
        <v>7435524.544501517</v>
      </c>
      <c r="AZ45">
        <v>0</v>
      </c>
      <c r="BA45">
        <v>0</v>
      </c>
      <c r="BB45">
        <v>6091181.7068556426</v>
      </c>
      <c r="BC45">
        <v>0</v>
      </c>
      <c r="BD45">
        <v>0</v>
      </c>
      <c r="BE45">
        <v>4678027.5508651333</v>
      </c>
      <c r="BF45">
        <v>0</v>
      </c>
      <c r="BG45">
        <v>0</v>
      </c>
      <c r="BH45">
        <v>3193533.4747239314</v>
      </c>
      <c r="BI45">
        <v>0</v>
      </c>
      <c r="BJ45">
        <v>0</v>
      </c>
      <c r="BK45">
        <v>1635089.1390586528</v>
      </c>
      <c r="BL45">
        <v>551897.59187945898</v>
      </c>
      <c r="BM45">
        <v>12532536.212468589</v>
      </c>
      <c r="BN45">
        <v>79071076.992496744</v>
      </c>
      <c r="BO45">
        <v>92155510.796844795</v>
      </c>
    </row>
    <row r="46" spans="1:67">
      <c r="A46" t="s">
        <v>99</v>
      </c>
      <c r="B46" t="s">
        <v>100</v>
      </c>
      <c r="C46" t="s">
        <v>8</v>
      </c>
      <c r="D46" t="s">
        <v>17</v>
      </c>
      <c r="E46">
        <v>1419606</v>
      </c>
      <c r="F46">
        <v>8541</v>
      </c>
      <c r="G46">
        <v>0</v>
      </c>
      <c r="H46">
        <v>1428147</v>
      </c>
      <c r="I46">
        <v>0.21807260657257416</v>
      </c>
      <c r="J46">
        <v>0.15246802611447199</v>
      </c>
      <c r="K46">
        <v>311439.73885880207</v>
      </c>
      <c r="L46">
        <v>217746.75409130484</v>
      </c>
      <c r="M46">
        <v>529186.49295010697</v>
      </c>
      <c r="N46">
        <v>142.37476619283132</v>
      </c>
      <c r="O46">
        <v>281.92012228049424</v>
      </c>
      <c r="P46">
        <v>2015</v>
      </c>
      <c r="Q46">
        <v>2015</v>
      </c>
      <c r="T46">
        <v>160.29973599324919</v>
      </c>
      <c r="U46">
        <v>317.41383941266974</v>
      </c>
      <c r="V46">
        <v>240.44960398987376</v>
      </c>
      <c r="W46">
        <v>192.35968319189902</v>
      </c>
      <c r="X46">
        <v>428.50868320710418</v>
      </c>
      <c r="Y46">
        <v>10697937.41075838</v>
      </c>
      <c r="Z46">
        <v>51350099.571640231</v>
      </c>
      <c r="AA46">
        <v>93306374.868286178</v>
      </c>
      <c r="AB46">
        <v>0</v>
      </c>
      <c r="AC46">
        <v>52582501.961359598</v>
      </c>
      <c r="AD46">
        <v>99143946.112500161</v>
      </c>
      <c r="AE46">
        <v>0</v>
      </c>
      <c r="AF46">
        <v>44870401.673693523</v>
      </c>
      <c r="AG46">
        <v>105207976.30451228</v>
      </c>
      <c r="AH46">
        <v>0</v>
      </c>
      <c r="AI46">
        <v>36757833.051089734</v>
      </c>
      <c r="AJ46">
        <v>111505973.0327802</v>
      </c>
      <c r="AK46">
        <v>0</v>
      </c>
      <c r="AL46">
        <v>28230015.783236921</v>
      </c>
      <c r="AM46">
        <v>118045673.80965355</v>
      </c>
      <c r="AN46">
        <v>0</v>
      </c>
      <c r="AO46">
        <v>19271690.774689738</v>
      </c>
      <c r="AP46">
        <v>124835052.78334995</v>
      </c>
      <c r="AQ46">
        <v>0</v>
      </c>
      <c r="AR46">
        <v>9867105.6766411439</v>
      </c>
      <c r="AS46">
        <v>131882327.63966942</v>
      </c>
      <c r="AT46">
        <v>0</v>
      </c>
      <c r="AU46">
        <v>0</v>
      </c>
      <c r="AV46">
        <v>135047503.50302151</v>
      </c>
      <c r="AW46">
        <v>0</v>
      </c>
      <c r="AX46">
        <v>0</v>
      </c>
      <c r="AY46">
        <v>115240536.32257834</v>
      </c>
      <c r="AZ46">
        <v>0</v>
      </c>
      <c r="BA46">
        <v>0</v>
      </c>
      <c r="BB46">
        <v>94405047.355456173</v>
      </c>
      <c r="BC46">
        <v>0</v>
      </c>
      <c r="BD46">
        <v>0</v>
      </c>
      <c r="BE46">
        <v>72503076.368990347</v>
      </c>
      <c r="BF46">
        <v>0</v>
      </c>
      <c r="BG46">
        <v>0</v>
      </c>
      <c r="BH46">
        <v>49495433.467897408</v>
      </c>
      <c r="BI46">
        <v>0</v>
      </c>
      <c r="BJ46">
        <v>0</v>
      </c>
      <c r="BK46">
        <v>25341661.935563471</v>
      </c>
      <c r="BL46">
        <v>10697937.41075838</v>
      </c>
      <c r="BM46">
        <v>242929648.49235088</v>
      </c>
      <c r="BN46">
        <v>1275960583.5042591</v>
      </c>
      <c r="BO46">
        <v>1529588169.4073684</v>
      </c>
    </row>
    <row r="47" spans="1:67">
      <c r="A47" t="s">
        <v>101</v>
      </c>
      <c r="B47" t="s">
        <v>102</v>
      </c>
      <c r="C47" t="s">
        <v>42</v>
      </c>
      <c r="D47" t="s">
        <v>17</v>
      </c>
      <c r="E47">
        <v>9707</v>
      </c>
      <c r="F47">
        <v>133</v>
      </c>
      <c r="G47">
        <v>0</v>
      </c>
      <c r="H47">
        <v>9840</v>
      </c>
      <c r="I47">
        <v>0.19</v>
      </c>
      <c r="J47">
        <v>0.13</v>
      </c>
      <c r="K47">
        <v>1869.6</v>
      </c>
      <c r="L47">
        <v>1279.2</v>
      </c>
      <c r="M47">
        <v>3148.8</v>
      </c>
      <c r="N47">
        <v>340.02551399999999</v>
      </c>
      <c r="O47">
        <v>1682.3855329999999</v>
      </c>
      <c r="P47">
        <v>2018</v>
      </c>
      <c r="Q47">
        <v>2018</v>
      </c>
      <c r="R47">
        <v>1</v>
      </c>
      <c r="S47">
        <v>1</v>
      </c>
      <c r="T47">
        <v>356.54259336806399</v>
      </c>
      <c r="U47">
        <v>1764.1090926510078</v>
      </c>
      <c r="V47">
        <v>534.81389005209599</v>
      </c>
      <c r="W47">
        <v>427.8511120416768</v>
      </c>
      <c r="X47">
        <v>2381.5472750788608</v>
      </c>
      <c r="Y47">
        <v>142841.14983448552</v>
      </c>
      <c r="Z47">
        <v>685637.51920553064</v>
      </c>
      <c r="AA47">
        <v>3046475.2742808787</v>
      </c>
      <c r="AB47">
        <v>0</v>
      </c>
      <c r="AC47">
        <v>702092.81966646342</v>
      </c>
      <c r="AD47">
        <v>3251002.0099109886</v>
      </c>
      <c r="AE47">
        <v>0</v>
      </c>
      <c r="AF47">
        <v>599119.20611538203</v>
      </c>
      <c r="AG47">
        <v>3463591.2590933586</v>
      </c>
      <c r="AH47">
        <v>0</v>
      </c>
      <c r="AI47">
        <v>490798.45364972093</v>
      </c>
      <c r="AJ47">
        <v>3684512.215078772</v>
      </c>
      <c r="AK47">
        <v>0</v>
      </c>
      <c r="AL47">
        <v>376933.21240298566</v>
      </c>
      <c r="AM47">
        <v>3914042.3483862481</v>
      </c>
      <c r="AN47">
        <v>0</v>
      </c>
      <c r="AO47">
        <v>257319.73966710491</v>
      </c>
      <c r="AP47">
        <v>4152467.6490565985</v>
      </c>
      <c r="AQ47">
        <v>0</v>
      </c>
      <c r="AR47">
        <v>131747.70670955771</v>
      </c>
      <c r="AS47">
        <v>4400082.8757664552</v>
      </c>
      <c r="AT47">
        <v>0</v>
      </c>
      <c r="AU47">
        <v>0</v>
      </c>
      <c r="AV47">
        <v>4505684.8647848498</v>
      </c>
      <c r="AW47">
        <v>0</v>
      </c>
      <c r="AX47">
        <v>0</v>
      </c>
      <c r="AY47">
        <v>3844851.0846164054</v>
      </c>
      <c r="AZ47">
        <v>0</v>
      </c>
      <c r="BA47">
        <v>0</v>
      </c>
      <c r="BB47">
        <v>3149702.0085177589</v>
      </c>
      <c r="BC47">
        <v>0</v>
      </c>
      <c r="BD47">
        <v>0</v>
      </c>
      <c r="BE47">
        <v>2418971.142541639</v>
      </c>
      <c r="BF47">
        <v>0</v>
      </c>
      <c r="BG47">
        <v>0</v>
      </c>
      <c r="BH47">
        <v>1651350.966641759</v>
      </c>
      <c r="BI47">
        <v>0</v>
      </c>
      <c r="BJ47">
        <v>0</v>
      </c>
      <c r="BK47">
        <v>845491.6949205806</v>
      </c>
      <c r="BL47">
        <v>142841.14983448552</v>
      </c>
      <c r="BM47">
        <v>3243648.6574167451</v>
      </c>
      <c r="BN47">
        <v>42328225.393596292</v>
      </c>
      <c r="BO47">
        <v>45714715.200847521</v>
      </c>
    </row>
    <row r="48" spans="1:67">
      <c r="A48" t="s">
        <v>103</v>
      </c>
      <c r="B48" t="s">
        <v>104</v>
      </c>
      <c r="C48" t="s">
        <v>20</v>
      </c>
      <c r="D48" t="s">
        <v>13</v>
      </c>
      <c r="E48">
        <v>2879</v>
      </c>
      <c r="F48">
        <v>487078</v>
      </c>
      <c r="G48">
        <v>377864</v>
      </c>
      <c r="H48">
        <v>867821</v>
      </c>
      <c r="I48">
        <v>0.19</v>
      </c>
      <c r="J48">
        <v>0.13</v>
      </c>
      <c r="K48">
        <v>164885.99</v>
      </c>
      <c r="L48">
        <v>112816.73000000001</v>
      </c>
      <c r="M48">
        <v>277702.71999999997</v>
      </c>
      <c r="N48">
        <v>970.35996710555992</v>
      </c>
      <c r="O48">
        <v>1283.191560439647</v>
      </c>
      <c r="P48">
        <v>2017</v>
      </c>
      <c r="Q48">
        <v>2017</v>
      </c>
      <c r="T48">
        <v>1041.916081016504</v>
      </c>
      <c r="U48">
        <v>1377.8164466478729</v>
      </c>
      <c r="V48">
        <v>1562.874121524756</v>
      </c>
      <c r="W48">
        <v>1250.2992972198047</v>
      </c>
      <c r="X48">
        <v>1860.0522029746285</v>
      </c>
      <c r="Y48">
        <v>36813720.967569955</v>
      </c>
      <c r="Z48">
        <v>176705860.64433578</v>
      </c>
      <c r="AA48">
        <v>209845007.16889384</v>
      </c>
      <c r="AB48">
        <v>0</v>
      </c>
      <c r="AC48">
        <v>180946801.29979983</v>
      </c>
      <c r="AD48">
        <v>223933063.18131685</v>
      </c>
      <c r="AE48">
        <v>0</v>
      </c>
      <c r="AF48">
        <v>154407937.10916251</v>
      </c>
      <c r="AG48">
        <v>238576475.15820691</v>
      </c>
      <c r="AH48">
        <v>0</v>
      </c>
      <c r="AI48">
        <v>126490982.07982594</v>
      </c>
      <c r="AJ48">
        <v>253793785.46559525</v>
      </c>
      <c r="AK48">
        <v>0</v>
      </c>
      <c r="AL48">
        <v>97145074.237306327</v>
      </c>
      <c r="AM48">
        <v>269604106.61804712</v>
      </c>
      <c r="AN48">
        <v>0</v>
      </c>
      <c r="AO48">
        <v>66317704.01266779</v>
      </c>
      <c r="AP48">
        <v>286027137.96538848</v>
      </c>
      <c r="AQ48">
        <v>0</v>
      </c>
      <c r="AR48">
        <v>33954664.454485908</v>
      </c>
      <c r="AS48">
        <v>303083182.85199022</v>
      </c>
      <c r="AT48">
        <v>0</v>
      </c>
      <c r="AU48">
        <v>0</v>
      </c>
      <c r="AV48">
        <v>310357179.24043798</v>
      </c>
      <c r="AW48">
        <v>0</v>
      </c>
      <c r="AX48">
        <v>0</v>
      </c>
      <c r="AY48">
        <v>264838126.28517377</v>
      </c>
      <c r="AZ48">
        <v>0</v>
      </c>
      <c r="BA48">
        <v>0</v>
      </c>
      <c r="BB48">
        <v>216955393.05281439</v>
      </c>
      <c r="BC48">
        <v>0</v>
      </c>
      <c r="BD48">
        <v>0</v>
      </c>
      <c r="BE48">
        <v>166621741.86456144</v>
      </c>
      <c r="BF48">
        <v>0</v>
      </c>
      <c r="BG48">
        <v>0</v>
      </c>
      <c r="BH48">
        <v>113747109.11287394</v>
      </c>
      <c r="BI48">
        <v>0</v>
      </c>
      <c r="BJ48">
        <v>0</v>
      </c>
      <c r="BK48">
        <v>58238519.865791462</v>
      </c>
      <c r="BL48">
        <v>36813720.967569955</v>
      </c>
      <c r="BM48">
        <v>835969023.83758414</v>
      </c>
      <c r="BN48">
        <v>2915620827.8310919</v>
      </c>
      <c r="BO48">
        <v>3788403572.6362457</v>
      </c>
    </row>
    <row r="49" spans="1:67">
      <c r="A49" t="s">
        <v>105</v>
      </c>
      <c r="B49" t="s">
        <v>106</v>
      </c>
      <c r="C49" t="s">
        <v>23</v>
      </c>
      <c r="D49" t="s">
        <v>13</v>
      </c>
      <c r="E49">
        <v>42433</v>
      </c>
      <c r="F49">
        <v>1462</v>
      </c>
      <c r="G49">
        <v>0</v>
      </c>
      <c r="H49">
        <v>43895</v>
      </c>
      <c r="I49">
        <v>0.19</v>
      </c>
      <c r="J49">
        <v>0.13</v>
      </c>
      <c r="K49">
        <v>8340.0499999999993</v>
      </c>
      <c r="L49">
        <v>5706.35</v>
      </c>
      <c r="M49">
        <v>14046.4</v>
      </c>
      <c r="N49">
        <v>2257.6932109999998</v>
      </c>
      <c r="O49">
        <v>1766.4833100000001</v>
      </c>
      <c r="P49">
        <v>2018</v>
      </c>
      <c r="Q49">
        <v>2012</v>
      </c>
      <c r="R49">
        <v>1</v>
      </c>
      <c r="S49">
        <v>1</v>
      </c>
      <c r="T49">
        <v>2367.3629164175359</v>
      </c>
      <c r="U49">
        <v>2135.5472833773138</v>
      </c>
      <c r="V49">
        <v>3551.0443746263036</v>
      </c>
      <c r="W49">
        <v>2840.8354997010429</v>
      </c>
      <c r="X49">
        <v>2882.9888325593738</v>
      </c>
      <c r="Y49">
        <v>4230841.0909431567</v>
      </c>
      <c r="Z49">
        <v>20308037.236527156</v>
      </c>
      <c r="AA49">
        <v>16451343.324675184</v>
      </c>
      <c r="AB49">
        <v>0</v>
      </c>
      <c r="AC49">
        <v>20795430.130203806</v>
      </c>
      <c r="AD49">
        <v>17555812.996670227</v>
      </c>
      <c r="AE49">
        <v>0</v>
      </c>
      <c r="AF49">
        <v>17745433.711107247</v>
      </c>
      <c r="AG49">
        <v>18703821.239166021</v>
      </c>
      <c r="AH49">
        <v>0</v>
      </c>
      <c r="AI49">
        <v>14537059.296139058</v>
      </c>
      <c r="AJ49">
        <v>19896821.729015529</v>
      </c>
      <c r="AK49">
        <v>0</v>
      </c>
      <c r="AL49">
        <v>11164461.539434794</v>
      </c>
      <c r="AM49">
        <v>21136312.841344055</v>
      </c>
      <c r="AN49">
        <v>0</v>
      </c>
      <c r="AO49">
        <v>7621605.7442541542</v>
      </c>
      <c r="AP49">
        <v>22423838.957748439</v>
      </c>
      <c r="AQ49">
        <v>0</v>
      </c>
      <c r="AR49">
        <v>3902262.1410581265</v>
      </c>
      <c r="AS49">
        <v>23760991.811543617</v>
      </c>
      <c r="AT49">
        <v>0</v>
      </c>
      <c r="AU49">
        <v>0</v>
      </c>
      <c r="AV49">
        <v>24331255.615020666</v>
      </c>
      <c r="AW49">
        <v>0</v>
      </c>
      <c r="AX49">
        <v>0</v>
      </c>
      <c r="AY49">
        <v>20762671.458150968</v>
      </c>
      <c r="AZ49">
        <v>0</v>
      </c>
      <c r="BA49">
        <v>0</v>
      </c>
      <c r="BB49">
        <v>17008780.458517272</v>
      </c>
      <c r="BC49">
        <v>0</v>
      </c>
      <c r="BD49">
        <v>0</v>
      </c>
      <c r="BE49">
        <v>13062743.392141264</v>
      </c>
      <c r="BF49">
        <v>0</v>
      </c>
      <c r="BG49">
        <v>0</v>
      </c>
      <c r="BH49">
        <v>8917499.4890351035</v>
      </c>
      <c r="BI49">
        <v>0</v>
      </c>
      <c r="BJ49">
        <v>0</v>
      </c>
      <c r="BK49">
        <v>4565759.7383859735</v>
      </c>
      <c r="BL49">
        <v>4230841.0909431567</v>
      </c>
      <c r="BM49">
        <v>96074289.798724338</v>
      </c>
      <c r="BN49">
        <v>228577653.05141434</v>
      </c>
      <c r="BO49">
        <v>328882783.94108182</v>
      </c>
    </row>
    <row r="50" spans="1:67">
      <c r="A50" t="s">
        <v>107</v>
      </c>
      <c r="B50" t="s">
        <v>108</v>
      </c>
      <c r="C50" t="s">
        <v>16</v>
      </c>
      <c r="D50" t="s">
        <v>9</v>
      </c>
      <c r="E50">
        <v>145057</v>
      </c>
      <c r="F50">
        <v>495</v>
      </c>
      <c r="G50">
        <v>0</v>
      </c>
      <c r="H50">
        <v>145552</v>
      </c>
      <c r="I50">
        <v>0.18537234409254486</v>
      </c>
      <c r="J50">
        <v>0.14498049002440472</v>
      </c>
      <c r="K50">
        <v>26981.315427358088</v>
      </c>
      <c r="L50">
        <v>21102.200284032155</v>
      </c>
      <c r="M50">
        <v>48083.515711390239</v>
      </c>
      <c r="N50">
        <v>34.470481095261285</v>
      </c>
      <c r="O50">
        <v>192.24377370537837</v>
      </c>
      <c r="P50">
        <v>2018</v>
      </c>
      <c r="Q50">
        <v>2018</v>
      </c>
      <c r="T50">
        <v>36.144919184944698</v>
      </c>
      <c r="U50">
        <v>201.58220725689083</v>
      </c>
      <c r="V50">
        <v>54.217378777417046</v>
      </c>
      <c r="W50">
        <v>43.373903021933636</v>
      </c>
      <c r="X50">
        <v>272.13597979680264</v>
      </c>
      <c r="Y50">
        <v>208979.45691971993</v>
      </c>
      <c r="Z50">
        <v>1003101.3932146557</v>
      </c>
      <c r="AA50">
        <v>5742667.9501634575</v>
      </c>
      <c r="AB50">
        <v>0</v>
      </c>
      <c r="AC50">
        <v>1027175.8266518073</v>
      </c>
      <c r="AD50">
        <v>5974525.525721116</v>
      </c>
      <c r="AE50">
        <v>0</v>
      </c>
      <c r="AF50">
        <v>876523.37207620894</v>
      </c>
      <c r="AG50">
        <v>6214204.4881662466</v>
      </c>
      <c r="AH50">
        <v>0</v>
      </c>
      <c r="AI50">
        <v>718047.94640483044</v>
      </c>
      <c r="AJ50">
        <v>6461946.7141059283</v>
      </c>
      <c r="AK50">
        <v>0</v>
      </c>
      <c r="AL50">
        <v>551460.82283890981</v>
      </c>
      <c r="AM50">
        <v>6718001.1851055305</v>
      </c>
      <c r="AN50">
        <v>0</v>
      </c>
      <c r="AO50">
        <v>376463.92172469583</v>
      </c>
      <c r="AP50">
        <v>6982624.1894057887</v>
      </c>
      <c r="AQ50">
        <v>0</v>
      </c>
      <c r="AR50">
        <v>192749.52792304425</v>
      </c>
      <c r="AS50">
        <v>7256079.5292298384</v>
      </c>
      <c r="AT50">
        <v>0</v>
      </c>
      <c r="AU50">
        <v>0</v>
      </c>
      <c r="AV50">
        <v>7430225.4379313551</v>
      </c>
      <c r="AW50">
        <v>0</v>
      </c>
      <c r="AX50">
        <v>0</v>
      </c>
      <c r="AY50">
        <v>6340459.0403680895</v>
      </c>
      <c r="AZ50">
        <v>0</v>
      </c>
      <c r="BA50">
        <v>0</v>
      </c>
      <c r="BB50">
        <v>5194104.0458695395</v>
      </c>
      <c r="BC50">
        <v>0</v>
      </c>
      <c r="BD50">
        <v>0</v>
      </c>
      <c r="BE50">
        <v>3989071.9072278063</v>
      </c>
      <c r="BF50">
        <v>0</v>
      </c>
      <c r="BG50">
        <v>0</v>
      </c>
      <c r="BH50">
        <v>2723206.4220008492</v>
      </c>
      <c r="BI50">
        <v>0</v>
      </c>
      <c r="BJ50">
        <v>0</v>
      </c>
      <c r="BK50">
        <v>1394281.6880644348</v>
      </c>
      <c r="BL50">
        <v>208979.45691971993</v>
      </c>
      <c r="BM50">
        <v>4745522.8108341517</v>
      </c>
      <c r="BN50">
        <v>72421398.123359993</v>
      </c>
      <c r="BO50">
        <v>77375900.391113862</v>
      </c>
    </row>
    <row r="51" spans="1:67">
      <c r="A51" t="s">
        <v>109</v>
      </c>
      <c r="B51" t="s">
        <v>110</v>
      </c>
      <c r="C51" t="s">
        <v>16</v>
      </c>
      <c r="D51" t="s">
        <v>17</v>
      </c>
      <c r="E51">
        <v>14469</v>
      </c>
      <c r="F51">
        <v>1804</v>
      </c>
      <c r="G51">
        <v>0</v>
      </c>
      <c r="H51">
        <v>16273</v>
      </c>
      <c r="I51">
        <v>0.24704499896315754</v>
      </c>
      <c r="J51">
        <v>0.1718393585401258</v>
      </c>
      <c r="K51">
        <v>4020.1632681274627</v>
      </c>
      <c r="L51">
        <v>2796.3418815234672</v>
      </c>
      <c r="M51">
        <v>6816.5051496509295</v>
      </c>
      <c r="N51">
        <v>171.05582310332707</v>
      </c>
      <c r="O51">
        <v>190.97377990205035</v>
      </c>
      <c r="P51">
        <v>2016</v>
      </c>
      <c r="Q51">
        <v>2016</v>
      </c>
      <c r="T51">
        <v>188.0778665009027</v>
      </c>
      <c r="U51">
        <v>209.97789160263898</v>
      </c>
      <c r="V51">
        <v>282.11679975135405</v>
      </c>
      <c r="W51">
        <v>225.69343980108323</v>
      </c>
      <c r="X51">
        <v>283.47015366356266</v>
      </c>
      <c r="Y51">
        <v>162022.22795458062</v>
      </c>
      <c r="Z51">
        <v>777706.69418198708</v>
      </c>
      <c r="AA51">
        <v>792679.46285131318</v>
      </c>
      <c r="AB51">
        <v>0</v>
      </c>
      <c r="AC51">
        <v>796371.65484235471</v>
      </c>
      <c r="AD51">
        <v>843126.46695029456</v>
      </c>
      <c r="AE51">
        <v>0</v>
      </c>
      <c r="AF51">
        <v>679570.47879880934</v>
      </c>
      <c r="AG51">
        <v>895538.34387542459</v>
      </c>
      <c r="AH51">
        <v>0</v>
      </c>
      <c r="AI51">
        <v>556704.13623198459</v>
      </c>
      <c r="AJ51">
        <v>949980.35004799743</v>
      </c>
      <c r="AK51">
        <v>0</v>
      </c>
      <c r="AL51">
        <v>427548.77662616415</v>
      </c>
      <c r="AM51">
        <v>1006519.7424307818</v>
      </c>
      <c r="AN51">
        <v>0</v>
      </c>
      <c r="AO51">
        <v>291873.29817679472</v>
      </c>
      <c r="AP51">
        <v>1065225.836966312</v>
      </c>
      <c r="AQ51">
        <v>0</v>
      </c>
      <c r="AR51">
        <v>149439.1286665189</v>
      </c>
      <c r="AS51">
        <v>1126170.0686679077</v>
      </c>
      <c r="AT51">
        <v>0</v>
      </c>
      <c r="AU51">
        <v>0</v>
      </c>
      <c r="AV51">
        <v>1153198.1503159374</v>
      </c>
      <c r="AW51">
        <v>0</v>
      </c>
      <c r="AX51">
        <v>0</v>
      </c>
      <c r="AY51">
        <v>984062.4216029332</v>
      </c>
      <c r="AZ51">
        <v>0</v>
      </c>
      <c r="BA51">
        <v>0</v>
      </c>
      <c r="BB51">
        <v>806143.93577712285</v>
      </c>
      <c r="BC51">
        <v>0</v>
      </c>
      <c r="BD51">
        <v>0</v>
      </c>
      <c r="BE51">
        <v>619118.54267683032</v>
      </c>
      <c r="BF51">
        <v>0</v>
      </c>
      <c r="BG51">
        <v>0</v>
      </c>
      <c r="BH51">
        <v>422651.59180071624</v>
      </c>
      <c r="BI51">
        <v>0</v>
      </c>
      <c r="BJ51">
        <v>0</v>
      </c>
      <c r="BK51">
        <v>216397.61500196671</v>
      </c>
      <c r="BL51">
        <v>162022.22795458062</v>
      </c>
      <c r="BM51">
        <v>3679214.1675246134</v>
      </c>
      <c r="BN51">
        <v>10880812.528965538</v>
      </c>
      <c r="BO51">
        <v>14722048.924444731</v>
      </c>
    </row>
    <row r="52" spans="1:67">
      <c r="A52" t="s">
        <v>111</v>
      </c>
      <c r="B52" t="s">
        <v>112</v>
      </c>
      <c r="C52" t="s">
        <v>23</v>
      </c>
      <c r="D52" t="s">
        <v>13</v>
      </c>
      <c r="E52">
        <v>26433</v>
      </c>
      <c r="F52">
        <v>282</v>
      </c>
      <c r="G52">
        <v>0</v>
      </c>
      <c r="H52">
        <v>26715</v>
      </c>
      <c r="I52">
        <v>0.19</v>
      </c>
      <c r="J52">
        <v>0.13</v>
      </c>
      <c r="K52">
        <v>5075.8500000000004</v>
      </c>
      <c r="L52">
        <v>3472.9500000000003</v>
      </c>
      <c r="M52">
        <v>8548.8000000000011</v>
      </c>
      <c r="N52">
        <v>2563.6250619713655</v>
      </c>
      <c r="O52">
        <v>650.059564576718</v>
      </c>
      <c r="P52">
        <v>2015</v>
      </c>
      <c r="Q52">
        <v>2015</v>
      </c>
      <c r="T52">
        <v>2886.3852184529774</v>
      </c>
      <c r="U52">
        <v>731.90200319908377</v>
      </c>
      <c r="V52">
        <v>4329.5778276794663</v>
      </c>
      <c r="W52">
        <v>3463.6622621435727</v>
      </c>
      <c r="X52">
        <v>988.06770431876316</v>
      </c>
      <c r="Y52">
        <v>3139469.6595181171</v>
      </c>
      <c r="Z52">
        <v>15069454.365686961</v>
      </c>
      <c r="AA52">
        <v>3431509.7337138485</v>
      </c>
      <c r="AB52">
        <v>0</v>
      </c>
      <c r="AC52">
        <v>15431121.27046345</v>
      </c>
      <c r="AD52">
        <v>3661885.962283473</v>
      </c>
      <c r="AE52">
        <v>0</v>
      </c>
      <c r="AF52">
        <v>13167890.150795477</v>
      </c>
      <c r="AG52">
        <v>3901343.7002178207</v>
      </c>
      <c r="AH52">
        <v>0</v>
      </c>
      <c r="AI52">
        <v>10787135.611531654</v>
      </c>
      <c r="AJ52">
        <v>4150186.1632587407</v>
      </c>
      <c r="AK52">
        <v>0</v>
      </c>
      <c r="AL52">
        <v>8284520.1496563107</v>
      </c>
      <c r="AM52">
        <v>4408725.8905542996</v>
      </c>
      <c r="AN52">
        <v>0</v>
      </c>
      <c r="AO52">
        <v>5655565.7554987082</v>
      </c>
      <c r="AP52">
        <v>4677285.0175300082</v>
      </c>
      <c r="AQ52">
        <v>0</v>
      </c>
      <c r="AR52">
        <v>2895649.6668153387</v>
      </c>
      <c r="AS52">
        <v>4956195.5564875929</v>
      </c>
      <c r="AT52">
        <v>0</v>
      </c>
      <c r="AU52">
        <v>0</v>
      </c>
      <c r="AV52">
        <v>5075144.2498432957</v>
      </c>
      <c r="AW52">
        <v>0</v>
      </c>
      <c r="AX52">
        <v>0</v>
      </c>
      <c r="AY52">
        <v>4330789.7598662786</v>
      </c>
      <c r="AZ52">
        <v>0</v>
      </c>
      <c r="BA52">
        <v>0</v>
      </c>
      <c r="BB52">
        <v>3547782.9712824561</v>
      </c>
      <c r="BC52">
        <v>0</v>
      </c>
      <c r="BD52">
        <v>0</v>
      </c>
      <c r="BE52">
        <v>2724697.3219449264</v>
      </c>
      <c r="BF52">
        <v>0</v>
      </c>
      <c r="BG52">
        <v>0</v>
      </c>
      <c r="BH52">
        <v>1860060.0384477363</v>
      </c>
      <c r="BI52">
        <v>0</v>
      </c>
      <c r="BJ52">
        <v>0</v>
      </c>
      <c r="BK52">
        <v>952350.73968524102</v>
      </c>
      <c r="BL52">
        <v>3139469.6595181171</v>
      </c>
      <c r="BM52">
        <v>71291336.970447898</v>
      </c>
      <c r="BN52">
        <v>47677957.105115719</v>
      </c>
      <c r="BO52">
        <v>122108763.73508173</v>
      </c>
    </row>
    <row r="53" spans="1:67">
      <c r="A53" t="s">
        <v>113</v>
      </c>
      <c r="B53" t="s">
        <v>114</v>
      </c>
      <c r="C53" t="s">
        <v>16</v>
      </c>
      <c r="D53" t="s">
        <v>9</v>
      </c>
      <c r="E53">
        <v>17883</v>
      </c>
      <c r="F53">
        <v>17789</v>
      </c>
      <c r="G53">
        <v>0</v>
      </c>
      <c r="H53">
        <v>35672</v>
      </c>
      <c r="I53">
        <v>0.17470081646348284</v>
      </c>
      <c r="J53">
        <v>0.12548931886813555</v>
      </c>
      <c r="K53">
        <v>6231.9275248853601</v>
      </c>
      <c r="L53">
        <v>4476.4549826641314</v>
      </c>
      <c r="M53">
        <v>10708.382507549491</v>
      </c>
      <c r="N53">
        <v>50.050504199999999</v>
      </c>
      <c r="O53">
        <v>421.8213915</v>
      </c>
      <c r="P53">
        <v>2018</v>
      </c>
      <c r="Q53">
        <v>2017</v>
      </c>
      <c r="R53">
        <v>1</v>
      </c>
      <c r="S53">
        <v>1</v>
      </c>
      <c r="T53">
        <v>52.481757492019199</v>
      </c>
      <c r="U53">
        <v>452.92727031142812</v>
      </c>
      <c r="V53">
        <v>78.722636238028798</v>
      </c>
      <c r="W53">
        <v>62.978108990423038</v>
      </c>
      <c r="X53">
        <v>611.45181492042798</v>
      </c>
      <c r="Y53">
        <v>70084.823371901337</v>
      </c>
      <c r="Z53">
        <v>336407.15218512644</v>
      </c>
      <c r="AA53">
        <v>2737136.5235595759</v>
      </c>
      <c r="AB53">
        <v>0</v>
      </c>
      <c r="AC53">
        <v>344480.92383756948</v>
      </c>
      <c r="AD53">
        <v>2893114.970157044</v>
      </c>
      <c r="AE53">
        <v>0</v>
      </c>
      <c r="AF53">
        <v>293957.05500805931</v>
      </c>
      <c r="AG53">
        <v>3055003.7915536198</v>
      </c>
      <c r="AH53">
        <v>0</v>
      </c>
      <c r="AI53">
        <v>240809.61946260216</v>
      </c>
      <c r="AJ53">
        <v>3222996.8421544214</v>
      </c>
      <c r="AK53">
        <v>0</v>
      </c>
      <c r="AL53">
        <v>184941.78774727846</v>
      </c>
      <c r="AM53">
        <v>3397293.8770001265</v>
      </c>
      <c r="AN53">
        <v>0</v>
      </c>
      <c r="AO53">
        <v>126253.59376880877</v>
      </c>
      <c r="AP53">
        <v>3578100.723337343</v>
      </c>
      <c r="AQ53">
        <v>0</v>
      </c>
      <c r="AR53">
        <v>64641.84000963009</v>
      </c>
      <c r="AS53">
        <v>3765629.4570255959</v>
      </c>
      <c r="AT53">
        <v>0</v>
      </c>
      <c r="AU53">
        <v>0</v>
      </c>
      <c r="AV53">
        <v>3856004.5639942102</v>
      </c>
      <c r="AW53">
        <v>0</v>
      </c>
      <c r="AX53">
        <v>0</v>
      </c>
      <c r="AY53">
        <v>3290457.2279417259</v>
      </c>
      <c r="AZ53">
        <v>0</v>
      </c>
      <c r="BA53">
        <v>0</v>
      </c>
      <c r="BB53">
        <v>2695542.5611298615</v>
      </c>
      <c r="BC53">
        <v>0</v>
      </c>
      <c r="BD53">
        <v>0</v>
      </c>
      <c r="BE53">
        <v>2070176.6869477336</v>
      </c>
      <c r="BF53">
        <v>0</v>
      </c>
      <c r="BG53">
        <v>0</v>
      </c>
      <c r="BH53">
        <v>1413240.618289653</v>
      </c>
      <c r="BI53">
        <v>0</v>
      </c>
      <c r="BJ53">
        <v>0</v>
      </c>
      <c r="BK53">
        <v>723579.19656430231</v>
      </c>
      <c r="BL53">
        <v>70084.823371901337</v>
      </c>
      <c r="BM53">
        <v>1591491.9720190747</v>
      </c>
      <c r="BN53">
        <v>36698277.039655209</v>
      </c>
      <c r="BO53">
        <v>38359853.835046187</v>
      </c>
    </row>
    <row r="54" spans="1:67">
      <c r="A54" t="s">
        <v>115</v>
      </c>
      <c r="B54" t="s">
        <v>116</v>
      </c>
      <c r="C54" t="s">
        <v>16</v>
      </c>
      <c r="D54" t="s">
        <v>13</v>
      </c>
      <c r="E54">
        <v>89285</v>
      </c>
      <c r="F54">
        <v>188296</v>
      </c>
      <c r="G54">
        <v>0</v>
      </c>
      <c r="H54">
        <v>277581</v>
      </c>
      <c r="I54">
        <v>0.19</v>
      </c>
      <c r="J54">
        <v>0.13</v>
      </c>
      <c r="K54">
        <v>52740.39</v>
      </c>
      <c r="L54">
        <v>36085.53</v>
      </c>
      <c r="M54">
        <v>88825.919999999998</v>
      </c>
      <c r="N54">
        <v>1051.8303048013768</v>
      </c>
      <c r="O54">
        <v>1267.2376954556296</v>
      </c>
      <c r="P54">
        <v>2018</v>
      </c>
      <c r="Q54">
        <v>2018</v>
      </c>
      <c r="T54">
        <v>1102.9240136874084</v>
      </c>
      <c r="U54">
        <v>1328.7950337500822</v>
      </c>
      <c r="V54">
        <v>1654.3860205311125</v>
      </c>
      <c r="W54">
        <v>1323.50881642489</v>
      </c>
      <c r="X54">
        <v>1793.873295562611</v>
      </c>
      <c r="Y54">
        <v>12464709.133336984</v>
      </c>
      <c r="Z54">
        <v>59830603.840017527</v>
      </c>
      <c r="AA54">
        <v>64732868.623223461</v>
      </c>
      <c r="AB54">
        <v>0</v>
      </c>
      <c r="AC54">
        <v>61266538.332177944</v>
      </c>
      <c r="AD54">
        <v>69078744.140170142</v>
      </c>
      <c r="AE54">
        <v>0</v>
      </c>
      <c r="AF54">
        <v>52280779.376791842</v>
      </c>
      <c r="AG54">
        <v>73595935.549603254</v>
      </c>
      <c r="AH54">
        <v>0</v>
      </c>
      <c r="AI54">
        <v>42828414.465467878</v>
      </c>
      <c r="AJ54">
        <v>78290162.790064454</v>
      </c>
      <c r="AK54">
        <v>0</v>
      </c>
      <c r="AL54">
        <v>32892222.309479333</v>
      </c>
      <c r="AM54">
        <v>83167321.679191202</v>
      </c>
      <c r="AN54">
        <v>0</v>
      </c>
      <c r="AO54">
        <v>22454423.763271224</v>
      </c>
      <c r="AP54">
        <v>88233489.061228946</v>
      </c>
      <c r="AQ54">
        <v>0</v>
      </c>
      <c r="AR54">
        <v>11496664.966794865</v>
      </c>
      <c r="AS54">
        <v>93494928.100317314</v>
      </c>
      <c r="AT54">
        <v>0</v>
      </c>
      <c r="AU54">
        <v>0</v>
      </c>
      <c r="AV54">
        <v>95738806.374724925</v>
      </c>
      <c r="AW54">
        <v>0</v>
      </c>
      <c r="AX54">
        <v>0</v>
      </c>
      <c r="AY54">
        <v>81697114.773098588</v>
      </c>
      <c r="AZ54">
        <v>0</v>
      </c>
      <c r="BA54">
        <v>0</v>
      </c>
      <c r="BB54">
        <v>66926276.422122367</v>
      </c>
      <c r="BC54">
        <v>0</v>
      </c>
      <c r="BD54">
        <v>0</v>
      </c>
      <c r="BE54">
        <v>51399380.292189986</v>
      </c>
      <c r="BF54">
        <v>0</v>
      </c>
      <c r="BG54">
        <v>0</v>
      </c>
      <c r="BH54">
        <v>35088643.612801701</v>
      </c>
      <c r="BI54">
        <v>0</v>
      </c>
      <c r="BJ54">
        <v>0</v>
      </c>
      <c r="BK54">
        <v>17965385.529754471</v>
      </c>
      <c r="BL54">
        <v>12464709.133336984</v>
      </c>
      <c r="BM54">
        <v>283049647.05400056</v>
      </c>
      <c r="BN54">
        <v>899409056.94849074</v>
      </c>
      <c r="BO54">
        <v>1194923413.1358283</v>
      </c>
    </row>
    <row r="55" spans="1:67">
      <c r="A55" t="s">
        <v>117</v>
      </c>
      <c r="B55" t="s">
        <v>118</v>
      </c>
      <c r="C55" t="s">
        <v>16</v>
      </c>
      <c r="D55" t="s">
        <v>9</v>
      </c>
      <c r="E55">
        <v>298313</v>
      </c>
      <c r="F55">
        <v>3682</v>
      </c>
      <c r="G55">
        <v>0</v>
      </c>
      <c r="H55">
        <v>301995</v>
      </c>
      <c r="I55">
        <v>0.27428513961985851</v>
      </c>
      <c r="J55">
        <v>0.16918641681472293</v>
      </c>
      <c r="K55">
        <v>82832.740739499175</v>
      </c>
      <c r="L55">
        <v>51093.451945962253</v>
      </c>
      <c r="M55">
        <v>133926.19268546143</v>
      </c>
      <c r="N55">
        <v>57.104700000000001</v>
      </c>
      <c r="O55">
        <v>147.8004</v>
      </c>
      <c r="P55">
        <v>2015</v>
      </c>
      <c r="Q55">
        <v>2015</v>
      </c>
      <c r="R55">
        <v>1</v>
      </c>
      <c r="S55">
        <v>1</v>
      </c>
      <c r="T55">
        <v>64.294176410276009</v>
      </c>
      <c r="U55">
        <v>166.40845659130261</v>
      </c>
      <c r="V55">
        <v>96.441264615414013</v>
      </c>
      <c r="W55">
        <v>77.153011692331205</v>
      </c>
      <c r="X55">
        <v>224.65141639825853</v>
      </c>
      <c r="Y55">
        <v>1141213.4669254322</v>
      </c>
      <c r="Z55">
        <v>5477824.6412420748</v>
      </c>
      <c r="AA55">
        <v>11478216.34833678</v>
      </c>
      <c r="AB55">
        <v>0</v>
      </c>
      <c r="AC55">
        <v>5609292.4326318838</v>
      </c>
      <c r="AD55">
        <v>12516901.2389658</v>
      </c>
      <c r="AE55">
        <v>0</v>
      </c>
      <c r="AF55">
        <v>4786596.2091792068</v>
      </c>
      <c r="AG55">
        <v>13598831.551728373</v>
      </c>
      <c r="AH55">
        <v>0</v>
      </c>
      <c r="AI55">
        <v>3921179.6145596062</v>
      </c>
      <c r="AJ55">
        <v>14725484.784389902</v>
      </c>
      <c r="AK55">
        <v>0</v>
      </c>
      <c r="AL55">
        <v>3011465.9439817774</v>
      </c>
      <c r="AM55">
        <v>15898384.445245391</v>
      </c>
      <c r="AN55">
        <v>0</v>
      </c>
      <c r="AO55">
        <v>2055827.4177582269</v>
      </c>
      <c r="AP55">
        <v>17119101.410586137</v>
      </c>
      <c r="AQ55">
        <v>0</v>
      </c>
      <c r="AR55">
        <v>1052583.6378922123</v>
      </c>
      <c r="AS55">
        <v>18389255.320822775</v>
      </c>
      <c r="AT55">
        <v>0</v>
      </c>
      <c r="AU55">
        <v>0</v>
      </c>
      <c r="AV55">
        <v>18830597.448522523</v>
      </c>
      <c r="AW55">
        <v>0</v>
      </c>
      <c r="AX55">
        <v>0</v>
      </c>
      <c r="AY55">
        <v>16068776.489405887</v>
      </c>
      <c r="AZ55">
        <v>0</v>
      </c>
      <c r="BA55">
        <v>0</v>
      </c>
      <c r="BB55">
        <v>13163541.7001213</v>
      </c>
      <c r="BC55">
        <v>0</v>
      </c>
      <c r="BD55">
        <v>0</v>
      </c>
      <c r="BE55">
        <v>10109600.025693158</v>
      </c>
      <c r="BF55">
        <v>0</v>
      </c>
      <c r="BG55">
        <v>0</v>
      </c>
      <c r="BH55">
        <v>6901486.9508731971</v>
      </c>
      <c r="BI55">
        <v>0</v>
      </c>
      <c r="BJ55">
        <v>0</v>
      </c>
      <c r="BK55">
        <v>3533561.318847077</v>
      </c>
      <c r="BL55">
        <v>1141213.4669254322</v>
      </c>
      <c r="BM55">
        <v>25914769.89724499</v>
      </c>
      <c r="BN55">
        <v>172333739.03353831</v>
      </c>
      <c r="BO55">
        <v>199389722.39770874</v>
      </c>
    </row>
    <row r="56" spans="1:67">
      <c r="A56" t="s">
        <v>119</v>
      </c>
      <c r="B56" t="s">
        <v>120</v>
      </c>
      <c r="C56" t="s">
        <v>16</v>
      </c>
      <c r="D56" t="s">
        <v>17</v>
      </c>
      <c r="E56">
        <v>1055489</v>
      </c>
      <c r="F56">
        <v>15545</v>
      </c>
      <c r="G56">
        <v>0</v>
      </c>
      <c r="H56">
        <v>1071034</v>
      </c>
      <c r="I56">
        <v>0.22658239601018676</v>
      </c>
      <c r="J56">
        <v>0.15227932482415718</v>
      </c>
      <c r="K56">
        <v>242677.44992837438</v>
      </c>
      <c r="L56">
        <v>163096.33438371637</v>
      </c>
      <c r="M56">
        <v>405773.78431209072</v>
      </c>
      <c r="N56">
        <v>112.8545341</v>
      </c>
      <c r="O56">
        <v>137.4709359</v>
      </c>
      <c r="P56">
        <v>2009</v>
      </c>
      <c r="Q56">
        <v>2018</v>
      </c>
      <c r="R56">
        <v>1</v>
      </c>
      <c r="S56">
        <v>1</v>
      </c>
      <c r="T56">
        <v>146.49356071971044</v>
      </c>
      <c r="U56">
        <v>144.14872408227839</v>
      </c>
      <c r="V56">
        <v>219.74034107956567</v>
      </c>
      <c r="W56">
        <v>175.79227286365253</v>
      </c>
      <c r="X56">
        <v>194.60077751107585</v>
      </c>
      <c r="Y56">
        <v>7618003.6599400295</v>
      </c>
      <c r="Z56">
        <v>36566417.567712143</v>
      </c>
      <c r="AA56">
        <v>31738673.48027762</v>
      </c>
      <c r="AB56">
        <v>0</v>
      </c>
      <c r="AC56">
        <v>37444011.589337237</v>
      </c>
      <c r="AD56">
        <v>33992043.140937574</v>
      </c>
      <c r="AE56">
        <v>0</v>
      </c>
      <c r="AF56">
        <v>31952223.22290111</v>
      </c>
      <c r="AG56">
        <v>36335293.069384575</v>
      </c>
      <c r="AH56">
        <v>0</v>
      </c>
      <c r="AI56">
        <v>26175261.264200591</v>
      </c>
      <c r="AJ56">
        <v>38771439.577547833</v>
      </c>
      <c r="AK56">
        <v>0</v>
      </c>
      <c r="AL56">
        <v>20102600.650906052</v>
      </c>
      <c r="AM56">
        <v>41303591.989294976</v>
      </c>
      <c r="AN56">
        <v>0</v>
      </c>
      <c r="AO56">
        <v>13723375.377685197</v>
      </c>
      <c r="AP56">
        <v>43934955.367609315</v>
      </c>
      <c r="AQ56">
        <v>0</v>
      </c>
      <c r="AR56">
        <v>7026368.1933748219</v>
      </c>
      <c r="AS56">
        <v>46668833.319096908</v>
      </c>
      <c r="AT56">
        <v>0</v>
      </c>
      <c r="AU56">
        <v>0</v>
      </c>
      <c r="AV56">
        <v>47788885.318755232</v>
      </c>
      <c r="AW56">
        <v>0</v>
      </c>
      <c r="AX56">
        <v>0</v>
      </c>
      <c r="AY56">
        <v>40779848.805337794</v>
      </c>
      <c r="AZ56">
        <v>0</v>
      </c>
      <c r="BA56">
        <v>0</v>
      </c>
      <c r="BB56">
        <v>33406852.141332723</v>
      </c>
      <c r="BC56">
        <v>0</v>
      </c>
      <c r="BD56">
        <v>0</v>
      </c>
      <c r="BE56">
        <v>25656462.444543533</v>
      </c>
      <c r="BF56">
        <v>0</v>
      </c>
      <c r="BG56">
        <v>0</v>
      </c>
      <c r="BH56">
        <v>17514811.695475053</v>
      </c>
      <c r="BI56">
        <v>0</v>
      </c>
      <c r="BJ56">
        <v>0</v>
      </c>
      <c r="BK56">
        <v>8967583.5880832281</v>
      </c>
      <c r="BL56">
        <v>7618003.6599400295</v>
      </c>
      <c r="BM56">
        <v>172990257.86611715</v>
      </c>
      <c r="BN56">
        <v>446859273.93767631</v>
      </c>
      <c r="BO56">
        <v>627467535.46373343</v>
      </c>
    </row>
    <row r="57" spans="1:67">
      <c r="A57" t="s">
        <v>121</v>
      </c>
      <c r="B57" t="s">
        <v>122</v>
      </c>
      <c r="C57" t="s">
        <v>12</v>
      </c>
      <c r="D57" t="s">
        <v>9</v>
      </c>
      <c r="E57">
        <v>16213</v>
      </c>
      <c r="F57">
        <v>12069</v>
      </c>
      <c r="G57">
        <v>0</v>
      </c>
      <c r="H57">
        <v>28282</v>
      </c>
      <c r="I57">
        <v>0.17413027387120653</v>
      </c>
      <c r="J57">
        <v>0.14748334566987417</v>
      </c>
      <c r="K57">
        <v>4924.7524056254633</v>
      </c>
      <c r="L57">
        <v>4171.1239822353809</v>
      </c>
      <c r="M57">
        <v>9095.8763878608443</v>
      </c>
      <c r="N57">
        <v>343.50940000000003</v>
      </c>
      <c r="O57">
        <v>288.62920000000003</v>
      </c>
      <c r="P57">
        <v>2007</v>
      </c>
      <c r="Q57">
        <v>2007</v>
      </c>
      <c r="R57">
        <v>1</v>
      </c>
      <c r="S57">
        <v>1</v>
      </c>
      <c r="T57">
        <v>467.56076676636593</v>
      </c>
      <c r="U57">
        <v>392.86170935398792</v>
      </c>
      <c r="V57">
        <v>701.34115014954887</v>
      </c>
      <c r="W57">
        <v>561.07292011963909</v>
      </c>
      <c r="X57">
        <v>530.36330762788373</v>
      </c>
      <c r="Y57">
        <v>493418.78805187432</v>
      </c>
      <c r="Z57">
        <v>2368410.1826489968</v>
      </c>
      <c r="AA57">
        <v>2212211.1117443466</v>
      </c>
      <c r="AB57">
        <v>0</v>
      </c>
      <c r="AC57">
        <v>2425252.0270325728</v>
      </c>
      <c r="AD57">
        <v>2269838.3058072994</v>
      </c>
      <c r="AE57">
        <v>0</v>
      </c>
      <c r="AF57">
        <v>2069548.3964011285</v>
      </c>
      <c r="AG57">
        <v>2328957.3715849095</v>
      </c>
      <c r="AH57">
        <v>0</v>
      </c>
      <c r="AI57">
        <v>1695374.0463318042</v>
      </c>
      <c r="AJ57">
        <v>2389606.7256556996</v>
      </c>
      <c r="AK57">
        <v>0</v>
      </c>
      <c r="AL57">
        <v>1302047.2675828256</v>
      </c>
      <c r="AM57">
        <v>2451825.7692758553</v>
      </c>
      <c r="AN57">
        <v>0</v>
      </c>
      <c r="AO57">
        <v>888864.26800320914</v>
      </c>
      <c r="AP57">
        <v>2515654.9135158006</v>
      </c>
      <c r="AQ57">
        <v>0</v>
      </c>
      <c r="AR57">
        <v>455098.50521764305</v>
      </c>
      <c r="AS57">
        <v>2581135.60503616</v>
      </c>
      <c r="AT57">
        <v>0</v>
      </c>
      <c r="AU57">
        <v>0</v>
      </c>
      <c r="AV57">
        <v>2643082.8595570279</v>
      </c>
      <c r="AW57">
        <v>0</v>
      </c>
      <c r="AX57">
        <v>0</v>
      </c>
      <c r="AY57">
        <v>2255430.7068219967</v>
      </c>
      <c r="AZ57">
        <v>0</v>
      </c>
      <c r="BA57">
        <v>0</v>
      </c>
      <c r="BB57">
        <v>1847648.8350285799</v>
      </c>
      <c r="BC57">
        <v>0</v>
      </c>
      <c r="BD57">
        <v>0</v>
      </c>
      <c r="BE57">
        <v>1418994.3053019491</v>
      </c>
      <c r="BF57">
        <v>0</v>
      </c>
      <c r="BG57">
        <v>0</v>
      </c>
      <c r="BH57">
        <v>968700.11241946404</v>
      </c>
      <c r="BI57">
        <v>0</v>
      </c>
      <c r="BJ57">
        <v>0</v>
      </c>
      <c r="BK57">
        <v>495974.4575587656</v>
      </c>
      <c r="BL57">
        <v>493418.78805187432</v>
      </c>
      <c r="BM57">
        <v>11204594.693218181</v>
      </c>
      <c r="BN57">
        <v>26379061.079307854</v>
      </c>
      <c r="BO57">
        <v>38077074.560577907</v>
      </c>
    </row>
    <row r="58" spans="1:67">
      <c r="A58" t="s">
        <v>123</v>
      </c>
      <c r="B58" t="s">
        <v>124</v>
      </c>
      <c r="C58" t="s">
        <v>42</v>
      </c>
      <c r="D58" t="s">
        <v>13</v>
      </c>
      <c r="E58">
        <v>97571</v>
      </c>
      <c r="F58">
        <v>847</v>
      </c>
      <c r="G58">
        <v>0</v>
      </c>
      <c r="H58">
        <v>98418</v>
      </c>
      <c r="I58">
        <v>0.16931813522489647</v>
      </c>
      <c r="J58">
        <v>0.14430685964984213</v>
      </c>
      <c r="K58">
        <v>16663.952232563861</v>
      </c>
      <c r="L58">
        <v>14202.392513018163</v>
      </c>
      <c r="M58">
        <v>30866.344745582024</v>
      </c>
      <c r="N58">
        <v>1655.2669941751731</v>
      </c>
      <c r="O58">
        <v>830.83997187180512</v>
      </c>
      <c r="P58">
        <v>2013</v>
      </c>
      <c r="Q58">
        <v>2013</v>
      </c>
      <c r="T58">
        <v>1954.1943433733059</v>
      </c>
      <c r="U58">
        <v>980.8827089489431</v>
      </c>
      <c r="V58">
        <v>2931.2915150599588</v>
      </c>
      <c r="W58">
        <v>2345.033212047967</v>
      </c>
      <c r="X58">
        <v>1324.1916570810733</v>
      </c>
      <c r="Y58">
        <v>6978128.8266684143</v>
      </c>
      <c r="Z58">
        <v>33495018.368008386</v>
      </c>
      <c r="AA58">
        <v>18806689.676329352</v>
      </c>
      <c r="AB58">
        <v>0</v>
      </c>
      <c r="AC58">
        <v>34298898.808840588</v>
      </c>
      <c r="AD58">
        <v>19276354.750017315</v>
      </c>
      <c r="AE58">
        <v>0</v>
      </c>
      <c r="AF58">
        <v>29268393.650210638</v>
      </c>
      <c r="AG58">
        <v>19757731.093988732</v>
      </c>
      <c r="AH58">
        <v>0</v>
      </c>
      <c r="AI58">
        <v>23976668.078252558</v>
      </c>
      <c r="AJ58">
        <v>20251110.32213477</v>
      </c>
      <c r="AK58">
        <v>0</v>
      </c>
      <c r="AL58">
        <v>18414081.084097967</v>
      </c>
      <c r="AM58">
        <v>20756791.30012168</v>
      </c>
      <c r="AN58">
        <v>0</v>
      </c>
      <c r="AO58">
        <v>12570679.353410877</v>
      </c>
      <c r="AP58">
        <v>21275080.325506411</v>
      </c>
      <c r="AQ58">
        <v>0</v>
      </c>
      <c r="AR58">
        <v>6436187.8289463697</v>
      </c>
      <c r="AS58">
        <v>21806291.312320739</v>
      </c>
      <c r="AT58">
        <v>0</v>
      </c>
      <c r="AU58">
        <v>0</v>
      </c>
      <c r="AV58">
        <v>22329642.303816438</v>
      </c>
      <c r="AW58">
        <v>0</v>
      </c>
      <c r="AX58">
        <v>0</v>
      </c>
      <c r="AY58">
        <v>19054628.099256694</v>
      </c>
      <c r="AZ58">
        <v>0</v>
      </c>
      <c r="BA58">
        <v>0</v>
      </c>
      <c r="BB58">
        <v>15609551.338911083</v>
      </c>
      <c r="BC58">
        <v>0</v>
      </c>
      <c r="BD58">
        <v>0</v>
      </c>
      <c r="BE58">
        <v>11988135.428283712</v>
      </c>
      <c r="BF58">
        <v>0</v>
      </c>
      <c r="BG58">
        <v>0</v>
      </c>
      <c r="BH58">
        <v>8183900.4523750143</v>
      </c>
      <c r="BI58">
        <v>0</v>
      </c>
      <c r="BJ58">
        <v>0</v>
      </c>
      <c r="BK58">
        <v>4190157.0316160079</v>
      </c>
      <c r="BL58">
        <v>6978128.8266684143</v>
      </c>
      <c r="BM58">
        <v>158459927.17176738</v>
      </c>
      <c r="BN58">
        <v>223286063.43467796</v>
      </c>
      <c r="BO58">
        <v>388724119.43311375</v>
      </c>
    </row>
    <row r="59" spans="1:67">
      <c r="A59" t="s">
        <v>125</v>
      </c>
      <c r="B59" t="s">
        <v>126</v>
      </c>
      <c r="C59" t="s">
        <v>16</v>
      </c>
      <c r="D59" t="s">
        <v>9</v>
      </c>
      <c r="E59">
        <v>11968</v>
      </c>
      <c r="F59">
        <v>696</v>
      </c>
      <c r="G59">
        <v>0</v>
      </c>
      <c r="H59">
        <v>12664</v>
      </c>
      <c r="I59">
        <v>0.27231695085255769</v>
      </c>
      <c r="J59">
        <v>0.11258776328986961</v>
      </c>
      <c r="K59">
        <v>3448.6218655967905</v>
      </c>
      <c r="L59">
        <v>1425.8114343029088</v>
      </c>
      <c r="M59">
        <v>4874.4332998996997</v>
      </c>
      <c r="N59">
        <v>132.92531038964918</v>
      </c>
      <c r="O59">
        <v>66.988568137588885</v>
      </c>
      <c r="P59">
        <v>2016</v>
      </c>
      <c r="Q59">
        <v>2016</v>
      </c>
      <c r="T59">
        <v>146.15292439915325</v>
      </c>
      <c r="U59">
        <v>73.65470959534386</v>
      </c>
      <c r="V59">
        <v>219.22938659872989</v>
      </c>
      <c r="W59">
        <v>175.38350927898389</v>
      </c>
      <c r="X59">
        <v>99.433857953714224</v>
      </c>
      <c r="Y59">
        <v>108005.60802939313</v>
      </c>
      <c r="Z59">
        <v>518426.9185410869</v>
      </c>
      <c r="AA59">
        <v>141773.93162725697</v>
      </c>
      <c r="AB59">
        <v>0</v>
      </c>
      <c r="AC59">
        <v>530869.1645860729</v>
      </c>
      <c r="AD59">
        <v>171143.22327827357</v>
      </c>
      <c r="AE59">
        <v>0</v>
      </c>
      <c r="AF59">
        <v>453008.35378011561</v>
      </c>
      <c r="AG59">
        <v>201840.5791439217</v>
      </c>
      <c r="AH59">
        <v>0</v>
      </c>
      <c r="AI59">
        <v>371104.44341667072</v>
      </c>
      <c r="AJ59">
        <v>233912.82959451262</v>
      </c>
      <c r="AK59">
        <v>0</v>
      </c>
      <c r="AL59">
        <v>285008.21254400309</v>
      </c>
      <c r="AM59">
        <v>267408.287893145</v>
      </c>
      <c r="AN59">
        <v>0</v>
      </c>
      <c r="AO59">
        <v>194565.60643003945</v>
      </c>
      <c r="AP59">
        <v>302376.79440026527</v>
      </c>
      <c r="AQ59">
        <v>0</v>
      </c>
      <c r="AR59">
        <v>99617.590492180199</v>
      </c>
      <c r="AS59">
        <v>338869.76204590086</v>
      </c>
      <c r="AT59">
        <v>0</v>
      </c>
      <c r="AU59">
        <v>0</v>
      </c>
      <c r="AV59">
        <v>347002.63633500249</v>
      </c>
      <c r="AW59">
        <v>0</v>
      </c>
      <c r="AX59">
        <v>0</v>
      </c>
      <c r="AY59">
        <v>296108.9163392022</v>
      </c>
      <c r="AZ59">
        <v>0</v>
      </c>
      <c r="BA59">
        <v>0</v>
      </c>
      <c r="BB59">
        <v>242572.42426507446</v>
      </c>
      <c r="BC59">
        <v>0</v>
      </c>
      <c r="BD59">
        <v>0</v>
      </c>
      <c r="BE59">
        <v>186295.62183557719</v>
      </c>
      <c r="BF59">
        <v>0</v>
      </c>
      <c r="BG59">
        <v>0</v>
      </c>
      <c r="BH59">
        <v>127177.81117308736</v>
      </c>
      <c r="BI59">
        <v>0</v>
      </c>
      <c r="BJ59">
        <v>0</v>
      </c>
      <c r="BK59">
        <v>65115.039320620723</v>
      </c>
      <c r="BL59">
        <v>108005.60802939313</v>
      </c>
      <c r="BM59">
        <v>2452600.2897901689</v>
      </c>
      <c r="BN59">
        <v>2921597.8572518406</v>
      </c>
      <c r="BO59">
        <v>5482203.7550714025</v>
      </c>
    </row>
    <row r="60" spans="1:67">
      <c r="A60" t="s">
        <v>127</v>
      </c>
      <c r="B60" t="s">
        <v>128</v>
      </c>
      <c r="C60" t="s">
        <v>23</v>
      </c>
      <c r="D60" t="s">
        <v>13</v>
      </c>
      <c r="E60">
        <v>3579531</v>
      </c>
      <c r="F60">
        <v>328257</v>
      </c>
      <c r="G60">
        <v>0</v>
      </c>
      <c r="H60">
        <v>3907788</v>
      </c>
      <c r="I60">
        <v>0.18636774159273228</v>
      </c>
      <c r="J60">
        <v>0.1074919541322626</v>
      </c>
      <c r="K60">
        <v>728285.62418318016</v>
      </c>
      <c r="L60">
        <v>420055.76845460624</v>
      </c>
      <c r="M60">
        <v>1148341.3926377865</v>
      </c>
      <c r="N60">
        <v>1603.010348</v>
      </c>
      <c r="O60">
        <v>1323.2106450000001</v>
      </c>
      <c r="P60">
        <v>2015</v>
      </c>
      <c r="Q60">
        <v>2015</v>
      </c>
      <c r="R60">
        <v>1</v>
      </c>
      <c r="S60">
        <v>1</v>
      </c>
      <c r="T60">
        <v>1804.8292014809629</v>
      </c>
      <c r="U60">
        <v>1489.802741938669</v>
      </c>
      <c r="V60">
        <v>2707.2438022214442</v>
      </c>
      <c r="W60">
        <v>2165.7950417771553</v>
      </c>
      <c r="X60">
        <v>2011.2337016172032</v>
      </c>
      <c r="Y60">
        <v>281663820.33098435</v>
      </c>
      <c r="Z60">
        <v>1351986337.5887246</v>
      </c>
      <c r="AA60">
        <v>844830318.07461667</v>
      </c>
      <c r="AB60">
        <v>0</v>
      </c>
      <c r="AC60">
        <v>1384434009.6908541</v>
      </c>
      <c r="AD60">
        <v>935194250.56121349</v>
      </c>
      <c r="AE60">
        <v>0</v>
      </c>
      <c r="AF60">
        <v>1181383688.2695289</v>
      </c>
      <c r="AG60">
        <v>1029409029.5439564</v>
      </c>
      <c r="AH60">
        <v>0</v>
      </c>
      <c r="AI60">
        <v>967789517.43039811</v>
      </c>
      <c r="AJ60">
        <v>1127607446.0295475</v>
      </c>
      <c r="AK60">
        <v>0</v>
      </c>
      <c r="AL60">
        <v>743262349.38654578</v>
      </c>
      <c r="AM60">
        <v>1229926446.9054296</v>
      </c>
      <c r="AN60">
        <v>0</v>
      </c>
      <c r="AO60">
        <v>507400430.51454866</v>
      </c>
      <c r="AP60">
        <v>1336507257.9344411</v>
      </c>
      <c r="AQ60">
        <v>0</v>
      </c>
      <c r="AR60">
        <v>259789020.42344889</v>
      </c>
      <c r="AS60">
        <v>1447495510.2594275</v>
      </c>
      <c r="AT60">
        <v>0</v>
      </c>
      <c r="AU60">
        <v>0</v>
      </c>
      <c r="AV60">
        <v>1482235402.5056539</v>
      </c>
      <c r="AW60">
        <v>0</v>
      </c>
      <c r="AX60">
        <v>0</v>
      </c>
      <c r="AY60">
        <v>1264840876.8048248</v>
      </c>
      <c r="AZ60">
        <v>0</v>
      </c>
      <c r="BA60">
        <v>0</v>
      </c>
      <c r="BB60">
        <v>1036157646.2785124</v>
      </c>
      <c r="BC60">
        <v>0</v>
      </c>
      <c r="BD60">
        <v>0</v>
      </c>
      <c r="BE60">
        <v>795769072.34189749</v>
      </c>
      <c r="BF60">
        <v>0</v>
      </c>
      <c r="BG60">
        <v>0</v>
      </c>
      <c r="BH60">
        <v>543245020.05206871</v>
      </c>
      <c r="BI60">
        <v>0</v>
      </c>
      <c r="BJ60">
        <v>0</v>
      </c>
      <c r="BK60">
        <v>278141450.2666592</v>
      </c>
      <c r="BL60">
        <v>281663820.33098435</v>
      </c>
      <c r="BM60">
        <v>6396045353.3040485</v>
      </c>
      <c r="BN60">
        <v>13351359727.55825</v>
      </c>
      <c r="BO60">
        <v>20029068901.193283</v>
      </c>
    </row>
    <row r="61" spans="1:67">
      <c r="A61" t="s">
        <v>129</v>
      </c>
      <c r="B61" t="s">
        <v>130</v>
      </c>
      <c r="C61" t="s">
        <v>16</v>
      </c>
      <c r="D61" t="s">
        <v>9</v>
      </c>
      <c r="E61">
        <v>1359464</v>
      </c>
      <c r="F61">
        <v>21658</v>
      </c>
      <c r="G61">
        <v>0</v>
      </c>
      <c r="H61">
        <v>1381122</v>
      </c>
      <c r="I61">
        <v>0.25380776750734485</v>
      </c>
      <c r="J61">
        <v>0.17110789741205687</v>
      </c>
      <c r="K61">
        <v>350539.49147527915</v>
      </c>
      <c r="L61">
        <v>236320.8814895348</v>
      </c>
      <c r="M61">
        <v>586860.37296481396</v>
      </c>
      <c r="N61">
        <v>45.922281370362064</v>
      </c>
      <c r="O61">
        <v>130.87482549999999</v>
      </c>
      <c r="P61">
        <v>2014</v>
      </c>
      <c r="Q61">
        <v>2014</v>
      </c>
      <c r="S61">
        <v>1</v>
      </c>
      <c r="T61">
        <v>52.944785732496825</v>
      </c>
      <c r="U61">
        <v>150.88840073061857</v>
      </c>
      <c r="V61">
        <v>79.417178598745238</v>
      </c>
      <c r="W61">
        <v>63.533742878996186</v>
      </c>
      <c r="X61">
        <v>203.69934098633507</v>
      </c>
      <c r="Y61">
        <v>3976979.6286293683</v>
      </c>
      <c r="Z61">
        <v>19089502.217420965</v>
      </c>
      <c r="AA61">
        <v>48138407.820728034</v>
      </c>
      <c r="AB61">
        <v>0</v>
      </c>
      <c r="AC61">
        <v>19547650.270639069</v>
      </c>
      <c r="AD61">
        <v>51523590.196289286</v>
      </c>
      <c r="AE61">
        <v>0</v>
      </c>
      <c r="AF61">
        <v>16680661.564278673</v>
      </c>
      <c r="AG61">
        <v>55043533.602972731</v>
      </c>
      <c r="AH61">
        <v>0</v>
      </c>
      <c r="AI61">
        <v>13664797.953457087</v>
      </c>
      <c r="AJ61">
        <v>58702756.705223925</v>
      </c>
      <c r="AK61">
        <v>0</v>
      </c>
      <c r="AL61">
        <v>10494564.828255042</v>
      </c>
      <c r="AM61">
        <v>62505917.441027857</v>
      </c>
      <c r="AN61">
        <v>0</v>
      </c>
      <c r="AO61">
        <v>7164289.5894221095</v>
      </c>
      <c r="AP61">
        <v>66457817.104288168</v>
      </c>
      <c r="AQ61">
        <v>0</v>
      </c>
      <c r="AR61">
        <v>3668116.2697841199</v>
      </c>
      <c r="AS61">
        <v>70563404.542938948</v>
      </c>
      <c r="AT61">
        <v>0</v>
      </c>
      <c r="AU61">
        <v>0</v>
      </c>
      <c r="AV61">
        <v>72256926.251969486</v>
      </c>
      <c r="AW61">
        <v>0</v>
      </c>
      <c r="AX61">
        <v>0</v>
      </c>
      <c r="AY61">
        <v>61659243.735013969</v>
      </c>
      <c r="AZ61">
        <v>0</v>
      </c>
      <c r="BA61">
        <v>0</v>
      </c>
      <c r="BB61">
        <v>50511252.467723444</v>
      </c>
      <c r="BC61">
        <v>0</v>
      </c>
      <c r="BD61">
        <v>0</v>
      </c>
      <c r="BE61">
        <v>38792641.895211607</v>
      </c>
      <c r="BF61">
        <v>0</v>
      </c>
      <c r="BG61">
        <v>0</v>
      </c>
      <c r="BH61">
        <v>26482443.533797793</v>
      </c>
      <c r="BI61">
        <v>0</v>
      </c>
      <c r="BJ61">
        <v>0</v>
      </c>
      <c r="BK61">
        <v>13559011.089304471</v>
      </c>
      <c r="BL61">
        <v>3976979.6286293683</v>
      </c>
      <c r="BM61">
        <v>90309582.693257064</v>
      </c>
      <c r="BN61">
        <v>676196946.38648963</v>
      </c>
      <c r="BO61">
        <v>770483508.70837605</v>
      </c>
    </row>
    <row r="62" spans="1:67">
      <c r="A62" t="s">
        <v>131</v>
      </c>
      <c r="B62" t="s">
        <v>132</v>
      </c>
      <c r="C62" t="s">
        <v>16</v>
      </c>
      <c r="D62" t="s">
        <v>9</v>
      </c>
      <c r="E62">
        <v>242171</v>
      </c>
      <c r="F62">
        <v>29558</v>
      </c>
      <c r="G62">
        <v>0</v>
      </c>
      <c r="H62">
        <v>271729</v>
      </c>
      <c r="I62">
        <v>0.20798526660913155</v>
      </c>
      <c r="J62">
        <v>0.14786246082313736</v>
      </c>
      <c r="K62">
        <v>56515.628510432711</v>
      </c>
      <c r="L62">
        <v>40178.51861701029</v>
      </c>
      <c r="M62">
        <v>96694.147127442993</v>
      </c>
      <c r="N62">
        <v>71.588858602726333</v>
      </c>
      <c r="O62">
        <v>164.27801564615521</v>
      </c>
      <c r="P62">
        <v>2014</v>
      </c>
      <c r="Q62">
        <v>2014</v>
      </c>
      <c r="T62">
        <v>82.536334573342089</v>
      </c>
      <c r="U62">
        <v>189.39965697259245</v>
      </c>
      <c r="V62">
        <v>123.80450186001313</v>
      </c>
      <c r="W62">
        <v>99.043601488010509</v>
      </c>
      <c r="X62">
        <v>255.68953691299984</v>
      </c>
      <c r="Y62">
        <v>999555.60500566836</v>
      </c>
      <c r="Z62">
        <v>4797866.9040272078</v>
      </c>
      <c r="AA62">
        <v>10273226.819033705</v>
      </c>
      <c r="AB62">
        <v>0</v>
      </c>
      <c r="AC62">
        <v>4913015.7097238619</v>
      </c>
      <c r="AD62">
        <v>10880381.999768566</v>
      </c>
      <c r="AE62">
        <v>0</v>
      </c>
      <c r="AF62">
        <v>4192440.0722976951</v>
      </c>
      <c r="AG62">
        <v>11510763.250530941</v>
      </c>
      <c r="AH62">
        <v>0</v>
      </c>
      <c r="AI62">
        <v>3434446.9072262719</v>
      </c>
      <c r="AJ62">
        <v>12165135.701298041</v>
      </c>
      <c r="AK62">
        <v>0</v>
      </c>
      <c r="AL62">
        <v>2637655.224749777</v>
      </c>
      <c r="AM62">
        <v>12844287.830069659</v>
      </c>
      <c r="AN62">
        <v>0</v>
      </c>
      <c r="AO62">
        <v>1800639.3000958478</v>
      </c>
      <c r="AP62">
        <v>13549032.142858364</v>
      </c>
      <c r="AQ62">
        <v>0</v>
      </c>
      <c r="AR62">
        <v>921927.32164907397</v>
      </c>
      <c r="AS62">
        <v>14280205.87287081</v>
      </c>
      <c r="AT62">
        <v>0</v>
      </c>
      <c r="AU62">
        <v>0</v>
      </c>
      <c r="AV62">
        <v>14622930.81381971</v>
      </c>
      <c r="AW62">
        <v>0</v>
      </c>
      <c r="AX62">
        <v>0</v>
      </c>
      <c r="AY62">
        <v>12478234.294459485</v>
      </c>
      <c r="AZ62">
        <v>0</v>
      </c>
      <c r="BA62">
        <v>0</v>
      </c>
      <c r="BB62">
        <v>10222169.53402121</v>
      </c>
      <c r="BC62">
        <v>0</v>
      </c>
      <c r="BD62">
        <v>0</v>
      </c>
      <c r="BE62">
        <v>7850626.2021282902</v>
      </c>
      <c r="BF62">
        <v>0</v>
      </c>
      <c r="BG62">
        <v>0</v>
      </c>
      <c r="BH62">
        <v>5359360.8206529133</v>
      </c>
      <c r="BI62">
        <v>0</v>
      </c>
      <c r="BJ62">
        <v>0</v>
      </c>
      <c r="BK62">
        <v>2743992.7401742917</v>
      </c>
      <c r="BL62">
        <v>999555.60500566836</v>
      </c>
      <c r="BM62">
        <v>22697991.439769737</v>
      </c>
      <c r="BN62">
        <v>138780348.02168599</v>
      </c>
      <c r="BO62">
        <v>162477895.06646138</v>
      </c>
    </row>
    <row r="63" spans="1:67">
      <c r="A63" t="s">
        <v>133</v>
      </c>
      <c r="B63" t="s">
        <v>134</v>
      </c>
      <c r="C63" t="s">
        <v>20</v>
      </c>
      <c r="D63" t="s">
        <v>13</v>
      </c>
      <c r="E63">
        <v>67755</v>
      </c>
      <c r="F63">
        <v>49</v>
      </c>
      <c r="G63">
        <v>0</v>
      </c>
      <c r="H63">
        <v>67804</v>
      </c>
      <c r="I63">
        <v>0.19958966184002716</v>
      </c>
      <c r="J63">
        <v>0.24939113492450074</v>
      </c>
      <c r="K63">
        <v>13532.977431401201</v>
      </c>
      <c r="L63">
        <v>16909.716512420848</v>
      </c>
      <c r="M63">
        <v>30442.693943822051</v>
      </c>
      <c r="N63">
        <v>2873.7555000000002</v>
      </c>
      <c r="O63">
        <v>2376.0659999999998</v>
      </c>
      <c r="P63">
        <v>2014</v>
      </c>
      <c r="Q63">
        <v>2014</v>
      </c>
      <c r="R63">
        <v>1</v>
      </c>
      <c r="S63">
        <v>1</v>
      </c>
      <c r="T63">
        <v>3313.2145149322027</v>
      </c>
      <c r="U63">
        <v>2739.4175877651728</v>
      </c>
      <c r="V63">
        <v>4969.8217723983043</v>
      </c>
      <c r="W63">
        <v>3975.857417918643</v>
      </c>
      <c r="X63">
        <v>3698.2137434829833</v>
      </c>
      <c r="Y63">
        <v>9608069.4119932242</v>
      </c>
      <c r="Z63">
        <v>46118733.177567475</v>
      </c>
      <c r="AA63">
        <v>62535746.004635923</v>
      </c>
      <c r="AB63">
        <v>0</v>
      </c>
      <c r="AC63">
        <v>47225582.773829095</v>
      </c>
      <c r="AD63">
        <v>60685121.070922986</v>
      </c>
      <c r="AE63">
        <v>0</v>
      </c>
      <c r="AF63">
        <v>40299163.967000835</v>
      </c>
      <c r="AG63">
        <v>58709645.550693139</v>
      </c>
      <c r="AH63">
        <v>0</v>
      </c>
      <c r="AI63">
        <v>33013075.121767078</v>
      </c>
      <c r="AJ63">
        <v>56604392.575755417</v>
      </c>
      <c r="AK63">
        <v>0</v>
      </c>
      <c r="AL63">
        <v>25354041.693517115</v>
      </c>
      <c r="AM63">
        <v>54364270.702183485</v>
      </c>
      <c r="AN63">
        <v>0</v>
      </c>
      <c r="AO63">
        <v>17308359.129441019</v>
      </c>
      <c r="AP63">
        <v>51984018.848556459</v>
      </c>
      <c r="AQ63">
        <v>0</v>
      </c>
      <c r="AR63">
        <v>8861879.8742738012</v>
      </c>
      <c r="AS63">
        <v>49458201.086030878</v>
      </c>
      <c r="AT63">
        <v>0</v>
      </c>
      <c r="AU63">
        <v>0</v>
      </c>
      <c r="AV63">
        <v>50645197.912095621</v>
      </c>
      <c r="AW63">
        <v>0</v>
      </c>
      <c r="AX63">
        <v>0</v>
      </c>
      <c r="AY63">
        <v>43217235.551654927</v>
      </c>
      <c r="AZ63">
        <v>0</v>
      </c>
      <c r="BA63">
        <v>0</v>
      </c>
      <c r="BB63">
        <v>35403559.363915712</v>
      </c>
      <c r="BC63">
        <v>0</v>
      </c>
      <c r="BD63">
        <v>0</v>
      </c>
      <c r="BE63">
        <v>27189933.59148727</v>
      </c>
      <c r="BF63">
        <v>0</v>
      </c>
      <c r="BG63">
        <v>0</v>
      </c>
      <c r="BH63">
        <v>18561661.331788644</v>
      </c>
      <c r="BI63">
        <v>0</v>
      </c>
      <c r="BJ63">
        <v>0</v>
      </c>
      <c r="BK63">
        <v>9503570.6018757857</v>
      </c>
      <c r="BL63">
        <v>9608069.4119932242</v>
      </c>
      <c r="BM63">
        <v>218180835.73739642</v>
      </c>
      <c r="BN63">
        <v>578862554.19159627</v>
      </c>
      <c r="BO63">
        <v>806651459.34098589</v>
      </c>
    </row>
    <row r="64" spans="1:67">
      <c r="A64" t="s">
        <v>135</v>
      </c>
      <c r="B64" t="s">
        <v>136</v>
      </c>
      <c r="C64" t="s">
        <v>12</v>
      </c>
      <c r="D64" t="s">
        <v>9</v>
      </c>
      <c r="E64">
        <v>268511</v>
      </c>
      <c r="F64">
        <v>10682</v>
      </c>
      <c r="G64">
        <v>0</v>
      </c>
      <c r="H64">
        <v>279193</v>
      </c>
      <c r="I64">
        <v>8.151864224980726E-2</v>
      </c>
      <c r="J64">
        <v>8.4084721585978559E-2</v>
      </c>
      <c r="K64">
        <v>22759.434285650437</v>
      </c>
      <c r="L64">
        <v>23475.865673754113</v>
      </c>
      <c r="M64">
        <v>46235.299959404554</v>
      </c>
      <c r="N64">
        <v>173.7696</v>
      </c>
      <c r="O64">
        <v>113.328</v>
      </c>
      <c r="P64">
        <v>2018</v>
      </c>
      <c r="Q64">
        <v>2018</v>
      </c>
      <c r="R64">
        <v>1</v>
      </c>
      <c r="S64">
        <v>1</v>
      </c>
      <c r="T64">
        <v>182.21063208959998</v>
      </c>
      <c r="U64">
        <v>118.833020928</v>
      </c>
      <c r="V64">
        <v>273.31594813439995</v>
      </c>
      <c r="W64">
        <v>218.65275850751996</v>
      </c>
      <c r="X64">
        <v>160.42457825280002</v>
      </c>
      <c r="Y64">
        <v>888645.19439787418</v>
      </c>
      <c r="Z64">
        <v>4265496.9331097957</v>
      </c>
      <c r="AA64">
        <v>3766105.8498313883</v>
      </c>
      <c r="AB64">
        <v>0</v>
      </c>
      <c r="AC64">
        <v>4367868.8595044315</v>
      </c>
      <c r="AD64">
        <v>3747858.0571034895</v>
      </c>
      <c r="AE64">
        <v>0</v>
      </c>
      <c r="AF64">
        <v>3727248.0934437816</v>
      </c>
      <c r="AG64">
        <v>3726565.093355149</v>
      </c>
      <c r="AH64">
        <v>0</v>
      </c>
      <c r="AI64">
        <v>3053361.6381491455</v>
      </c>
      <c r="AJ64">
        <v>3702091.3011059966</v>
      </c>
      <c r="AK64">
        <v>0</v>
      </c>
      <c r="AL64">
        <v>2344981.7380985441</v>
      </c>
      <c r="AM64">
        <v>3674296.2653351123</v>
      </c>
      <c r="AN64">
        <v>0</v>
      </c>
      <c r="AO64">
        <v>1600840.8665419393</v>
      </c>
      <c r="AP64">
        <v>3643034.6632577884</v>
      </c>
      <c r="AQ64">
        <v>0</v>
      </c>
      <c r="AR64">
        <v>819630.52366947301</v>
      </c>
      <c r="AS64">
        <v>3608156.1096319193</v>
      </c>
      <c r="AT64">
        <v>0</v>
      </c>
      <c r="AU64">
        <v>0</v>
      </c>
      <c r="AV64">
        <v>3694751.8562630853</v>
      </c>
      <c r="AW64">
        <v>0</v>
      </c>
      <c r="AX64">
        <v>0</v>
      </c>
      <c r="AY64">
        <v>3152854.9173444998</v>
      </c>
      <c r="AZ64">
        <v>0</v>
      </c>
      <c r="BA64">
        <v>0</v>
      </c>
      <c r="BB64">
        <v>2582818.7482886137</v>
      </c>
      <c r="BC64">
        <v>0</v>
      </c>
      <c r="BD64">
        <v>0</v>
      </c>
      <c r="BE64">
        <v>1983604.7986856555</v>
      </c>
      <c r="BF64">
        <v>0</v>
      </c>
      <c r="BG64">
        <v>0</v>
      </c>
      <c r="BH64">
        <v>1354140.875902741</v>
      </c>
      <c r="BI64">
        <v>0</v>
      </c>
      <c r="BJ64">
        <v>0</v>
      </c>
      <c r="BK64">
        <v>693320.12846220331</v>
      </c>
      <c r="BL64">
        <v>888645.19439787418</v>
      </c>
      <c r="BM64">
        <v>20179428.652517114</v>
      </c>
      <c r="BN64">
        <v>39329598.664567642</v>
      </c>
      <c r="BO64">
        <v>60397672.511482626</v>
      </c>
    </row>
    <row r="65" spans="1:67">
      <c r="A65" t="s">
        <v>137</v>
      </c>
      <c r="B65" t="s">
        <v>138</v>
      </c>
      <c r="C65" t="s">
        <v>16</v>
      </c>
      <c r="D65" t="s">
        <v>17</v>
      </c>
      <c r="E65">
        <v>57521</v>
      </c>
      <c r="F65">
        <v>5075</v>
      </c>
      <c r="G65">
        <v>0</v>
      </c>
      <c r="H65">
        <v>62596</v>
      </c>
      <c r="I65">
        <v>0.20419694704266492</v>
      </c>
      <c r="J65">
        <v>0.15167425849299349</v>
      </c>
      <c r="K65">
        <v>12781.912097082653</v>
      </c>
      <c r="L65">
        <v>9494.2018846274204</v>
      </c>
      <c r="M65">
        <v>22276.113981710074</v>
      </c>
      <c r="N65">
        <v>75.455100000000002</v>
      </c>
      <c r="O65">
        <v>98.645052199999995</v>
      </c>
      <c r="P65">
        <v>2018</v>
      </c>
      <c r="Q65">
        <v>2005</v>
      </c>
      <c r="R65">
        <v>1</v>
      </c>
      <c r="S65">
        <v>1</v>
      </c>
      <c r="T65">
        <v>79.120406937599995</v>
      </c>
      <c r="U65">
        <v>140.79092314930904</v>
      </c>
      <c r="V65">
        <v>118.68061040639999</v>
      </c>
      <c r="W65">
        <v>94.944488325119991</v>
      </c>
      <c r="X65">
        <v>190.0677462515672</v>
      </c>
      <c r="Y65">
        <v>216709.30426324534</v>
      </c>
      <c r="Z65">
        <v>1040204.6604635777</v>
      </c>
      <c r="AA65">
        <v>1804541.5546685157</v>
      </c>
      <c r="AB65">
        <v>0</v>
      </c>
      <c r="AC65">
        <v>1065169.5723147036</v>
      </c>
      <c r="AD65">
        <v>1895266.2494809453</v>
      </c>
      <c r="AE65">
        <v>0</v>
      </c>
      <c r="AF65">
        <v>908944.70170854719</v>
      </c>
      <c r="AG65">
        <v>1989306.3137088828</v>
      </c>
      <c r="AH65">
        <v>0</v>
      </c>
      <c r="AI65">
        <v>744607.49963964173</v>
      </c>
      <c r="AJ65">
        <v>2086768.6276600605</v>
      </c>
      <c r="AK65">
        <v>0</v>
      </c>
      <c r="AL65">
        <v>571858.55972324486</v>
      </c>
      <c r="AM65">
        <v>2187763.2922441983</v>
      </c>
      <c r="AN65">
        <v>0</v>
      </c>
      <c r="AO65">
        <v>390388.77677106851</v>
      </c>
      <c r="AP65">
        <v>2292403.7219988424</v>
      </c>
      <c r="AQ65">
        <v>0</v>
      </c>
      <c r="AR65">
        <v>199879.05370678706</v>
      </c>
      <c r="AS65">
        <v>2400806.7407253766</v>
      </c>
      <c r="AT65">
        <v>0</v>
      </c>
      <c r="AU65">
        <v>0</v>
      </c>
      <c r="AV65">
        <v>2458426.1025027861</v>
      </c>
      <c r="AW65">
        <v>0</v>
      </c>
      <c r="AX65">
        <v>0</v>
      </c>
      <c r="AY65">
        <v>2097856.9408023772</v>
      </c>
      <c r="AZ65">
        <v>0</v>
      </c>
      <c r="BA65">
        <v>0</v>
      </c>
      <c r="BB65">
        <v>1718564.4059053075</v>
      </c>
      <c r="BC65">
        <v>0</v>
      </c>
      <c r="BD65">
        <v>0</v>
      </c>
      <c r="BE65">
        <v>1319857.4637352761</v>
      </c>
      <c r="BF65">
        <v>0</v>
      </c>
      <c r="BG65">
        <v>0</v>
      </c>
      <c r="BH65">
        <v>901022.69524328189</v>
      </c>
      <c r="BI65">
        <v>0</v>
      </c>
      <c r="BJ65">
        <v>0</v>
      </c>
      <c r="BK65">
        <v>461323.61996456032</v>
      </c>
      <c r="BL65">
        <v>216709.30426324534</v>
      </c>
      <c r="BM65">
        <v>4921052.8243275713</v>
      </c>
      <c r="BN65">
        <v>23613907.728640404</v>
      </c>
      <c r="BO65">
        <v>28751669.857231222</v>
      </c>
    </row>
    <row r="66" spans="1:67">
      <c r="A66" t="s">
        <v>139</v>
      </c>
      <c r="B66" t="s">
        <v>140</v>
      </c>
      <c r="C66" t="s">
        <v>16</v>
      </c>
      <c r="D66" t="s">
        <v>17</v>
      </c>
      <c r="E66">
        <v>8959</v>
      </c>
      <c r="F66">
        <v>11533</v>
      </c>
      <c r="G66">
        <v>0</v>
      </c>
      <c r="H66">
        <v>20492</v>
      </c>
      <c r="I66">
        <v>0.20120589548905762</v>
      </c>
      <c r="J66">
        <v>0.15676641357748994</v>
      </c>
      <c r="K66">
        <v>4123.1112103617688</v>
      </c>
      <c r="L66">
        <v>3212.4573470299238</v>
      </c>
      <c r="M66">
        <v>7335.5685573916926</v>
      </c>
      <c r="N66">
        <v>1973.9302884211586</v>
      </c>
      <c r="O66">
        <v>1561.6608775785069</v>
      </c>
      <c r="P66">
        <v>2014</v>
      </c>
      <c r="Q66">
        <v>2014</v>
      </c>
      <c r="T66">
        <v>2275.7866781155503</v>
      </c>
      <c r="U66">
        <v>1800.4724086634617</v>
      </c>
      <c r="V66">
        <v>3413.6800171733257</v>
      </c>
      <c r="W66">
        <v>2730.9440137386605</v>
      </c>
      <c r="X66">
        <v>2430.6377516956736</v>
      </c>
      <c r="Y66">
        <v>2010711.7639136137</v>
      </c>
      <c r="Z66">
        <v>9651416.4667853471</v>
      </c>
      <c r="AA66">
        <v>7808320.1034030635</v>
      </c>
      <c r="AB66">
        <v>0</v>
      </c>
      <c r="AC66">
        <v>9883050.4619881939</v>
      </c>
      <c r="AD66">
        <v>8129144.4953765059</v>
      </c>
      <c r="AE66">
        <v>0</v>
      </c>
      <c r="AF66">
        <v>8433536.3942299262</v>
      </c>
      <c r="AG66">
        <v>8460870.8657851126</v>
      </c>
      <c r="AH66">
        <v>0</v>
      </c>
      <c r="AI66">
        <v>6908753.0141531555</v>
      </c>
      <c r="AJ66">
        <v>8803837.714743996</v>
      </c>
      <c r="AK66">
        <v>0</v>
      </c>
      <c r="AL66">
        <v>5305922.3148696236</v>
      </c>
      <c r="AM66">
        <v>9158393.5108342152</v>
      </c>
      <c r="AN66">
        <v>0</v>
      </c>
      <c r="AO66">
        <v>3622176.3002843303</v>
      </c>
      <c r="AP66">
        <v>9524896.9746130705</v>
      </c>
      <c r="AQ66">
        <v>0</v>
      </c>
      <c r="AR66">
        <v>1854554.2657455772</v>
      </c>
      <c r="AS66">
        <v>9903717.3699910697</v>
      </c>
      <c r="AT66">
        <v>0</v>
      </c>
      <c r="AU66">
        <v>0</v>
      </c>
      <c r="AV66">
        <v>10141406.586870857</v>
      </c>
      <c r="AW66">
        <v>0</v>
      </c>
      <c r="AX66">
        <v>0</v>
      </c>
      <c r="AY66">
        <v>8654000.2874631304</v>
      </c>
      <c r="AZ66">
        <v>0</v>
      </c>
      <c r="BA66">
        <v>0</v>
      </c>
      <c r="BB66">
        <v>7089357.0354897957</v>
      </c>
      <c r="BC66">
        <v>0</v>
      </c>
      <c r="BD66">
        <v>0</v>
      </c>
      <c r="BE66">
        <v>5444626.2032561628</v>
      </c>
      <c r="BF66">
        <v>0</v>
      </c>
      <c r="BG66">
        <v>0</v>
      </c>
      <c r="BH66">
        <v>3716864.821422874</v>
      </c>
      <c r="BI66">
        <v>0</v>
      </c>
      <c r="BJ66">
        <v>0</v>
      </c>
      <c r="BK66">
        <v>1903034.7885685114</v>
      </c>
      <c r="BL66">
        <v>2010711.7639136137</v>
      </c>
      <c r="BM66">
        <v>45659409.218056165</v>
      </c>
      <c r="BN66">
        <v>98738470.757818356</v>
      </c>
      <c r="BO66">
        <v>146408591.73978814</v>
      </c>
    </row>
  </sheetData>
  <sheetProtection algorithmName="SHA-512" hashValue="1HX6O9AIp/40VvX4T7KiarQ349lCzTqMFFuZjIbSLLd/WNCH4hS/nIVWRp5qzzxsJK+kbAWWWV/w3kxMDAOr5g==" saltValue="Htqh9BKwGv3Nsj1j+LY+P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Data Dashboard</vt:lpstr>
      <vt:lpstr>Annex 2</vt:lpstr>
      <vt:lpstr>Annex 3</vt:lpstr>
      <vt:lpstr>Annex 4</vt:lpstr>
      <vt:lpstr>Annex 5</vt:lpstr>
      <vt:lpstr>Annex 6</vt:lpstr>
      <vt:lpstr>Refugee Costs</vt:lpstr>
      <vt:lpstr>'Annex 2'!_ftn1</vt:lpstr>
      <vt:lpstr>'Annex 2'!_ftn2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Karishma Silva</dc:creator>
  <cp:lastModifiedBy>Aisha Mahmood Faquir</cp:lastModifiedBy>
  <dcterms:created xsi:type="dcterms:W3CDTF">2019-11-09T08:18:00Z</dcterms:created>
  <dcterms:modified xsi:type="dcterms:W3CDTF">2021-02-24T14:25:20Z</dcterms:modified>
</cp:coreProperties>
</file>