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301585\OneDrive - WBG\OPSPF\AO REPORTS FOR GGPs\Procurement Contract Awards Summary Web Page\Update January 2020\Summary Reports\"/>
    </mc:Choice>
  </mc:AlternateContent>
  <xr:revisionPtr revIDLastSave="7" documentId="8_{FC4BAC72-DA00-4AFD-94E0-001AB73B7172}" xr6:coauthVersionLast="41" xr6:coauthVersionMax="41" xr10:uidLastSave="{EF904481-A5E3-4B14-93AD-9EDC96B31CBB}"/>
  <bookViews>
    <workbookView xWindow="-19310" yWindow="-110" windowWidth="19420" windowHeight="10420" firstSheet="1" activeTab="1" xr2:uid="{00000000-000D-0000-FFFF-FFFF00000000}"/>
  </bookViews>
  <sheets>
    <sheet name="_com.sap.ip.bi.xl.hiddensheet" sheetId="4" state="veryHidden" r:id="rId1"/>
    <sheet name="By FY &amp; Supp-OECD Country" sheetId="1" r:id="rId2"/>
  </sheets>
  <definedNames>
    <definedName name="_xlnm._FilterDatabase" localSheetId="1" hidden="1">'By FY &amp; Supp-OECD Country'!$D$8:$U$192</definedName>
    <definedName name="SAPCrosstab1">'By FY &amp; Supp-OECD Country'!$D$8:$AT$221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A20" i="1"/>
  <c r="A22" i="1"/>
  <c r="A24" i="1"/>
  <c r="B20" i="1"/>
  <c r="B22" i="1"/>
  <c r="B24" i="1"/>
  <c r="A21" i="1"/>
  <c r="A23" i="1"/>
  <c r="A25" i="1"/>
  <c r="B21" i="1"/>
  <c r="B23" i="1"/>
  <c r="B25" i="1"/>
  <c r="A15" i="1"/>
  <c r="A17" i="1"/>
  <c r="B17" i="1"/>
  <c r="A16" i="1"/>
  <c r="B16" i="1"/>
  <c r="A10" i="1"/>
  <c r="A12" i="1"/>
  <c r="B10" i="1"/>
  <c r="B12" i="1"/>
  <c r="A11" i="1"/>
  <c r="A13" i="1"/>
  <c r="B11" i="1"/>
  <c r="B13" i="1"/>
</calcChain>
</file>

<file path=xl/sharedStrings.xml><?xml version="1.0" encoding="utf-8"?>
<sst xmlns="http://schemas.openxmlformats.org/spreadsheetml/2006/main" count="348" uniqueCount="245">
  <si>
    <t>Fiscal year</t>
  </si>
  <si>
    <t>Amount</t>
  </si>
  <si>
    <t>Number</t>
  </si>
  <si>
    <t>Supp Ctry</t>
  </si>
  <si>
    <t>Australia</t>
  </si>
  <si>
    <t>Belgium</t>
  </si>
  <si>
    <t>Canada</t>
  </si>
  <si>
    <t>Czech Republic</t>
  </si>
  <si>
    <t>Denmark</t>
  </si>
  <si>
    <t>France</t>
  </si>
  <si>
    <t>Germany</t>
  </si>
  <si>
    <t>Israel</t>
  </si>
  <si>
    <t>Italy</t>
  </si>
  <si>
    <t>Japan</t>
  </si>
  <si>
    <t>Korea, Republic</t>
  </si>
  <si>
    <t>Netherlands</t>
  </si>
  <si>
    <t>New Zealand</t>
  </si>
  <si>
    <t>Spain</t>
  </si>
  <si>
    <t>Sweden</t>
  </si>
  <si>
    <t>Switzerland</t>
  </si>
  <si>
    <t>Turkey</t>
  </si>
  <si>
    <t>United Kingdom</t>
  </si>
  <si>
    <t>United States</t>
  </si>
  <si>
    <t>Afghanistan</t>
  </si>
  <si>
    <t>Bangladesh</t>
  </si>
  <si>
    <t>China</t>
  </si>
  <si>
    <t>India</t>
  </si>
  <si>
    <t>Iran, Islamic R</t>
  </si>
  <si>
    <t>Maldives</t>
  </si>
  <si>
    <t>Nepal</t>
  </si>
  <si>
    <t>Pakistan</t>
  </si>
  <si>
    <t>Romania</t>
  </si>
  <si>
    <t>Singapore</t>
  </si>
  <si>
    <t>Sri Lanka</t>
  </si>
  <si>
    <t>Thailand</t>
  </si>
  <si>
    <t>Ukraine</t>
  </si>
  <si>
    <t>United Arab Emi</t>
  </si>
  <si>
    <t>Vietnam</t>
  </si>
  <si>
    <t>World</t>
  </si>
  <si>
    <t>Overall Result</t>
  </si>
  <si>
    <t>Reference Information</t>
  </si>
  <si>
    <t>Query Name</t>
  </si>
  <si>
    <t>Summary Report for Amounts (Categ, Supp, Region for OECD)</t>
  </si>
  <si>
    <t>Effective Filters</t>
  </si>
  <si>
    <t>PRIOR REVIEW CONTRACTS UNDER BANK-FINANCED PROJECTS</t>
  </si>
  <si>
    <t>*Country = Borrower Country</t>
  </si>
  <si>
    <t>Finland</t>
  </si>
  <si>
    <t>Luxembourg</t>
  </si>
  <si>
    <t>Hong Kong SAR,</t>
  </si>
  <si>
    <t>2015</t>
  </si>
  <si>
    <t>Austria</t>
  </si>
  <si>
    <t>Chile</t>
  </si>
  <si>
    <t>Estonia</t>
  </si>
  <si>
    <t>Greece</t>
  </si>
  <si>
    <t>Hungary</t>
  </si>
  <si>
    <t>Ireland</t>
  </si>
  <si>
    <t>Mexico</t>
  </si>
  <si>
    <t>Norway</t>
  </si>
  <si>
    <t>Poland</t>
  </si>
  <si>
    <t>Portugal</t>
  </si>
  <si>
    <t>Slovak Republic</t>
  </si>
  <si>
    <t>Slovenia</t>
  </si>
  <si>
    <t>Albania</t>
  </si>
  <si>
    <t>Angola</t>
  </si>
  <si>
    <t>Anguilla</t>
  </si>
  <si>
    <t>Antigua and Bar</t>
  </si>
  <si>
    <t>Argentina</t>
  </si>
  <si>
    <t>Armenia</t>
  </si>
  <si>
    <t>Azerbaijan</t>
  </si>
  <si>
    <t>Barbados</t>
  </si>
  <si>
    <t>Belarus</t>
  </si>
  <si>
    <t>Belize</t>
  </si>
  <si>
    <t>Benin</t>
  </si>
  <si>
    <t>Bolivia</t>
  </si>
  <si>
    <t>Bosnia and Herz</t>
  </si>
  <si>
    <t>Botswana</t>
  </si>
  <si>
    <t>Brazil</t>
  </si>
  <si>
    <t>Bulgaria</t>
  </si>
  <si>
    <t>Burkina Faso</t>
  </si>
  <si>
    <t>Burundi</t>
  </si>
  <si>
    <t>Cabo Verde</t>
  </si>
  <si>
    <t>Cambodia</t>
  </si>
  <si>
    <t>Cameroon</t>
  </si>
  <si>
    <t>Central Africa</t>
  </si>
  <si>
    <t>Central African</t>
  </si>
  <si>
    <t>Chad</t>
  </si>
  <si>
    <t>Colombia</t>
  </si>
  <si>
    <t>Comoros</t>
  </si>
  <si>
    <t>Congo, Democrat</t>
  </si>
  <si>
    <t>Congo, Republic</t>
  </si>
  <si>
    <t>Cook Islands</t>
  </si>
  <si>
    <t>Costa Rica</t>
  </si>
  <si>
    <t>Cote d'Ivoire</t>
  </si>
  <si>
    <t>Croatia</t>
  </si>
  <si>
    <t>Cyprus</t>
  </si>
  <si>
    <t>Djibouti</t>
  </si>
  <si>
    <t>Dominica</t>
  </si>
  <si>
    <t>Dominican Repub</t>
  </si>
  <si>
    <t>Ecuador</t>
  </si>
  <si>
    <t>Egypt, Arab Rep</t>
  </si>
  <si>
    <t>El Salvador</t>
  </si>
  <si>
    <t>Ethiopia</t>
  </si>
  <si>
    <t>Fiji</t>
  </si>
  <si>
    <t>Gabon</t>
  </si>
  <si>
    <t>Gambia, The</t>
  </si>
  <si>
    <t>Georgia</t>
  </si>
  <si>
    <t>Ghana</t>
  </si>
  <si>
    <t>Gibraltar</t>
  </si>
  <si>
    <t>Grenada</t>
  </si>
  <si>
    <t>Guatemala</t>
  </si>
  <si>
    <t>Guinea</t>
  </si>
  <si>
    <t>Guinea-Bissau</t>
  </si>
  <si>
    <t>Guyana</t>
  </si>
  <si>
    <t>Haiti</t>
  </si>
  <si>
    <t>Honduras</t>
  </si>
  <si>
    <t>Indonesia</t>
  </si>
  <si>
    <t>Iraq</t>
  </si>
  <si>
    <t>Jamaica</t>
  </si>
  <si>
    <t>Jordan</t>
  </si>
  <si>
    <t>Kazakhstan</t>
  </si>
  <si>
    <t>Kenya</t>
  </si>
  <si>
    <t>Kiribati</t>
  </si>
  <si>
    <t>Korea, Democrat</t>
  </si>
  <si>
    <t>Kosovo</t>
  </si>
  <si>
    <t>Kyrgyz Republic</t>
  </si>
  <si>
    <t>Lao People's De</t>
  </si>
  <si>
    <t>Latvia</t>
  </si>
  <si>
    <t>Lebanon</t>
  </si>
  <si>
    <t>Lesotho</t>
  </si>
  <si>
    <t>Liberia</t>
  </si>
  <si>
    <t>Lithuania</t>
  </si>
  <si>
    <t>Madagascar</t>
  </si>
  <si>
    <t>Malawi</t>
  </si>
  <si>
    <t>Malaysia</t>
  </si>
  <si>
    <t>Mali</t>
  </si>
  <si>
    <t>Mauritania</t>
  </si>
  <si>
    <t>Mauritius</t>
  </si>
  <si>
    <t>Micronesia, Fed</t>
  </si>
  <si>
    <t>Moldova</t>
  </si>
  <si>
    <t>Mongolia</t>
  </si>
  <si>
    <t>Montenegro</t>
  </si>
  <si>
    <t>Morocco</t>
  </si>
  <si>
    <t>Mozambique</t>
  </si>
  <si>
    <t>Myanmar</t>
  </si>
  <si>
    <t>Nicaragua</t>
  </si>
  <si>
    <t>Niger</t>
  </si>
  <si>
    <t>Nigeria</t>
  </si>
  <si>
    <t>Oman</t>
  </si>
  <si>
    <t>Palau</t>
  </si>
  <si>
    <t>Panama</t>
  </si>
  <si>
    <t>Papua New Guine</t>
  </si>
  <si>
    <t>Paraguay</t>
  </si>
  <si>
    <t>Peru</t>
  </si>
  <si>
    <t>Philippines</t>
  </si>
  <si>
    <t>Qatar</t>
  </si>
  <si>
    <t>Russian Federat</t>
  </si>
  <si>
    <t>Rwanda</t>
  </si>
  <si>
    <t>Samoa</t>
  </si>
  <si>
    <t>Sao Tome and Pr</t>
  </si>
  <si>
    <t>Senegal</t>
  </si>
  <si>
    <t>Serbia</t>
  </si>
  <si>
    <t>Sierra Leone</t>
  </si>
  <si>
    <t>Solomon Islands</t>
  </si>
  <si>
    <t>Somalia</t>
  </si>
  <si>
    <t>South Africa</t>
  </si>
  <si>
    <t>South Sudan</t>
  </si>
  <si>
    <t>St. Kitts and N</t>
  </si>
  <si>
    <t>St. Lucia</t>
  </si>
  <si>
    <t>St. Vincent and</t>
  </si>
  <si>
    <t>Sudan</t>
  </si>
  <si>
    <t>Suriname</t>
  </si>
  <si>
    <t>Taiwan, China</t>
  </si>
  <si>
    <t>Tajikistan</t>
  </si>
  <si>
    <t>Tanzania</t>
  </si>
  <si>
    <t>Timor-Leste</t>
  </si>
  <si>
    <t>Togo</t>
  </si>
  <si>
    <t>Tonga</t>
  </si>
  <si>
    <t>Trinidad and To</t>
  </si>
  <si>
    <t>Tunisia</t>
  </si>
  <si>
    <t>Tuvalu</t>
  </si>
  <si>
    <t>Uganda</t>
  </si>
  <si>
    <t>Uruguay</t>
  </si>
  <si>
    <t>Uzbekistan</t>
  </si>
  <si>
    <t>Vanuatu</t>
  </si>
  <si>
    <t>Venezuela, Repu</t>
  </si>
  <si>
    <t>West Bank and G</t>
  </si>
  <si>
    <t>Yemen, Republic</t>
  </si>
  <si>
    <t>Zambia</t>
  </si>
  <si>
    <t>Zimbabwe</t>
  </si>
  <si>
    <t>2016</t>
  </si>
  <si>
    <t>Bhutan</t>
  </si>
  <si>
    <t>Kuwait</t>
  </si>
  <si>
    <t>Marshall Island</t>
  </si>
  <si>
    <t>Namibia</t>
  </si>
  <si>
    <t>2008</t>
  </si>
  <si>
    <t>2009</t>
  </si>
  <si>
    <t>2010</t>
  </si>
  <si>
    <t>2011</t>
  </si>
  <si>
    <t>2012</t>
  </si>
  <si>
    <t>2013</t>
  </si>
  <si>
    <t>2014</t>
  </si>
  <si>
    <t>2007</t>
  </si>
  <si>
    <t>Algeria</t>
  </si>
  <si>
    <t>Aruba</t>
  </si>
  <si>
    <t>Bahrain</t>
  </si>
  <si>
    <t>British Indian</t>
  </si>
  <si>
    <t>Brunei Darussal</t>
  </si>
  <si>
    <t>Cayman Islands</t>
  </si>
  <si>
    <t>Equatorial Guin</t>
  </si>
  <si>
    <t>Eritrea</t>
  </si>
  <si>
    <t>Guadeloupe</t>
  </si>
  <si>
    <t>Guam</t>
  </si>
  <si>
    <t>Iceland</t>
  </si>
  <si>
    <t>Isle of Man</t>
  </si>
  <si>
    <t>Malta</t>
  </si>
  <si>
    <t>Monaco</t>
  </si>
  <si>
    <t>Montserrat</t>
  </si>
  <si>
    <t>Puerto Rico</t>
  </si>
  <si>
    <t>Reunion</t>
  </si>
  <si>
    <t>Saudi Arabia</t>
  </si>
  <si>
    <t>Seychelles</t>
  </si>
  <si>
    <t>Syrian Arab Rep</t>
  </si>
  <si>
    <t>Turkmenistan</t>
  </si>
  <si>
    <t>United States M</t>
  </si>
  <si>
    <t>Virgin Islands,</t>
  </si>
  <si>
    <t>2000</t>
  </si>
  <si>
    <t>2001</t>
  </si>
  <si>
    <t>2002</t>
  </si>
  <si>
    <t>2003</t>
  </si>
  <si>
    <t>2004</t>
  </si>
  <si>
    <t>2005</t>
  </si>
  <si>
    <t>2006</t>
  </si>
  <si>
    <t>Bahamas, The</t>
  </si>
  <si>
    <t>2017</t>
  </si>
  <si>
    <t/>
  </si>
  <si>
    <t xml:space="preserve">* 1,000 </t>
  </si>
  <si>
    <t>Martinique</t>
  </si>
  <si>
    <t>New Caledonia</t>
  </si>
  <si>
    <t>2018</t>
  </si>
  <si>
    <t>2019</t>
  </si>
  <si>
    <t>Eswatini</t>
  </si>
  <si>
    <t>Netherlands Ant</t>
  </si>
  <si>
    <t>North Macedonia</t>
  </si>
  <si>
    <t>Date as of 01/09/2020</t>
  </si>
  <si>
    <r>
      <t xml:space="preserve">Summary Report by Fiscal Year &amp; Supplier/OECD Country (US$ 000) - </t>
    </r>
    <r>
      <rPr>
        <b/>
        <sz val="13"/>
        <color theme="9" tint="-0.249977111117893"/>
        <rFont val="Arial"/>
        <family val="2"/>
      </rPr>
      <t>FY 2000 to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</si>
</sst>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000"/>
    <numFmt numFmtId="165" formatCode="#,##0.0;\-#,##0.0;#,##0.0"/>
    <numFmt numFmtId="166" formatCode="dddd\,\ mmmm\ dd\,\ yyyy\ h:mm:ss\ AM/PM"/>
    <numFmt numFmtId="167" formatCode="#,##0.00;\-#,##0.00;#,##0.00"/>
  </numFmts>
  <fonts count="22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b/>
      <sz val="18"/>
      <color theme="3"/>
      <name val="Arial"/>
      <family val="2"/>
    </font>
    <font>
      <sz val="10"/>
      <color theme="1"/>
      <name val="Arial"/>
      <family val="2"/>
    </font>
    <font>
      <b/>
      <sz val="13"/>
      <color theme="3"/>
      <name val="Arial"/>
      <family val="2"/>
    </font>
    <font>
      <sz val="11"/>
      <name val="Arial"/>
      <family val="2"/>
    </font>
    <font>
      <b/>
      <sz val="13"/>
      <color theme="9" tint="-0.24997711111789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>
      <alignment horizontal="left" vertical="center" indent="1"/>
    </xf>
    <xf numFmtId="164" fontId="5" fillId="0" borderId="3" applyNumberFormat="0" applyProtection="0">
      <alignment horizontal="right" vertical="center"/>
    </xf>
    <xf numFmtId="164" fontId="4" fillId="0" borderId="4" applyNumberFormat="0" applyProtection="0">
      <alignment horizontal="right" vertical="center"/>
    </xf>
    <xf numFmtId="0" fontId="6" fillId="3" borderId="4" applyNumberFormat="0" applyAlignment="0" applyProtection="0">
      <alignment horizontal="left" vertical="center" indent="1"/>
    </xf>
    <xf numFmtId="0" fontId="6" fillId="4" borderId="4" applyNumberFormat="0" applyAlignment="0" applyProtection="0">
      <alignment horizontal="left" vertical="center" indent="1"/>
    </xf>
    <xf numFmtId="164" fontId="5" fillId="5" borderId="3" applyNumberFormat="0" applyBorder="0" applyProtection="0">
      <alignment horizontal="right" vertical="center"/>
    </xf>
    <xf numFmtId="0" fontId="6" fillId="3" borderId="4" applyNumberFormat="0" applyAlignment="0" applyProtection="0">
      <alignment horizontal="left" vertical="center" indent="1"/>
    </xf>
    <xf numFmtId="164" fontId="4" fillId="4" borderId="4" applyNumberFormat="0" applyProtection="0">
      <alignment horizontal="right" vertical="center"/>
    </xf>
    <xf numFmtId="164" fontId="4" fillId="5" borderId="4" applyNumberFormat="0" applyBorder="0" applyProtection="0">
      <alignment horizontal="right" vertical="center"/>
    </xf>
    <xf numFmtId="164" fontId="7" fillId="6" borderId="5" applyNumberFormat="0" applyBorder="0" applyAlignment="0" applyProtection="0">
      <alignment horizontal="right" vertical="center" indent="1"/>
    </xf>
    <xf numFmtId="164" fontId="8" fillId="7" borderId="5" applyNumberFormat="0" applyBorder="0" applyAlignment="0" applyProtection="0">
      <alignment horizontal="right" vertical="center" indent="1"/>
    </xf>
    <xf numFmtId="164" fontId="8" fillId="8" borderId="5" applyNumberFormat="0" applyBorder="0" applyAlignment="0" applyProtection="0">
      <alignment horizontal="right" vertical="center" indent="1"/>
    </xf>
    <xf numFmtId="164" fontId="9" fillId="9" borderId="5" applyNumberFormat="0" applyBorder="0" applyAlignment="0" applyProtection="0">
      <alignment horizontal="right" vertical="center" indent="1"/>
    </xf>
    <xf numFmtId="164" fontId="9" fillId="10" borderId="5" applyNumberFormat="0" applyBorder="0" applyAlignment="0" applyProtection="0">
      <alignment horizontal="right" vertical="center" indent="1"/>
    </xf>
    <xf numFmtId="164" fontId="9" fillId="11" borderId="5" applyNumberFormat="0" applyBorder="0" applyAlignment="0" applyProtection="0">
      <alignment horizontal="right" vertical="center" indent="1"/>
    </xf>
    <xf numFmtId="164" fontId="10" fillId="12" borderId="5" applyNumberFormat="0" applyBorder="0" applyAlignment="0" applyProtection="0">
      <alignment horizontal="right" vertical="center" indent="1"/>
    </xf>
    <xf numFmtId="164" fontId="10" fillId="13" borderId="5" applyNumberFormat="0" applyBorder="0" applyAlignment="0" applyProtection="0">
      <alignment horizontal="right" vertical="center" indent="1"/>
    </xf>
    <xf numFmtId="164" fontId="10" fillId="14" borderId="5" applyNumberFormat="0" applyBorder="0" applyAlignment="0" applyProtection="0">
      <alignment horizontal="right" vertical="center" indent="1"/>
    </xf>
    <xf numFmtId="0" fontId="11" fillId="0" borderId="2" applyNumberFormat="0" applyFont="0" applyFill="0" applyAlignment="0" applyProtection="0"/>
    <xf numFmtId="164" fontId="5" fillId="15" borderId="2" applyNumberFormat="0" applyAlignment="0" applyProtection="0">
      <alignment horizontal="left" vertical="center" indent="1"/>
    </xf>
    <xf numFmtId="0" fontId="4" fillId="2" borderId="4" applyNumberFormat="0" applyAlignment="0" applyProtection="0">
      <alignment horizontal="left" vertical="center" indent="1"/>
    </xf>
    <xf numFmtId="0" fontId="6" fillId="16" borderId="2" applyNumberFormat="0" applyAlignment="0" applyProtection="0">
      <alignment horizontal="left" vertical="center" indent="1"/>
    </xf>
    <xf numFmtId="0" fontId="6" fillId="17" borderId="2" applyNumberFormat="0" applyAlignment="0" applyProtection="0">
      <alignment horizontal="left" vertical="center" indent="1"/>
    </xf>
    <xf numFmtId="0" fontId="6" fillId="18" borderId="2" applyNumberFormat="0" applyAlignment="0" applyProtection="0">
      <alignment horizontal="left" vertical="center" indent="1"/>
    </xf>
    <xf numFmtId="0" fontId="6" fillId="5" borderId="2" applyNumberFormat="0" applyAlignment="0" applyProtection="0">
      <alignment horizontal="left" vertical="center" indent="1"/>
    </xf>
    <xf numFmtId="0" fontId="6" fillId="4" borderId="4" applyNumberFormat="0" applyAlignment="0" applyProtection="0">
      <alignment horizontal="left" vertical="center" indent="1"/>
    </xf>
    <xf numFmtId="0" fontId="12" fillId="0" borderId="6" applyNumberFormat="0" applyFill="0" applyBorder="0" applyAlignment="0" applyProtection="0"/>
    <xf numFmtId="0" fontId="13" fillId="0" borderId="6" applyBorder="0" applyAlignment="0" applyProtection="0"/>
    <xf numFmtId="0" fontId="12" fillId="3" borderId="4" applyNumberFormat="0" applyAlignment="0" applyProtection="0">
      <alignment horizontal="left" vertical="center" indent="1"/>
    </xf>
    <xf numFmtId="0" fontId="12" fillId="3" borderId="4" applyNumberFormat="0" applyAlignment="0" applyProtection="0">
      <alignment horizontal="left" vertical="center" indent="1"/>
    </xf>
    <xf numFmtId="0" fontId="12" fillId="4" borderId="4" applyNumberFormat="0" applyAlignment="0" applyProtection="0">
      <alignment horizontal="left" vertical="center" indent="1"/>
    </xf>
    <xf numFmtId="164" fontId="14" fillId="4" borderId="4" applyNumberFormat="0" applyProtection="0">
      <alignment horizontal="right" vertical="center"/>
    </xf>
    <xf numFmtId="164" fontId="15" fillId="5" borderId="3" applyNumberFormat="0" applyBorder="0" applyProtection="0">
      <alignment horizontal="right" vertical="center"/>
    </xf>
    <xf numFmtId="164" fontId="14" fillId="5" borderId="4" applyNumberFormat="0" applyBorder="0" applyProtection="0">
      <alignment horizontal="right" vertical="center"/>
    </xf>
    <xf numFmtId="0" fontId="16" fillId="0" borderId="0"/>
    <xf numFmtId="0" fontId="16" fillId="0" borderId="0"/>
    <xf numFmtId="0" fontId="6" fillId="20" borderId="12" applyNumberFormat="0" applyAlignment="0" applyProtection="0">
      <alignment horizontal="left" vertical="center" indent="1"/>
    </xf>
    <xf numFmtId="0" fontId="6" fillId="21" borderId="12" applyNumberFormat="0" applyAlignment="0" applyProtection="0">
      <alignment horizontal="left" vertical="center" indent="1"/>
    </xf>
    <xf numFmtId="164" fontId="5" fillId="15" borderId="2" applyNumberFormat="0" applyAlignment="0" applyProtection="0">
      <alignment horizontal="left" vertical="center" indent="1"/>
    </xf>
  </cellStyleXfs>
  <cellXfs count="32">
    <xf numFmtId="0" fontId="0" fillId="0" borderId="0" xfId="0"/>
    <xf numFmtId="0" fontId="5" fillId="15" borderId="2" xfId="23" quotePrefix="1" applyNumberFormat="1" applyAlignment="1"/>
    <xf numFmtId="0" fontId="5" fillId="15" borderId="2" xfId="23" quotePrefix="1" applyNumberFormat="1" applyBorder="1" applyAlignment="1"/>
    <xf numFmtId="0" fontId="4" fillId="2" borderId="2" xfId="4" quotePrefix="1" applyNumberFormat="1" applyBorder="1" applyAlignment="1"/>
    <xf numFmtId="0" fontId="4" fillId="2" borderId="8" xfId="24" quotePrefix="1" applyNumberFormat="1" applyBorder="1" applyAlignment="1"/>
    <xf numFmtId="165" fontId="5" fillId="0" borderId="3" xfId="5" applyNumberFormat="1">
      <alignment horizontal="right" vertical="center"/>
    </xf>
    <xf numFmtId="165" fontId="4" fillId="0" borderId="4" xfId="6" applyNumberFormat="1">
      <alignment horizontal="right" vertical="center"/>
    </xf>
    <xf numFmtId="165" fontId="4" fillId="0" borderId="7" xfId="6" applyNumberFormat="1" applyBorder="1">
      <alignment horizontal="right" vertical="center"/>
    </xf>
    <xf numFmtId="165" fontId="4" fillId="0" borderId="8" xfId="6" applyNumberFormat="1" applyBorder="1">
      <alignment horizontal="right" vertical="center"/>
    </xf>
    <xf numFmtId="165" fontId="4" fillId="0" borderId="9" xfId="6" applyNumberFormat="1" applyBorder="1">
      <alignment horizontal="right" vertical="center"/>
    </xf>
    <xf numFmtId="0" fontId="4" fillId="2" borderId="10" xfId="24" quotePrefix="1" applyNumberFormat="1" applyBorder="1" applyAlignment="1"/>
    <xf numFmtId="0" fontId="4" fillId="2" borderId="4" xfId="24" quotePrefix="1" applyNumberFormat="1" applyAlignment="1"/>
    <xf numFmtId="0" fontId="0" fillId="19" borderId="0" xfId="0" applyFill="1"/>
    <xf numFmtId="0" fontId="18" fillId="19" borderId="0" xfId="0" applyFont="1" applyFill="1" applyBorder="1"/>
    <xf numFmtId="0" fontId="18" fillId="0" borderId="0" xfId="0" applyFont="1"/>
    <xf numFmtId="0" fontId="4" fillId="2" borderId="13" xfId="4" applyNumberFormat="1" applyBorder="1" applyAlignment="1">
      <alignment wrapText="1"/>
    </xf>
    <xf numFmtId="0" fontId="4" fillId="2" borderId="14" xfId="4" quotePrefix="1" applyNumberFormat="1" applyBorder="1" applyAlignment="1" applyProtection="1">
      <protection locked="0"/>
    </xf>
    <xf numFmtId="0" fontId="4" fillId="2" borderId="13" xfId="4" applyNumberFormat="1" applyBorder="1" applyAlignment="1">
      <alignment wrapText="1"/>
    </xf>
    <xf numFmtId="0" fontId="4" fillId="2" borderId="14" xfId="4" applyNumberFormat="1" applyBorder="1" applyAlignment="1"/>
    <xf numFmtId="0" fontId="17" fillId="19" borderId="0" xfId="1" applyFont="1" applyFill="1" applyBorder="1"/>
    <xf numFmtId="0" fontId="16" fillId="19" borderId="0" xfId="3" applyFont="1" applyFill="1"/>
    <xf numFmtId="0" fontId="18" fillId="19" borderId="0" xfId="0" applyFont="1" applyFill="1"/>
    <xf numFmtId="166" fontId="18" fillId="19" borderId="0" xfId="0" applyNumberFormat="1" applyFont="1" applyFill="1" applyAlignment="1">
      <alignment horizontal="left"/>
    </xf>
    <xf numFmtId="0" fontId="16" fillId="0" borderId="0" xfId="38" applyFont="1" applyAlignment="1">
      <alignment wrapText="1"/>
    </xf>
    <xf numFmtId="0" fontId="19" fillId="19" borderId="0" xfId="2" applyFont="1" applyFill="1" applyBorder="1"/>
    <xf numFmtId="167" fontId="5" fillId="0" borderId="3" xfId="5" applyNumberFormat="1">
      <alignment horizontal="right" vertical="center"/>
    </xf>
    <xf numFmtId="0" fontId="4" fillId="2" borderId="11" xfId="24" quotePrefix="1" applyNumberFormat="1" applyBorder="1" applyAlignment="1"/>
    <xf numFmtId="0" fontId="4" fillId="2" borderId="15" xfId="24" quotePrefix="1" applyNumberFormat="1" applyBorder="1" applyAlignment="1"/>
    <xf numFmtId="0" fontId="20" fillId="0" borderId="0" xfId="0" applyFont="1"/>
    <xf numFmtId="0" fontId="5" fillId="15" borderId="2" xfId="23" quotePrefix="1" applyNumberFormat="1" applyBorder="1" applyAlignment="1">
      <alignment horizontal="right"/>
    </xf>
    <xf numFmtId="0" fontId="4" fillId="2" borderId="7" xfId="24" quotePrefix="1" applyNumberFormat="1" applyBorder="1" applyAlignment="1">
      <alignment horizontal="right"/>
    </xf>
    <xf numFmtId="0" fontId="4" fillId="2" borderId="9" xfId="24" quotePrefix="1" applyNumberFormat="1" applyBorder="1" applyAlignment="1">
      <alignment horizontal="right"/>
    </xf>
  </cellXfs>
  <cellStyles count="43">
    <cellStyle name="Heading 1" xfId="2" builtinId="16"/>
    <cellStyle name="Heading 4" xfId="3" builtinId="19"/>
    <cellStyle name="Normal" xfId="0" builtinId="0"/>
    <cellStyle name="Normal 2" xfId="38" xr:uid="{00000000-0005-0000-0000-000003000000}"/>
    <cellStyle name="Normal 3" xfId="39" xr:uid="{00000000-0005-0000-0000-000004000000}"/>
    <cellStyle name="SAPBorder" xfId="22" xr:uid="{00000000-0005-0000-0000-000005000000}"/>
    <cellStyle name="SAPDataCell" xfId="5" xr:uid="{00000000-0005-0000-0000-000006000000}"/>
    <cellStyle name="SAPDataTotalCell" xfId="6" xr:uid="{00000000-0005-0000-0000-000007000000}"/>
    <cellStyle name="SAPDimensionCell" xfId="4" xr:uid="{00000000-0005-0000-0000-000008000000}"/>
    <cellStyle name="SAPEditableDataCell" xfId="7" xr:uid="{00000000-0005-0000-0000-000009000000}"/>
    <cellStyle name="SAPEditableDataTotalCell" xfId="10" xr:uid="{00000000-0005-0000-0000-00000A000000}"/>
    <cellStyle name="SAPEmphasized" xfId="30" xr:uid="{00000000-0005-0000-0000-00000B000000}"/>
    <cellStyle name="SAPEmphasizedEditableDataCell" xfId="32" xr:uid="{00000000-0005-0000-0000-00000C000000}"/>
    <cellStyle name="SAPEmphasizedEditableDataTotalCell" xfId="33" xr:uid="{00000000-0005-0000-0000-00000D000000}"/>
    <cellStyle name="SAPEmphasizedLockedDataCell" xfId="36" xr:uid="{00000000-0005-0000-0000-00000E000000}"/>
    <cellStyle name="SAPEmphasizedLockedDataTotalCell" xfId="37" xr:uid="{00000000-0005-0000-0000-00000F000000}"/>
    <cellStyle name="SAPEmphasizedReadonlyDataCell" xfId="34" xr:uid="{00000000-0005-0000-0000-000010000000}"/>
    <cellStyle name="SAPEmphasizedReadonlyDataTotalCell" xfId="35" xr:uid="{00000000-0005-0000-0000-000011000000}"/>
    <cellStyle name="SAPEmphasizedTotal" xfId="31" xr:uid="{00000000-0005-0000-0000-000012000000}"/>
    <cellStyle name="SAPExceptionLevel1" xfId="13" xr:uid="{00000000-0005-0000-0000-000013000000}"/>
    <cellStyle name="SAPExceptionLevel2" xfId="14" xr:uid="{00000000-0005-0000-0000-000014000000}"/>
    <cellStyle name="SAPExceptionLevel3" xfId="15" xr:uid="{00000000-0005-0000-0000-000015000000}"/>
    <cellStyle name="SAPExceptionLevel4" xfId="16" xr:uid="{00000000-0005-0000-0000-000016000000}"/>
    <cellStyle name="SAPExceptionLevel5" xfId="17" xr:uid="{00000000-0005-0000-0000-000017000000}"/>
    <cellStyle name="SAPExceptionLevel6" xfId="18" xr:uid="{00000000-0005-0000-0000-000018000000}"/>
    <cellStyle name="SAPExceptionLevel7" xfId="19" xr:uid="{00000000-0005-0000-0000-000019000000}"/>
    <cellStyle name="SAPExceptionLevel8" xfId="20" xr:uid="{00000000-0005-0000-0000-00001A000000}"/>
    <cellStyle name="SAPExceptionLevel9" xfId="21" xr:uid="{00000000-0005-0000-0000-00001B000000}"/>
    <cellStyle name="SAPGroupingFillCell" xfId="42" xr:uid="{00000000-0005-0000-0000-00001C000000}"/>
    <cellStyle name="SAPHierarchyCell" xfId="40" xr:uid="{00000000-0005-0000-0000-00001D000000}"/>
    <cellStyle name="SAPHierarchyCell0" xfId="25" xr:uid="{00000000-0005-0000-0000-00001E000000}"/>
    <cellStyle name="SAPHierarchyCell1" xfId="26" xr:uid="{00000000-0005-0000-0000-00001F000000}"/>
    <cellStyle name="SAPHierarchyCell2" xfId="27" xr:uid="{00000000-0005-0000-0000-000020000000}"/>
    <cellStyle name="SAPHierarchyCell3" xfId="28" xr:uid="{00000000-0005-0000-0000-000021000000}"/>
    <cellStyle name="SAPHierarchyCell4" xfId="29" xr:uid="{00000000-0005-0000-0000-000022000000}"/>
    <cellStyle name="SAPHierarchyOddCell" xfId="41" xr:uid="{00000000-0005-0000-0000-000023000000}"/>
    <cellStyle name="SAPLockedDataCell" xfId="9" xr:uid="{00000000-0005-0000-0000-000024000000}"/>
    <cellStyle name="SAPLockedDataTotalCell" xfId="12" xr:uid="{00000000-0005-0000-0000-000025000000}"/>
    <cellStyle name="SAPMemberCell" xfId="23" xr:uid="{00000000-0005-0000-0000-000026000000}"/>
    <cellStyle name="SAPMemberTotalCell" xfId="24" xr:uid="{00000000-0005-0000-0000-000027000000}"/>
    <cellStyle name="SAPReadonlyDataCell" xfId="8" xr:uid="{00000000-0005-0000-0000-000028000000}"/>
    <cellStyle name="SAPReadonlyDataTotalCell" xfId="11" xr:uid="{00000000-0005-0000-0000-000029000000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T368"/>
  <sheetViews>
    <sheetView tabSelected="1" topLeftCell="C1" zoomScaleNormal="100" workbookViewId="0">
      <pane xSplit="2" ySplit="10" topLeftCell="E11" activePane="bottomRight" state="frozen"/>
      <selection activeCell="C1" sqref="C1"/>
      <selection pane="topRight" activeCell="E1" sqref="E1"/>
      <selection pane="bottomLeft" activeCell="C11" sqref="C11"/>
      <selection pane="bottomRight" activeCell="D2" sqref="D2"/>
    </sheetView>
  </sheetViews>
  <sheetFormatPr defaultColWidth="9.08984375" defaultRowHeight="14.5" outlineLevelCol="1" x14ac:dyDescent="0.35"/>
  <cols>
    <col min="1" max="1" width="31.6328125" style="12" hidden="1" customWidth="1" outlineLevel="1"/>
    <col min="2" max="2" width="31" style="12" hidden="1" customWidth="1" outlineLevel="1"/>
    <col min="3" max="3" width="3.36328125" style="12" customWidth="1" collapsed="1"/>
    <col min="4" max="4" width="14" style="12" bestFit="1" customWidth="1"/>
    <col min="5" max="5" width="10.453125" style="12" bestFit="1" customWidth="1"/>
    <col min="6" max="6" width="6.90625" style="12" bestFit="1" customWidth="1"/>
    <col min="7" max="7" width="10.453125" style="12" bestFit="1" customWidth="1"/>
    <col min="8" max="8" width="6.90625" style="12" bestFit="1" customWidth="1"/>
    <col min="9" max="9" width="10.453125" style="12" bestFit="1" customWidth="1"/>
    <col min="10" max="10" width="6.90625" style="12" bestFit="1" customWidth="1"/>
    <col min="11" max="11" width="10.453125" style="12" bestFit="1" customWidth="1"/>
    <col min="12" max="12" width="6.90625" style="12" bestFit="1" customWidth="1"/>
    <col min="13" max="13" width="10.453125" style="12" bestFit="1" customWidth="1"/>
    <col min="14" max="14" width="6.90625" style="12" bestFit="1" customWidth="1"/>
    <col min="15" max="15" width="10.453125" style="12" bestFit="1" customWidth="1"/>
    <col min="16" max="16" width="6.90625" style="12" bestFit="1" customWidth="1"/>
    <col min="17" max="17" width="10.453125" style="12" bestFit="1" customWidth="1"/>
    <col min="18" max="18" width="6.90625" style="12" bestFit="1" customWidth="1"/>
    <col min="19" max="19" width="10.453125" style="12" bestFit="1" customWidth="1"/>
    <col min="20" max="20" width="6.90625" style="12" bestFit="1" customWidth="1"/>
    <col min="21" max="21" width="11.453125" style="12" bestFit="1" customWidth="1"/>
    <col min="22" max="22" width="6.90625" style="12" bestFit="1" customWidth="1"/>
    <col min="23" max="23" width="11.453125" style="12" bestFit="1" customWidth="1"/>
    <col min="24" max="24" width="6.90625" style="12" bestFit="1" customWidth="1"/>
    <col min="25" max="25" width="11.453125" style="12" bestFit="1" customWidth="1"/>
    <col min="26" max="26" width="7.90625" style="12" bestFit="1" customWidth="1"/>
    <col min="27" max="27" width="11.453125" style="12" bestFit="1" customWidth="1"/>
    <col min="28" max="28" width="7.90625" style="12" bestFit="1" customWidth="1"/>
    <col min="29" max="29" width="11.453125" style="12" bestFit="1" customWidth="1"/>
    <col min="30" max="30" width="7.90625" style="12" bestFit="1" customWidth="1"/>
    <col min="31" max="31" width="11.453125" style="12" bestFit="1" customWidth="1"/>
    <col min="32" max="32" width="7.90625" style="12" bestFit="1" customWidth="1"/>
    <col min="33" max="33" width="11.453125" style="12" bestFit="1" customWidth="1"/>
    <col min="34" max="34" width="7.90625" style="12" bestFit="1" customWidth="1"/>
    <col min="35" max="35" width="11.453125" style="12" bestFit="1" customWidth="1"/>
    <col min="36" max="36" width="6.90625" style="12" bestFit="1" customWidth="1"/>
    <col min="37" max="37" width="11.453125" style="12" bestFit="1" customWidth="1"/>
    <col min="38" max="38" width="6.90625" style="12" bestFit="1" customWidth="1"/>
    <col min="39" max="39" width="11.453125" style="12" bestFit="1" customWidth="1"/>
    <col min="40" max="40" width="6.90625" style="12" bestFit="1" customWidth="1"/>
    <col min="41" max="41" width="11.453125" style="12" bestFit="1" customWidth="1"/>
    <col min="42" max="42" width="6.90625" style="12" bestFit="1" customWidth="1"/>
    <col min="43" max="43" width="10.453125" style="12" bestFit="1" customWidth="1"/>
    <col min="44" max="44" width="6.90625" style="12" bestFit="1" customWidth="1"/>
    <col min="45" max="45" width="12.453125" style="12" bestFit="1" customWidth="1"/>
    <col min="46" max="46" width="11.90625" style="12" bestFit="1" customWidth="1"/>
    <col min="47" max="16384" width="9.08984375" style="12"/>
  </cols>
  <sheetData>
    <row r="2" spans="1:46" ht="23" x14ac:dyDescent="0.5">
      <c r="D2" s="19" t="s">
        <v>44</v>
      </c>
    </row>
    <row r="3" spans="1:46" ht="16.5" x14ac:dyDescent="0.35">
      <c r="D3" s="24" t="s">
        <v>244</v>
      </c>
    </row>
    <row r="4" spans="1:46" x14ac:dyDescent="0.35">
      <c r="D4" s="20" t="s">
        <v>45</v>
      </c>
    </row>
    <row r="5" spans="1:46" x14ac:dyDescent="0.35">
      <c r="D5" s="28" t="s">
        <v>243</v>
      </c>
    </row>
    <row r="8" spans="1:46" x14ac:dyDescent="0.35">
      <c r="D8" s="3" t="s">
        <v>0</v>
      </c>
      <c r="E8" s="2" t="s">
        <v>225</v>
      </c>
      <c r="F8" s="2" t="s">
        <v>225</v>
      </c>
      <c r="G8" s="2" t="s">
        <v>226</v>
      </c>
      <c r="H8" s="2" t="s">
        <v>226</v>
      </c>
      <c r="I8" s="2" t="s">
        <v>227</v>
      </c>
      <c r="J8" s="2" t="s">
        <v>227</v>
      </c>
      <c r="K8" s="2" t="s">
        <v>228</v>
      </c>
      <c r="L8" s="2" t="s">
        <v>228</v>
      </c>
      <c r="M8" s="2" t="s">
        <v>229</v>
      </c>
      <c r="N8" s="2" t="s">
        <v>229</v>
      </c>
      <c r="O8" s="2" t="s">
        <v>230</v>
      </c>
      <c r="P8" s="2" t="s">
        <v>230</v>
      </c>
      <c r="Q8" s="2" t="s">
        <v>231</v>
      </c>
      <c r="R8" s="2" t="s">
        <v>231</v>
      </c>
      <c r="S8" s="2" t="s">
        <v>201</v>
      </c>
      <c r="T8" s="2" t="s">
        <v>201</v>
      </c>
      <c r="U8" s="2" t="s">
        <v>194</v>
      </c>
      <c r="V8" s="2" t="s">
        <v>194</v>
      </c>
      <c r="W8" s="2" t="s">
        <v>195</v>
      </c>
      <c r="X8" s="2" t="s">
        <v>195</v>
      </c>
      <c r="Y8" s="2" t="s">
        <v>196</v>
      </c>
      <c r="Z8" s="2" t="s">
        <v>196</v>
      </c>
      <c r="AA8" s="2" t="s">
        <v>197</v>
      </c>
      <c r="AB8" s="2" t="s">
        <v>197</v>
      </c>
      <c r="AC8" s="2" t="s">
        <v>198</v>
      </c>
      <c r="AD8" s="2" t="s">
        <v>198</v>
      </c>
      <c r="AE8" s="2" t="s">
        <v>199</v>
      </c>
      <c r="AF8" s="2" t="s">
        <v>199</v>
      </c>
      <c r="AG8" s="2" t="s">
        <v>200</v>
      </c>
      <c r="AH8" s="2" t="s">
        <v>200</v>
      </c>
      <c r="AI8" s="2" t="s">
        <v>49</v>
      </c>
      <c r="AJ8" s="2" t="s">
        <v>49</v>
      </c>
      <c r="AK8" s="2" t="s">
        <v>189</v>
      </c>
      <c r="AL8" s="2" t="s">
        <v>189</v>
      </c>
      <c r="AM8" s="2" t="s">
        <v>233</v>
      </c>
      <c r="AN8" s="2" t="s">
        <v>233</v>
      </c>
      <c r="AO8" s="2" t="s">
        <v>238</v>
      </c>
      <c r="AP8" s="2" t="s">
        <v>238</v>
      </c>
      <c r="AQ8" s="2" t="s">
        <v>239</v>
      </c>
      <c r="AR8" s="2" t="s">
        <v>239</v>
      </c>
      <c r="AS8" s="10" t="s">
        <v>39</v>
      </c>
      <c r="AT8" s="26" t="s">
        <v>39</v>
      </c>
    </row>
    <row r="9" spans="1:46" x14ac:dyDescent="0.35">
      <c r="A9" s="15" t="s">
        <v>40</v>
      </c>
      <c r="B9" s="16"/>
      <c r="D9" s="3" t="s">
        <v>234</v>
      </c>
      <c r="E9" s="1" t="s">
        <v>1</v>
      </c>
      <c r="F9" s="1" t="s">
        <v>2</v>
      </c>
      <c r="G9" s="1" t="s">
        <v>1</v>
      </c>
      <c r="H9" s="1" t="s">
        <v>2</v>
      </c>
      <c r="I9" s="1" t="s">
        <v>1</v>
      </c>
      <c r="J9" s="1" t="s">
        <v>2</v>
      </c>
      <c r="K9" s="1" t="s">
        <v>1</v>
      </c>
      <c r="L9" s="1" t="s">
        <v>2</v>
      </c>
      <c r="M9" s="1" t="s">
        <v>1</v>
      </c>
      <c r="N9" s="1" t="s">
        <v>2</v>
      </c>
      <c r="O9" s="1" t="s">
        <v>1</v>
      </c>
      <c r="P9" s="1" t="s">
        <v>2</v>
      </c>
      <c r="Q9" s="1" t="s">
        <v>1</v>
      </c>
      <c r="R9" s="1" t="s">
        <v>2</v>
      </c>
      <c r="S9" s="1" t="s">
        <v>1</v>
      </c>
      <c r="T9" s="1" t="s">
        <v>2</v>
      </c>
      <c r="U9" s="1" t="s">
        <v>1</v>
      </c>
      <c r="V9" s="1" t="s">
        <v>2</v>
      </c>
      <c r="W9" s="1" t="s">
        <v>1</v>
      </c>
      <c r="X9" s="1" t="s">
        <v>2</v>
      </c>
      <c r="Y9" s="1" t="s">
        <v>1</v>
      </c>
      <c r="Z9" s="1" t="s">
        <v>2</v>
      </c>
      <c r="AA9" s="1" t="s">
        <v>1</v>
      </c>
      <c r="AB9" s="1" t="s">
        <v>2</v>
      </c>
      <c r="AC9" s="1" t="s">
        <v>1</v>
      </c>
      <c r="AD9" s="1" t="s">
        <v>2</v>
      </c>
      <c r="AE9" s="1" t="s">
        <v>1</v>
      </c>
      <c r="AF9" s="1" t="s">
        <v>2</v>
      </c>
      <c r="AG9" s="1" t="s">
        <v>1</v>
      </c>
      <c r="AH9" s="1" t="s">
        <v>2</v>
      </c>
      <c r="AI9" s="1" t="s">
        <v>1</v>
      </c>
      <c r="AJ9" s="1" t="s">
        <v>2</v>
      </c>
      <c r="AK9" s="1" t="s">
        <v>1</v>
      </c>
      <c r="AL9" s="1" t="s">
        <v>2</v>
      </c>
      <c r="AM9" s="1" t="s">
        <v>1</v>
      </c>
      <c r="AN9" s="1" t="s">
        <v>2</v>
      </c>
      <c r="AO9" s="1" t="s">
        <v>1</v>
      </c>
      <c r="AP9" s="1" t="s">
        <v>2</v>
      </c>
      <c r="AQ9" s="1" t="s">
        <v>1</v>
      </c>
      <c r="AR9" s="1" t="s">
        <v>2</v>
      </c>
      <c r="AS9" s="11" t="s">
        <v>1</v>
      </c>
      <c r="AT9" s="4" t="s">
        <v>2</v>
      </c>
    </row>
    <row r="10" spans="1:46" x14ac:dyDescent="0.35">
      <c r="A10" s="21" t="str">
        <f>_xll.SAPGetInfoLabel("System")</f>
        <v>System</v>
      </c>
      <c r="B10" s="21" t="str">
        <f>_xll.SAPGetSourceInfo("DS_1", "System")</f>
        <v>BWP</v>
      </c>
      <c r="D10" s="3" t="s">
        <v>3</v>
      </c>
      <c r="E10" s="29" t="s">
        <v>235</v>
      </c>
      <c r="F10" s="29" t="s">
        <v>234</v>
      </c>
      <c r="G10" s="29" t="s">
        <v>235</v>
      </c>
      <c r="H10" s="29" t="s">
        <v>234</v>
      </c>
      <c r="I10" s="29" t="s">
        <v>235</v>
      </c>
      <c r="J10" s="29" t="s">
        <v>234</v>
      </c>
      <c r="K10" s="29" t="s">
        <v>235</v>
      </c>
      <c r="L10" s="29" t="s">
        <v>234</v>
      </c>
      <c r="M10" s="29" t="s">
        <v>235</v>
      </c>
      <c r="N10" s="29" t="s">
        <v>234</v>
      </c>
      <c r="O10" s="29" t="s">
        <v>235</v>
      </c>
      <c r="P10" s="29" t="s">
        <v>234</v>
      </c>
      <c r="Q10" s="29" t="s">
        <v>235</v>
      </c>
      <c r="R10" s="29" t="s">
        <v>234</v>
      </c>
      <c r="S10" s="29" t="s">
        <v>235</v>
      </c>
      <c r="T10" s="29" t="s">
        <v>234</v>
      </c>
      <c r="U10" s="29" t="s">
        <v>235</v>
      </c>
      <c r="V10" s="29" t="s">
        <v>234</v>
      </c>
      <c r="W10" s="29" t="s">
        <v>235</v>
      </c>
      <c r="X10" s="29" t="s">
        <v>234</v>
      </c>
      <c r="Y10" s="29" t="s">
        <v>235</v>
      </c>
      <c r="Z10" s="29" t="s">
        <v>234</v>
      </c>
      <c r="AA10" s="29" t="s">
        <v>235</v>
      </c>
      <c r="AB10" s="29" t="s">
        <v>234</v>
      </c>
      <c r="AC10" s="29" t="s">
        <v>235</v>
      </c>
      <c r="AD10" s="29" t="s">
        <v>234</v>
      </c>
      <c r="AE10" s="29" t="s">
        <v>235</v>
      </c>
      <c r="AF10" s="29" t="s">
        <v>234</v>
      </c>
      <c r="AG10" s="29" t="s">
        <v>235</v>
      </c>
      <c r="AH10" s="29" t="s">
        <v>234</v>
      </c>
      <c r="AI10" s="29" t="s">
        <v>235</v>
      </c>
      <c r="AJ10" s="29" t="s">
        <v>234</v>
      </c>
      <c r="AK10" s="29" t="s">
        <v>235</v>
      </c>
      <c r="AL10" s="29" t="s">
        <v>234</v>
      </c>
      <c r="AM10" s="29" t="s">
        <v>235</v>
      </c>
      <c r="AN10" s="29" t="s">
        <v>234</v>
      </c>
      <c r="AO10" s="29" t="s">
        <v>235</v>
      </c>
      <c r="AP10" s="29" t="s">
        <v>234</v>
      </c>
      <c r="AQ10" s="29" t="s">
        <v>235</v>
      </c>
      <c r="AR10" s="29" t="s">
        <v>234</v>
      </c>
      <c r="AS10" s="30" t="s">
        <v>235</v>
      </c>
      <c r="AT10" s="31" t="s">
        <v>234</v>
      </c>
    </row>
    <row r="11" spans="1:46" x14ac:dyDescent="0.35">
      <c r="A11" s="21" t="str">
        <f>_xll.SAPGetInfoLabel("LogonUser")</f>
        <v>Logged On User</v>
      </c>
      <c r="B11" s="21" t="str">
        <f>_xll.SAPGetSourceInfo("DS_1", "LogonUser")</f>
        <v>WB301585</v>
      </c>
      <c r="D11" s="2" t="s">
        <v>23</v>
      </c>
      <c r="E11" s="5"/>
      <c r="F11" s="25"/>
      <c r="G11" s="5"/>
      <c r="H11" s="25"/>
      <c r="I11" s="5"/>
      <c r="J11" s="25"/>
      <c r="K11" s="5">
        <v>94868.01986</v>
      </c>
      <c r="L11" s="5">
        <v>43.44</v>
      </c>
      <c r="M11" s="5">
        <v>141232.06781199999</v>
      </c>
      <c r="N11" s="5">
        <v>46.15</v>
      </c>
      <c r="O11" s="5">
        <v>13959.84664</v>
      </c>
      <c r="P11" s="5">
        <v>62.49</v>
      </c>
      <c r="Q11" s="5">
        <v>38773.915540000002</v>
      </c>
      <c r="R11" s="5">
        <v>78.17</v>
      </c>
      <c r="S11" s="5">
        <v>272635.47928199999</v>
      </c>
      <c r="T11" s="5">
        <v>277.60000000000002</v>
      </c>
      <c r="U11" s="5">
        <v>148749.889104</v>
      </c>
      <c r="V11" s="5">
        <v>173.24</v>
      </c>
      <c r="W11" s="5">
        <v>182040.98026000001</v>
      </c>
      <c r="X11" s="5">
        <v>255.48</v>
      </c>
      <c r="Y11" s="5">
        <v>523546.36911999999</v>
      </c>
      <c r="Z11" s="5">
        <v>657</v>
      </c>
      <c r="AA11" s="5">
        <v>89928.270076000001</v>
      </c>
      <c r="AB11" s="5">
        <v>371</v>
      </c>
      <c r="AC11" s="5">
        <v>198507.91313100001</v>
      </c>
      <c r="AD11" s="5">
        <v>470</v>
      </c>
      <c r="AE11" s="5">
        <v>229729.565603</v>
      </c>
      <c r="AF11" s="5">
        <v>530</v>
      </c>
      <c r="AG11" s="5">
        <v>410761.73466000002</v>
      </c>
      <c r="AH11" s="5">
        <v>396.5</v>
      </c>
      <c r="AI11" s="5">
        <v>252326.13612000001</v>
      </c>
      <c r="AJ11" s="5">
        <v>198</v>
      </c>
      <c r="AK11" s="5">
        <v>108400.63336000001</v>
      </c>
      <c r="AL11" s="5">
        <v>107</v>
      </c>
      <c r="AM11" s="5">
        <v>98003.096157000007</v>
      </c>
      <c r="AN11" s="5">
        <v>66</v>
      </c>
      <c r="AO11" s="5">
        <v>142875.30463999999</v>
      </c>
      <c r="AP11" s="5">
        <v>29.5</v>
      </c>
      <c r="AQ11" s="5">
        <v>548050.32093000005</v>
      </c>
      <c r="AR11" s="5">
        <v>72</v>
      </c>
      <c r="AS11" s="6">
        <v>3494389.5422950001</v>
      </c>
      <c r="AT11" s="8">
        <v>3833.57</v>
      </c>
    </row>
    <row r="12" spans="1:46" x14ac:dyDescent="0.35">
      <c r="A12" s="21" t="str">
        <f>_xll.SAPGetInfoLabel("InfoProviderTechName")</f>
        <v>InfoProvider Technical Name</v>
      </c>
      <c r="B12" s="21" t="str">
        <f>_xll.SAPGetSourceInfo("DS_1", "InfoProviderTechName")</f>
        <v>ZPROCCNSU</v>
      </c>
      <c r="D12" s="2" t="s">
        <v>62</v>
      </c>
      <c r="E12" s="5">
        <v>5227.8175300000003</v>
      </c>
      <c r="F12" s="5">
        <v>26</v>
      </c>
      <c r="G12" s="5">
        <v>2497.2332390000001</v>
      </c>
      <c r="H12" s="5">
        <v>29</v>
      </c>
      <c r="I12" s="5">
        <v>13417.805879</v>
      </c>
      <c r="J12" s="5">
        <v>22.5</v>
      </c>
      <c r="K12" s="5">
        <v>14458.156869</v>
      </c>
      <c r="L12" s="5">
        <v>52</v>
      </c>
      <c r="M12" s="5">
        <v>24055.990656999998</v>
      </c>
      <c r="N12" s="5">
        <v>56.5</v>
      </c>
      <c r="O12" s="5">
        <v>9443.5773989999998</v>
      </c>
      <c r="P12" s="5">
        <v>51.76</v>
      </c>
      <c r="Q12" s="5">
        <v>9964.8401830000003</v>
      </c>
      <c r="R12" s="5">
        <v>35.81</v>
      </c>
      <c r="S12" s="5">
        <v>4871.6699310000004</v>
      </c>
      <c r="T12" s="5">
        <v>30</v>
      </c>
      <c r="U12" s="5">
        <v>15526.082383000001</v>
      </c>
      <c r="V12" s="5">
        <v>44</v>
      </c>
      <c r="W12" s="5">
        <v>13887.495152</v>
      </c>
      <c r="X12" s="5">
        <v>45.5</v>
      </c>
      <c r="Y12" s="5">
        <v>30852.508686000001</v>
      </c>
      <c r="Z12" s="5">
        <v>65.989999999999995</v>
      </c>
      <c r="AA12" s="5">
        <v>15611.497651</v>
      </c>
      <c r="AB12" s="5">
        <v>71.489999999999995</v>
      </c>
      <c r="AC12" s="5">
        <v>24197.494902999999</v>
      </c>
      <c r="AD12" s="5">
        <v>81.48</v>
      </c>
      <c r="AE12" s="5">
        <v>14432.061318</v>
      </c>
      <c r="AF12" s="5">
        <v>55.5</v>
      </c>
      <c r="AG12" s="5">
        <v>2212.714383</v>
      </c>
      <c r="AH12" s="5">
        <v>23</v>
      </c>
      <c r="AI12" s="5">
        <v>4815.8738030000004</v>
      </c>
      <c r="AJ12" s="5">
        <v>42</v>
      </c>
      <c r="AK12" s="5">
        <v>14078.889498</v>
      </c>
      <c r="AL12" s="5">
        <v>40.33</v>
      </c>
      <c r="AM12" s="5">
        <v>23347.559045000002</v>
      </c>
      <c r="AN12" s="5">
        <v>15.16</v>
      </c>
      <c r="AO12" s="5">
        <v>13969.362929999999</v>
      </c>
      <c r="AP12" s="5">
        <v>12</v>
      </c>
      <c r="AQ12" s="5">
        <v>12271.308385</v>
      </c>
      <c r="AR12" s="5">
        <v>5.5</v>
      </c>
      <c r="AS12" s="6">
        <v>269139.939824</v>
      </c>
      <c r="AT12" s="8">
        <v>805.52</v>
      </c>
    </row>
    <row r="13" spans="1:46" x14ac:dyDescent="0.35">
      <c r="A13" s="21" t="str">
        <f>_xll.SAPGetInfoLabel("QueryTechName")</f>
        <v>Query Technical Name</v>
      </c>
      <c r="B13" s="21" t="str">
        <f>_xll.SAPGetSourceInfo("DS_1", "QueryTechName")</f>
        <v>P_SLW_REGBORROECD</v>
      </c>
      <c r="D13" s="2" t="s">
        <v>202</v>
      </c>
      <c r="E13" s="5">
        <v>17908.464230000001</v>
      </c>
      <c r="F13" s="5">
        <v>12</v>
      </c>
      <c r="G13" s="5">
        <v>6647.7997420000002</v>
      </c>
      <c r="H13" s="5">
        <v>8</v>
      </c>
      <c r="I13" s="5">
        <v>1521.97524</v>
      </c>
      <c r="J13" s="5">
        <v>7</v>
      </c>
      <c r="K13" s="5">
        <v>1772.4635599999999</v>
      </c>
      <c r="L13" s="5">
        <v>3</v>
      </c>
      <c r="M13" s="5">
        <v>18316.163820000002</v>
      </c>
      <c r="N13" s="5">
        <v>1</v>
      </c>
      <c r="O13" s="5">
        <v>5353.4009560000004</v>
      </c>
      <c r="P13" s="5">
        <v>4.05</v>
      </c>
      <c r="Q13" s="5">
        <v>2004.8890490000001</v>
      </c>
      <c r="R13" s="5">
        <v>4</v>
      </c>
      <c r="S13" s="5"/>
      <c r="T13" s="25"/>
      <c r="U13" s="5"/>
      <c r="V13" s="25"/>
      <c r="W13" s="5">
        <v>90.755359999999996</v>
      </c>
      <c r="X13" s="5">
        <v>1</v>
      </c>
      <c r="Y13" s="5"/>
      <c r="Z13" s="25"/>
      <c r="AA13" s="5"/>
      <c r="AB13" s="25"/>
      <c r="AC13" s="5"/>
      <c r="AD13" s="25"/>
      <c r="AE13" s="5"/>
      <c r="AF13" s="25"/>
      <c r="AG13" s="5">
        <v>524.01193999999998</v>
      </c>
      <c r="AH13" s="5">
        <v>6</v>
      </c>
      <c r="AI13" s="5"/>
      <c r="AJ13" s="25"/>
      <c r="AK13" s="5"/>
      <c r="AL13" s="25"/>
      <c r="AM13" s="5">
        <v>6151.5002899999999</v>
      </c>
      <c r="AN13" s="5">
        <v>1</v>
      </c>
      <c r="AO13" s="5"/>
      <c r="AP13" s="25"/>
      <c r="AQ13" s="5"/>
      <c r="AR13" s="25"/>
      <c r="AS13" s="6">
        <v>60291.424186999997</v>
      </c>
      <c r="AT13" s="8">
        <v>47.05</v>
      </c>
    </row>
    <row r="14" spans="1:46" x14ac:dyDescent="0.35">
      <c r="A14" s="23" t="s">
        <v>41</v>
      </c>
      <c r="B14" s="21" t="s">
        <v>42</v>
      </c>
      <c r="D14" s="2" t="s">
        <v>63</v>
      </c>
      <c r="E14" s="5">
        <v>269.13326000000001</v>
      </c>
      <c r="F14" s="5">
        <v>5</v>
      </c>
      <c r="G14" s="5">
        <v>3049.6818020000001</v>
      </c>
      <c r="H14" s="5">
        <v>10</v>
      </c>
      <c r="I14" s="5">
        <v>1062.5818400000001</v>
      </c>
      <c r="J14" s="5">
        <v>3</v>
      </c>
      <c r="K14" s="5">
        <v>526.44960000000003</v>
      </c>
      <c r="L14" s="5">
        <v>5</v>
      </c>
      <c r="M14" s="5">
        <v>8787.0920999999998</v>
      </c>
      <c r="N14" s="5">
        <v>6</v>
      </c>
      <c r="O14" s="5">
        <v>12358.185219999999</v>
      </c>
      <c r="P14" s="5">
        <v>37</v>
      </c>
      <c r="Q14" s="5">
        <v>24107.101869999999</v>
      </c>
      <c r="R14" s="5">
        <v>36</v>
      </c>
      <c r="S14" s="5">
        <v>10356.862422</v>
      </c>
      <c r="T14" s="5">
        <v>25</v>
      </c>
      <c r="U14" s="5">
        <v>13916.513489999999</v>
      </c>
      <c r="V14" s="5">
        <v>17</v>
      </c>
      <c r="W14" s="5">
        <v>1615.08106</v>
      </c>
      <c r="X14" s="5">
        <v>11</v>
      </c>
      <c r="Y14" s="5">
        <v>2330.6703000000002</v>
      </c>
      <c r="Z14" s="5">
        <v>18</v>
      </c>
      <c r="AA14" s="5">
        <v>5214.58313</v>
      </c>
      <c r="AB14" s="5">
        <v>18</v>
      </c>
      <c r="AC14" s="5">
        <v>35191.772389999998</v>
      </c>
      <c r="AD14" s="5">
        <v>85</v>
      </c>
      <c r="AE14" s="5">
        <v>54238.625319999999</v>
      </c>
      <c r="AF14" s="5">
        <v>56</v>
      </c>
      <c r="AG14" s="5">
        <v>13877.056200000001</v>
      </c>
      <c r="AH14" s="5">
        <v>34</v>
      </c>
      <c r="AI14" s="5">
        <v>32102.271872000001</v>
      </c>
      <c r="AJ14" s="5">
        <v>23</v>
      </c>
      <c r="AK14" s="5">
        <v>1207.70227</v>
      </c>
      <c r="AL14" s="5">
        <v>8</v>
      </c>
      <c r="AM14" s="5">
        <v>9323.1766800000005</v>
      </c>
      <c r="AN14" s="5">
        <v>10</v>
      </c>
      <c r="AO14" s="5">
        <v>3138.2051139999999</v>
      </c>
      <c r="AP14" s="5">
        <v>9</v>
      </c>
      <c r="AQ14" s="5">
        <v>10354.397064999999</v>
      </c>
      <c r="AR14" s="5">
        <v>30.5</v>
      </c>
      <c r="AS14" s="6">
        <v>243027.14300499999</v>
      </c>
      <c r="AT14" s="8">
        <v>446.5</v>
      </c>
    </row>
    <row r="15" spans="1:46" x14ac:dyDescent="0.35">
      <c r="A15" s="13" t="str">
        <f>_xll.SAPGetInfoLabel("WorkbookName")</f>
        <v>Workbook Name</v>
      </c>
      <c r="B15" s="14" t="str">
        <f>_xll.SAPGetWorkbookInfo("WorkbookName")</f>
        <v>SummarySuppTotalsbyCountryFY19.xlsx</v>
      </c>
      <c r="D15" s="2" t="s">
        <v>64</v>
      </c>
      <c r="E15" s="5"/>
      <c r="F15" s="25"/>
      <c r="G15" s="5"/>
      <c r="H15" s="25"/>
      <c r="I15" s="5"/>
      <c r="J15" s="25"/>
      <c r="K15" s="5"/>
      <c r="L15" s="25"/>
      <c r="M15" s="5"/>
      <c r="N15" s="25"/>
      <c r="O15" s="5"/>
      <c r="P15" s="25"/>
      <c r="Q15" s="5"/>
      <c r="R15" s="25"/>
      <c r="S15" s="5"/>
      <c r="T15" s="25"/>
      <c r="U15" s="5"/>
      <c r="V15" s="25"/>
      <c r="W15" s="5"/>
      <c r="X15" s="25"/>
      <c r="Y15" s="5"/>
      <c r="Z15" s="25"/>
      <c r="AA15" s="5"/>
      <c r="AB15" s="25"/>
      <c r="AC15" s="5">
        <v>257.60000000000002</v>
      </c>
      <c r="AD15" s="5">
        <v>3</v>
      </c>
      <c r="AE15" s="5"/>
      <c r="AF15" s="25"/>
      <c r="AG15" s="5"/>
      <c r="AH15" s="25"/>
      <c r="AI15" s="5">
        <v>151.72</v>
      </c>
      <c r="AJ15" s="5">
        <v>1</v>
      </c>
      <c r="AK15" s="5"/>
      <c r="AL15" s="25"/>
      <c r="AM15" s="5"/>
      <c r="AN15" s="25"/>
      <c r="AO15" s="5"/>
      <c r="AP15" s="25"/>
      <c r="AQ15" s="5"/>
      <c r="AR15" s="25"/>
      <c r="AS15" s="6">
        <v>409.32</v>
      </c>
      <c r="AT15" s="8">
        <v>4</v>
      </c>
    </row>
    <row r="16" spans="1:46" x14ac:dyDescent="0.35">
      <c r="A16" s="21" t="str">
        <f>_xll.SAPGetInfoLabel("LastDataUpdate")</f>
        <v>Last Data Update</v>
      </c>
      <c r="B16" s="22">
        <f>_xll.SAPGetSourceInfo("DS_1", "LastDataUpdate")</f>
        <v>43839.142476851855</v>
      </c>
      <c r="D16" s="2" t="s">
        <v>65</v>
      </c>
      <c r="E16" s="5"/>
      <c r="F16" s="25"/>
      <c r="G16" s="5">
        <v>135</v>
      </c>
      <c r="H16" s="5">
        <v>1</v>
      </c>
      <c r="I16" s="5"/>
      <c r="J16" s="25"/>
      <c r="K16" s="5">
        <v>27.98507</v>
      </c>
      <c r="L16" s="5">
        <v>0.35</v>
      </c>
      <c r="M16" s="5">
        <v>66.156630000000007</v>
      </c>
      <c r="N16" s="5">
        <v>1.32</v>
      </c>
      <c r="O16" s="5">
        <v>2716.9665150000001</v>
      </c>
      <c r="P16" s="5">
        <v>2.5</v>
      </c>
      <c r="Q16" s="5"/>
      <c r="R16" s="25"/>
      <c r="S16" s="5"/>
      <c r="T16" s="25"/>
      <c r="U16" s="5"/>
      <c r="V16" s="25"/>
      <c r="W16" s="5"/>
      <c r="X16" s="25"/>
      <c r="Y16" s="5">
        <v>18.2</v>
      </c>
      <c r="Z16" s="5">
        <v>2</v>
      </c>
      <c r="AA16" s="5">
        <v>311.42773999999997</v>
      </c>
      <c r="AB16" s="5">
        <v>3</v>
      </c>
      <c r="AC16" s="5">
        <v>1513.14544</v>
      </c>
      <c r="AD16" s="5">
        <v>3</v>
      </c>
      <c r="AE16" s="5">
        <v>123.91800000000001</v>
      </c>
      <c r="AF16" s="5">
        <v>3</v>
      </c>
      <c r="AG16" s="5">
        <v>197.86</v>
      </c>
      <c r="AH16" s="5">
        <v>2</v>
      </c>
      <c r="AI16" s="5">
        <v>22.56</v>
      </c>
      <c r="AJ16" s="5">
        <v>1</v>
      </c>
      <c r="AK16" s="5"/>
      <c r="AL16" s="25"/>
      <c r="AM16" s="5"/>
      <c r="AN16" s="25"/>
      <c r="AO16" s="5"/>
      <c r="AP16" s="25"/>
      <c r="AQ16" s="5"/>
      <c r="AR16" s="25"/>
      <c r="AS16" s="6">
        <v>5133.2193950000001</v>
      </c>
      <c r="AT16" s="8">
        <v>19.170000000000002</v>
      </c>
    </row>
    <row r="17" spans="1:46" x14ac:dyDescent="0.35">
      <c r="A17" s="21" t="str">
        <f>_xll.SAPGetInfoLabel("LastRefreshedAt")</f>
        <v>Last Refreshed At</v>
      </c>
      <c r="B17" s="22">
        <f>_xll.SAPGetWorkbookInfo("LastRefreshedAt")</f>
        <v>43839.491401851854</v>
      </c>
      <c r="D17" s="2" t="s">
        <v>66</v>
      </c>
      <c r="E17" s="5">
        <v>171594.392047</v>
      </c>
      <c r="F17" s="5">
        <v>227.5</v>
      </c>
      <c r="G17" s="5">
        <v>215005.25270000001</v>
      </c>
      <c r="H17" s="5">
        <v>179</v>
      </c>
      <c r="I17" s="5">
        <v>117945.756716</v>
      </c>
      <c r="J17" s="5">
        <v>67</v>
      </c>
      <c r="K17" s="5">
        <v>161523.06694600001</v>
      </c>
      <c r="L17" s="5">
        <v>127</v>
      </c>
      <c r="M17" s="5">
        <v>308099.94865099998</v>
      </c>
      <c r="N17" s="5">
        <v>197.54</v>
      </c>
      <c r="O17" s="5">
        <v>591998.47005899996</v>
      </c>
      <c r="P17" s="5">
        <v>119.98</v>
      </c>
      <c r="Q17" s="5">
        <v>118863.104007</v>
      </c>
      <c r="R17" s="5">
        <v>57.2</v>
      </c>
      <c r="S17" s="5">
        <v>404756.69666000002</v>
      </c>
      <c r="T17" s="5">
        <v>67</v>
      </c>
      <c r="U17" s="5">
        <v>526342.72726399999</v>
      </c>
      <c r="V17" s="5">
        <v>79</v>
      </c>
      <c r="W17" s="5">
        <v>568427.64604200004</v>
      </c>
      <c r="X17" s="5">
        <v>102.44</v>
      </c>
      <c r="Y17" s="5">
        <v>444880.92274800001</v>
      </c>
      <c r="Z17" s="5">
        <v>155.76</v>
      </c>
      <c r="AA17" s="5">
        <v>520791.59568999999</v>
      </c>
      <c r="AB17" s="5">
        <v>229.48</v>
      </c>
      <c r="AC17" s="5">
        <v>249742.24837300001</v>
      </c>
      <c r="AD17" s="5">
        <v>166</v>
      </c>
      <c r="AE17" s="5">
        <v>769736.243441</v>
      </c>
      <c r="AF17" s="5">
        <v>97.31</v>
      </c>
      <c r="AG17" s="5">
        <v>532011.60701200005</v>
      </c>
      <c r="AH17" s="5">
        <v>98.47</v>
      </c>
      <c r="AI17" s="5">
        <v>193915.40800900001</v>
      </c>
      <c r="AJ17" s="5">
        <v>115</v>
      </c>
      <c r="AK17" s="5">
        <v>250850.13163300001</v>
      </c>
      <c r="AL17" s="5">
        <v>62.5</v>
      </c>
      <c r="AM17" s="5">
        <v>120196.21759</v>
      </c>
      <c r="AN17" s="5">
        <v>19</v>
      </c>
      <c r="AO17" s="5">
        <v>218951.85605999999</v>
      </c>
      <c r="AP17" s="5">
        <v>8.99</v>
      </c>
      <c r="AQ17" s="5">
        <v>65846.835170000006</v>
      </c>
      <c r="AR17" s="5">
        <v>23</v>
      </c>
      <c r="AS17" s="6">
        <v>6551480.1268180003</v>
      </c>
      <c r="AT17" s="8">
        <v>2199.17</v>
      </c>
    </row>
    <row r="18" spans="1:46" x14ac:dyDescent="0.35">
      <c r="D18" s="2" t="s">
        <v>67</v>
      </c>
      <c r="E18" s="5">
        <v>11106.417788999999</v>
      </c>
      <c r="F18" s="5">
        <v>27</v>
      </c>
      <c r="G18" s="5">
        <v>22332.254666000001</v>
      </c>
      <c r="H18" s="5">
        <v>61</v>
      </c>
      <c r="I18" s="5">
        <v>17949.296385000001</v>
      </c>
      <c r="J18" s="5">
        <v>65</v>
      </c>
      <c r="K18" s="5">
        <v>21076.393651999999</v>
      </c>
      <c r="L18" s="5">
        <v>51</v>
      </c>
      <c r="M18" s="5">
        <v>23954.449811999999</v>
      </c>
      <c r="N18" s="5">
        <v>55</v>
      </c>
      <c r="O18" s="5">
        <v>7105.2991380000003</v>
      </c>
      <c r="P18" s="5">
        <v>37.19</v>
      </c>
      <c r="Q18" s="5">
        <v>13067.414871999999</v>
      </c>
      <c r="R18" s="5">
        <v>54</v>
      </c>
      <c r="S18" s="5">
        <v>28537.312781000001</v>
      </c>
      <c r="T18" s="5">
        <v>63.04</v>
      </c>
      <c r="U18" s="5">
        <v>16427.927307000002</v>
      </c>
      <c r="V18" s="5">
        <v>48</v>
      </c>
      <c r="W18" s="5">
        <v>16797.580139999998</v>
      </c>
      <c r="X18" s="5">
        <v>53.12</v>
      </c>
      <c r="Y18" s="5">
        <v>41764.102185000003</v>
      </c>
      <c r="Z18" s="5">
        <v>82.5</v>
      </c>
      <c r="AA18" s="5">
        <v>56032.25215</v>
      </c>
      <c r="AB18" s="5">
        <v>79</v>
      </c>
      <c r="AC18" s="5">
        <v>45268.455985000001</v>
      </c>
      <c r="AD18" s="5">
        <v>99.47</v>
      </c>
      <c r="AE18" s="5">
        <v>39397.298320000002</v>
      </c>
      <c r="AF18" s="5">
        <v>71</v>
      </c>
      <c r="AG18" s="5">
        <v>29709.602065999999</v>
      </c>
      <c r="AH18" s="5">
        <v>57</v>
      </c>
      <c r="AI18" s="5">
        <v>29548.112536000001</v>
      </c>
      <c r="AJ18" s="5">
        <v>105.33</v>
      </c>
      <c r="AK18" s="5">
        <v>43209.098587</v>
      </c>
      <c r="AL18" s="5">
        <v>90.5</v>
      </c>
      <c r="AM18" s="5">
        <v>18300.523754000002</v>
      </c>
      <c r="AN18" s="5">
        <v>20.16</v>
      </c>
      <c r="AO18" s="5">
        <v>7286.25846</v>
      </c>
      <c r="AP18" s="5">
        <v>7.66</v>
      </c>
      <c r="AQ18" s="5">
        <v>10814.74836</v>
      </c>
      <c r="AR18" s="5">
        <v>9</v>
      </c>
      <c r="AS18" s="6">
        <v>499684.79894499999</v>
      </c>
      <c r="AT18" s="8">
        <v>1135.97</v>
      </c>
    </row>
    <row r="19" spans="1:46" x14ac:dyDescent="0.35">
      <c r="A19" s="17" t="s">
        <v>43</v>
      </c>
      <c r="B19" s="18"/>
      <c r="D19" s="2" t="s">
        <v>203</v>
      </c>
      <c r="E19" s="5"/>
      <c r="F19" s="25"/>
      <c r="G19" s="5"/>
      <c r="H19" s="25"/>
      <c r="I19" s="5"/>
      <c r="J19" s="25"/>
      <c r="K19" s="5"/>
      <c r="L19" s="25"/>
      <c r="M19" s="5"/>
      <c r="N19" s="25"/>
      <c r="O19" s="5"/>
      <c r="P19" s="25"/>
      <c r="Q19" s="5"/>
      <c r="R19" s="25"/>
      <c r="S19" s="5"/>
      <c r="T19" s="25"/>
      <c r="U19" s="5"/>
      <c r="V19" s="25"/>
      <c r="W19" s="5"/>
      <c r="X19" s="25"/>
      <c r="Y19" s="5"/>
      <c r="Z19" s="25"/>
      <c r="AA19" s="5"/>
      <c r="AB19" s="25"/>
      <c r="AC19" s="5">
        <v>28.505019999999998</v>
      </c>
      <c r="AD19" s="5">
        <v>1</v>
      </c>
      <c r="AE19" s="5"/>
      <c r="AF19" s="25"/>
      <c r="AG19" s="5"/>
      <c r="AH19" s="25"/>
      <c r="AI19" s="5"/>
      <c r="AJ19" s="25"/>
      <c r="AK19" s="5"/>
      <c r="AL19" s="25"/>
      <c r="AM19" s="5"/>
      <c r="AN19" s="25"/>
      <c r="AO19" s="5"/>
      <c r="AP19" s="25"/>
      <c r="AQ19" s="5"/>
      <c r="AR19" s="25"/>
      <c r="AS19" s="6">
        <v>28.505019999999998</v>
      </c>
      <c r="AT19" s="8">
        <v>1</v>
      </c>
    </row>
    <row r="20" spans="1:46" x14ac:dyDescent="0.35">
      <c r="A20" s="21" t="str">
        <f>_xll.SAPGetDimensionInfo("DS_1", "ZMCNCTRID__ZCCNAMT", "Name")</f>
        <v>Amount</v>
      </c>
      <c r="B20" s="21" t="str">
        <f>_xll.SAPGetDimensionEffectiveFilter("DS_1", "ZMCNCTRID__ZCCNAMT")</f>
        <v>5000 - 999999999</v>
      </c>
      <c r="D20" s="2" t="s">
        <v>4</v>
      </c>
      <c r="E20" s="5">
        <v>49282.369160000002</v>
      </c>
      <c r="F20" s="5">
        <v>71</v>
      </c>
      <c r="G20" s="5">
        <v>63719.016051999999</v>
      </c>
      <c r="H20" s="5">
        <v>80.05</v>
      </c>
      <c r="I20" s="5">
        <v>22587.471001000002</v>
      </c>
      <c r="J20" s="5">
        <v>67</v>
      </c>
      <c r="K20" s="5">
        <v>46871.561322000001</v>
      </c>
      <c r="L20" s="5">
        <v>83.84</v>
      </c>
      <c r="M20" s="5">
        <v>33641.697780000002</v>
      </c>
      <c r="N20" s="5">
        <v>85.34</v>
      </c>
      <c r="O20" s="5">
        <v>61756.462367</v>
      </c>
      <c r="P20" s="5">
        <v>82.51</v>
      </c>
      <c r="Q20" s="5">
        <v>33927.468380999999</v>
      </c>
      <c r="R20" s="5">
        <v>49.58</v>
      </c>
      <c r="S20" s="5">
        <v>33878.416186000002</v>
      </c>
      <c r="T20" s="5">
        <v>62</v>
      </c>
      <c r="U20" s="5">
        <v>36966.249449000003</v>
      </c>
      <c r="V20" s="5">
        <v>51</v>
      </c>
      <c r="W20" s="5">
        <v>19678.325825</v>
      </c>
      <c r="X20" s="5">
        <v>61</v>
      </c>
      <c r="Y20" s="5">
        <v>90069.923607999997</v>
      </c>
      <c r="Z20" s="5">
        <v>82.33</v>
      </c>
      <c r="AA20" s="5">
        <v>53836.337456000001</v>
      </c>
      <c r="AB20" s="5">
        <v>57.5</v>
      </c>
      <c r="AC20" s="5">
        <v>18922.706097999999</v>
      </c>
      <c r="AD20" s="5">
        <v>48</v>
      </c>
      <c r="AE20" s="5">
        <v>104488.732145</v>
      </c>
      <c r="AF20" s="5">
        <v>87</v>
      </c>
      <c r="AG20" s="5">
        <v>49440.996254999998</v>
      </c>
      <c r="AH20" s="5">
        <v>53</v>
      </c>
      <c r="AI20" s="5">
        <v>42060.546240000003</v>
      </c>
      <c r="AJ20" s="5">
        <v>74</v>
      </c>
      <c r="AK20" s="5">
        <v>57829.699744999998</v>
      </c>
      <c r="AL20" s="5">
        <v>70</v>
      </c>
      <c r="AM20" s="5">
        <v>22581.100460000001</v>
      </c>
      <c r="AN20" s="5">
        <v>33</v>
      </c>
      <c r="AO20" s="5">
        <v>23403.23374</v>
      </c>
      <c r="AP20" s="5">
        <v>16</v>
      </c>
      <c r="AQ20" s="5">
        <v>7524.1936800000003</v>
      </c>
      <c r="AR20" s="5">
        <v>11</v>
      </c>
      <c r="AS20" s="6">
        <v>872466.50694999995</v>
      </c>
      <c r="AT20" s="8">
        <v>1225.1500000000001</v>
      </c>
    </row>
    <row r="21" spans="1:46" x14ac:dyDescent="0.35">
      <c r="A21" s="21" t="str">
        <f>_xll.SAPGetDimensionInfo("DS_1", "ZMCNCTRID__ZCCNFSTAT", "Name")</f>
        <v>F384 Sent Status</v>
      </c>
      <c r="B21" s="21" t="str">
        <f>_xll.SAPGetDimensionEffectiveFilter("DS_1", "ZMCNCTRID__ZCCNFSTAT")</f>
        <v>SENT; PENDING</v>
      </c>
      <c r="D21" s="2" t="s">
        <v>50</v>
      </c>
      <c r="E21" s="5">
        <v>28031.967075</v>
      </c>
      <c r="F21" s="5">
        <v>29</v>
      </c>
      <c r="G21" s="5">
        <v>81745.987859999994</v>
      </c>
      <c r="H21" s="5">
        <v>43.5</v>
      </c>
      <c r="I21" s="5">
        <v>111557.840045</v>
      </c>
      <c r="J21" s="5">
        <v>25.83</v>
      </c>
      <c r="K21" s="5">
        <v>102862.59302099999</v>
      </c>
      <c r="L21" s="5">
        <v>16.5</v>
      </c>
      <c r="M21" s="5">
        <v>47388.838152999997</v>
      </c>
      <c r="N21" s="5">
        <v>23.04</v>
      </c>
      <c r="O21" s="5">
        <v>83420.744443000003</v>
      </c>
      <c r="P21" s="5">
        <v>27.19</v>
      </c>
      <c r="Q21" s="5">
        <v>21098.161396</v>
      </c>
      <c r="R21" s="5">
        <v>30</v>
      </c>
      <c r="S21" s="5">
        <v>94133.085097999996</v>
      </c>
      <c r="T21" s="5">
        <v>29.16</v>
      </c>
      <c r="U21" s="5">
        <v>65769.421870999999</v>
      </c>
      <c r="V21" s="5">
        <v>22.67</v>
      </c>
      <c r="W21" s="5">
        <v>113997.138336</v>
      </c>
      <c r="X21" s="5">
        <v>24.5</v>
      </c>
      <c r="Y21" s="5">
        <v>84671.955885000003</v>
      </c>
      <c r="Z21" s="5">
        <v>24.5</v>
      </c>
      <c r="AA21" s="5">
        <v>19833.603823000001</v>
      </c>
      <c r="AB21" s="5">
        <v>16.66</v>
      </c>
      <c r="AC21" s="5">
        <v>63161.069804999999</v>
      </c>
      <c r="AD21" s="5">
        <v>20</v>
      </c>
      <c r="AE21" s="5">
        <v>78057.347787000006</v>
      </c>
      <c r="AF21" s="5">
        <v>18.829999999999998</v>
      </c>
      <c r="AG21" s="5">
        <v>2887.7204019999999</v>
      </c>
      <c r="AH21" s="5">
        <v>13.5</v>
      </c>
      <c r="AI21" s="5">
        <v>28845.042203000001</v>
      </c>
      <c r="AJ21" s="5">
        <v>18.329999999999998</v>
      </c>
      <c r="AK21" s="5">
        <v>29588.114637999999</v>
      </c>
      <c r="AL21" s="5">
        <v>9.16</v>
      </c>
      <c r="AM21" s="5">
        <v>25882.959042999999</v>
      </c>
      <c r="AN21" s="5">
        <v>4.83</v>
      </c>
      <c r="AO21" s="5">
        <v>71467.103077000007</v>
      </c>
      <c r="AP21" s="5">
        <v>9.16</v>
      </c>
      <c r="AQ21" s="5">
        <v>11880.591410000001</v>
      </c>
      <c r="AR21" s="5">
        <v>5</v>
      </c>
      <c r="AS21" s="6">
        <v>1166281.2853709999</v>
      </c>
      <c r="AT21" s="8">
        <v>411.36</v>
      </c>
    </row>
    <row r="22" spans="1:46" x14ac:dyDescent="0.35">
      <c r="A22" s="21" t="str">
        <f>_xll.SAPGetDimensionInfo("DS_1", "0FISCYEAR", "Name")</f>
        <v>Fiscal year</v>
      </c>
      <c r="B22" s="21" t="str">
        <f>_xll.SAPGetDimensionEffectiveFilter("DS_1", "0FISCYEAR")</f>
        <v>2000; 2001; 2002; 2003; 2004; 2005; 2006; 2007; 2008; 2009; 2010; 2011; 2012; 2013; 2014; 2015; 2016; 2017; 2018; 2019</v>
      </c>
      <c r="D22" s="2" t="s">
        <v>68</v>
      </c>
      <c r="E22" s="5">
        <v>7125.284052</v>
      </c>
      <c r="F22" s="5">
        <v>31.5</v>
      </c>
      <c r="G22" s="5">
        <v>11334.23782</v>
      </c>
      <c r="H22" s="5">
        <v>13</v>
      </c>
      <c r="I22" s="5">
        <v>9556.3768940000009</v>
      </c>
      <c r="J22" s="5">
        <v>35.5</v>
      </c>
      <c r="K22" s="5">
        <v>13479.47682</v>
      </c>
      <c r="L22" s="5">
        <v>20</v>
      </c>
      <c r="M22" s="5">
        <v>35481.195511999998</v>
      </c>
      <c r="N22" s="5">
        <v>40</v>
      </c>
      <c r="O22" s="5">
        <v>26635.04263</v>
      </c>
      <c r="P22" s="5">
        <v>20</v>
      </c>
      <c r="Q22" s="5">
        <v>22083.452850000001</v>
      </c>
      <c r="R22" s="5">
        <v>46.2</v>
      </c>
      <c r="S22" s="5">
        <v>43110.489029999997</v>
      </c>
      <c r="T22" s="5">
        <v>67.290000000000006</v>
      </c>
      <c r="U22" s="5">
        <v>11254.565194000001</v>
      </c>
      <c r="V22" s="5">
        <v>45.19</v>
      </c>
      <c r="W22" s="5">
        <v>19780.094826</v>
      </c>
      <c r="X22" s="5">
        <v>113.6</v>
      </c>
      <c r="Y22" s="5">
        <v>315460.006773</v>
      </c>
      <c r="Z22" s="5">
        <v>131.33000000000001</v>
      </c>
      <c r="AA22" s="5">
        <v>356550.02471999999</v>
      </c>
      <c r="AB22" s="5">
        <v>213</v>
      </c>
      <c r="AC22" s="5">
        <v>392118.46915600001</v>
      </c>
      <c r="AD22" s="5">
        <v>147.83000000000001</v>
      </c>
      <c r="AE22" s="5">
        <v>309350.98843299999</v>
      </c>
      <c r="AF22" s="5">
        <v>97.16</v>
      </c>
      <c r="AG22" s="5">
        <v>365787.64702999999</v>
      </c>
      <c r="AH22" s="5">
        <v>66.5</v>
      </c>
      <c r="AI22" s="5">
        <v>94567.939335000003</v>
      </c>
      <c r="AJ22" s="5">
        <v>99.83</v>
      </c>
      <c r="AK22" s="5">
        <v>28300.168243</v>
      </c>
      <c r="AL22" s="5">
        <v>44</v>
      </c>
      <c r="AM22" s="5">
        <v>113808.87031899999</v>
      </c>
      <c r="AN22" s="5">
        <v>27.5</v>
      </c>
      <c r="AO22" s="5">
        <v>103959.264151</v>
      </c>
      <c r="AP22" s="5">
        <v>10</v>
      </c>
      <c r="AQ22" s="5">
        <v>48572.407919999998</v>
      </c>
      <c r="AR22" s="5">
        <v>7</v>
      </c>
      <c r="AS22" s="6">
        <v>2328316.001708</v>
      </c>
      <c r="AT22" s="8">
        <v>1276.43</v>
      </c>
    </row>
    <row r="23" spans="1:46" x14ac:dyDescent="0.35">
      <c r="A23" s="21" t="str">
        <f>_xll.SAPGetDimensionInfo("DS_1", "0FISCVARNT", "Name")</f>
        <v>Fiscal Year Variant</v>
      </c>
      <c r="B23" s="21" t="str">
        <f>_xll.SAPGetDimensionEffectiveFilter("DS_1", "0FISCVARNT")</f>
        <v>V6</v>
      </c>
      <c r="D23" s="2" t="s">
        <v>232</v>
      </c>
      <c r="E23" s="5"/>
      <c r="F23" s="25"/>
      <c r="G23" s="5">
        <v>9529.5915299999997</v>
      </c>
      <c r="H23" s="5">
        <v>1</v>
      </c>
      <c r="I23" s="5">
        <v>430.8501</v>
      </c>
      <c r="J23" s="5">
        <v>1</v>
      </c>
      <c r="K23" s="5"/>
      <c r="L23" s="25"/>
      <c r="M23" s="5"/>
      <c r="N23" s="25"/>
      <c r="O23" s="5"/>
      <c r="P23" s="25"/>
      <c r="Q23" s="5">
        <v>4622.8320000000003</v>
      </c>
      <c r="R23" s="5">
        <v>1</v>
      </c>
      <c r="S23" s="5"/>
      <c r="T23" s="25"/>
      <c r="U23" s="5"/>
      <c r="V23" s="25"/>
      <c r="W23" s="5"/>
      <c r="X23" s="25"/>
      <c r="Y23" s="5"/>
      <c r="Z23" s="25"/>
      <c r="AA23" s="5"/>
      <c r="AB23" s="25"/>
      <c r="AC23" s="5"/>
      <c r="AD23" s="25"/>
      <c r="AE23" s="5"/>
      <c r="AF23" s="25"/>
      <c r="AG23" s="5"/>
      <c r="AH23" s="25"/>
      <c r="AI23" s="5"/>
      <c r="AJ23" s="25"/>
      <c r="AK23" s="5"/>
      <c r="AL23" s="25"/>
      <c r="AM23" s="5"/>
      <c r="AN23" s="25"/>
      <c r="AO23" s="5"/>
      <c r="AP23" s="25"/>
      <c r="AQ23" s="5"/>
      <c r="AR23" s="25"/>
      <c r="AS23" s="6">
        <v>14583.27363</v>
      </c>
      <c r="AT23" s="8">
        <v>3</v>
      </c>
    </row>
    <row r="24" spans="1:46" x14ac:dyDescent="0.35">
      <c r="A24" s="21" t="str">
        <f>_xll.SAPGetDimensionInfo("DS_1", "ZMCNCTRID__ZCCNPRIND", "Name")</f>
        <v>Prior Rvw Ctr Flag</v>
      </c>
      <c r="B24" s="21" t="str">
        <f>_xll.SAPGetDimensionEffectiveFilter("DS_1", "ZMCNCTRID__ZCCNPRIND")</f>
        <v>Y</v>
      </c>
      <c r="D24" s="2" t="s">
        <v>204</v>
      </c>
      <c r="E24" s="5"/>
      <c r="F24" s="25"/>
      <c r="G24" s="5"/>
      <c r="H24" s="25"/>
      <c r="I24" s="5"/>
      <c r="J24" s="25"/>
      <c r="K24" s="5">
        <v>197.18199999999999</v>
      </c>
      <c r="L24" s="5">
        <v>1</v>
      </c>
      <c r="M24" s="5"/>
      <c r="N24" s="25"/>
      <c r="O24" s="5">
        <v>2745.3982000000001</v>
      </c>
      <c r="P24" s="5">
        <v>2</v>
      </c>
      <c r="Q24" s="5"/>
      <c r="R24" s="25"/>
      <c r="S24" s="5"/>
      <c r="T24" s="25"/>
      <c r="U24" s="5"/>
      <c r="V24" s="25"/>
      <c r="W24" s="5"/>
      <c r="X24" s="25"/>
      <c r="Y24" s="5">
        <v>117.82943</v>
      </c>
      <c r="Z24" s="5">
        <v>2</v>
      </c>
      <c r="AA24" s="5">
        <v>123.8385</v>
      </c>
      <c r="AB24" s="5">
        <v>1</v>
      </c>
      <c r="AC24" s="5"/>
      <c r="AD24" s="25"/>
      <c r="AE24" s="5">
        <v>2299.2374599999998</v>
      </c>
      <c r="AF24" s="5">
        <v>1</v>
      </c>
      <c r="AG24" s="5">
        <v>498.40899999999999</v>
      </c>
      <c r="AH24" s="5">
        <v>1</v>
      </c>
      <c r="AI24" s="5"/>
      <c r="AJ24" s="25"/>
      <c r="AK24" s="5"/>
      <c r="AL24" s="25"/>
      <c r="AM24" s="5"/>
      <c r="AN24" s="25"/>
      <c r="AO24" s="5">
        <v>10106.674999999999</v>
      </c>
      <c r="AP24" s="5">
        <v>1</v>
      </c>
      <c r="AQ24" s="5">
        <v>3617.10151</v>
      </c>
      <c r="AR24" s="5">
        <v>3</v>
      </c>
      <c r="AS24" s="6">
        <v>19705.6711</v>
      </c>
      <c r="AT24" s="8">
        <v>12</v>
      </c>
    </row>
    <row r="25" spans="1:46" x14ac:dyDescent="0.35">
      <c r="A25" s="21" t="str">
        <f>_xll.SAPGetDimensionInfo("DS_1", "ZMCTGRPCD", "Name")</f>
        <v>Proc Categ</v>
      </c>
      <c r="B25" s="21" t="str">
        <f>_xll.SAPGetDimensionEffectiveFilter("DS_1", "ZMCTGRPCD")</f>
        <v>CONSULTANT SERVICES; CIVIL WORKS; GOODS; SERVICES</v>
      </c>
      <c r="D25" s="2" t="s">
        <v>24</v>
      </c>
      <c r="E25" s="5">
        <v>196969.63750700001</v>
      </c>
      <c r="F25" s="5">
        <v>179</v>
      </c>
      <c r="G25" s="5">
        <v>177593.81458999999</v>
      </c>
      <c r="H25" s="5">
        <v>114.99</v>
      </c>
      <c r="I25" s="5">
        <v>138782.70179600001</v>
      </c>
      <c r="J25" s="5">
        <v>198</v>
      </c>
      <c r="K25" s="5">
        <v>189951.034877</v>
      </c>
      <c r="L25" s="5">
        <v>187.5</v>
      </c>
      <c r="M25" s="5">
        <v>90840.858624</v>
      </c>
      <c r="N25" s="5">
        <v>195.1</v>
      </c>
      <c r="O25" s="5">
        <v>85776.325469000003</v>
      </c>
      <c r="P25" s="5">
        <v>194.25</v>
      </c>
      <c r="Q25" s="5">
        <v>25251.006976000001</v>
      </c>
      <c r="R25" s="5">
        <v>72.400000000000006</v>
      </c>
      <c r="S25" s="5">
        <v>98891.439746999997</v>
      </c>
      <c r="T25" s="5">
        <v>159.99</v>
      </c>
      <c r="U25" s="5">
        <v>102875.701436</v>
      </c>
      <c r="V25" s="5">
        <v>253.05</v>
      </c>
      <c r="W25" s="5">
        <v>99005.955184000006</v>
      </c>
      <c r="X25" s="5">
        <v>185.05</v>
      </c>
      <c r="Y25" s="5">
        <v>144094.88370400001</v>
      </c>
      <c r="Z25" s="5">
        <v>194.98</v>
      </c>
      <c r="AA25" s="5">
        <v>81323.749739000006</v>
      </c>
      <c r="AB25" s="5">
        <v>158.94</v>
      </c>
      <c r="AC25" s="5">
        <v>94591.084486000007</v>
      </c>
      <c r="AD25" s="5">
        <v>185.47</v>
      </c>
      <c r="AE25" s="5">
        <v>150231.32645299999</v>
      </c>
      <c r="AF25" s="5">
        <v>247.99</v>
      </c>
      <c r="AG25" s="5">
        <v>135876.64442</v>
      </c>
      <c r="AH25" s="5">
        <v>178.99</v>
      </c>
      <c r="AI25" s="5">
        <v>171465.52212000001</v>
      </c>
      <c r="AJ25" s="5">
        <v>214.99</v>
      </c>
      <c r="AK25" s="5">
        <v>279716.83670300001</v>
      </c>
      <c r="AL25" s="5">
        <v>220.31</v>
      </c>
      <c r="AM25" s="5">
        <v>186964.56617500001</v>
      </c>
      <c r="AN25" s="5">
        <v>74</v>
      </c>
      <c r="AO25" s="5">
        <v>232760.19938899999</v>
      </c>
      <c r="AP25" s="5">
        <v>91.5</v>
      </c>
      <c r="AQ25" s="5">
        <v>46915.577686999997</v>
      </c>
      <c r="AR25" s="5">
        <v>18</v>
      </c>
      <c r="AS25" s="6">
        <v>2729878.8670819998</v>
      </c>
      <c r="AT25" s="8">
        <v>3324.5</v>
      </c>
    </row>
    <row r="26" spans="1:46" x14ac:dyDescent="0.35">
      <c r="A26" s="21"/>
      <c r="B26" s="21"/>
      <c r="D26" s="2" t="s">
        <v>69</v>
      </c>
      <c r="E26" s="5">
        <v>633.33333500000003</v>
      </c>
      <c r="F26" s="5">
        <v>0.5</v>
      </c>
      <c r="G26" s="5"/>
      <c r="H26" s="25"/>
      <c r="I26" s="5">
        <v>188.22900000000001</v>
      </c>
      <c r="J26" s="5">
        <v>2</v>
      </c>
      <c r="K26" s="5">
        <v>488.74587000000002</v>
      </c>
      <c r="L26" s="5">
        <v>6</v>
      </c>
      <c r="M26" s="5">
        <v>10459.132390000001</v>
      </c>
      <c r="N26" s="5">
        <v>16</v>
      </c>
      <c r="O26" s="5">
        <v>2675.1847859999998</v>
      </c>
      <c r="P26" s="5">
        <v>4.32</v>
      </c>
      <c r="Q26" s="5">
        <v>5557.5338899999997</v>
      </c>
      <c r="R26" s="5">
        <v>3.4</v>
      </c>
      <c r="S26" s="5">
        <v>244.15</v>
      </c>
      <c r="T26" s="5">
        <v>3</v>
      </c>
      <c r="U26" s="5">
        <v>1262.1679099999999</v>
      </c>
      <c r="V26" s="5">
        <v>2</v>
      </c>
      <c r="W26" s="5">
        <v>2092.87221</v>
      </c>
      <c r="X26" s="5">
        <v>4</v>
      </c>
      <c r="Y26" s="5">
        <v>1848.35283</v>
      </c>
      <c r="Z26" s="5">
        <v>5</v>
      </c>
      <c r="AA26" s="5">
        <v>85.164000000000001</v>
      </c>
      <c r="AB26" s="5">
        <v>4</v>
      </c>
      <c r="AC26" s="5">
        <v>6665.0273500000003</v>
      </c>
      <c r="AD26" s="5">
        <v>6</v>
      </c>
      <c r="AE26" s="5">
        <v>2209.5918000000001</v>
      </c>
      <c r="AF26" s="5">
        <v>7</v>
      </c>
      <c r="AG26" s="5">
        <v>4245.8909800000001</v>
      </c>
      <c r="AH26" s="5">
        <v>7</v>
      </c>
      <c r="AI26" s="5">
        <v>4220.9884700000002</v>
      </c>
      <c r="AJ26" s="5">
        <v>5</v>
      </c>
      <c r="AK26" s="5">
        <v>3523.2433999999998</v>
      </c>
      <c r="AL26" s="5">
        <v>5</v>
      </c>
      <c r="AM26" s="5">
        <v>829.31971299999998</v>
      </c>
      <c r="AN26" s="5">
        <v>2</v>
      </c>
      <c r="AO26" s="5">
        <v>551.12760000000003</v>
      </c>
      <c r="AP26" s="5">
        <v>1</v>
      </c>
      <c r="AQ26" s="5">
        <v>1114.8050000000001</v>
      </c>
      <c r="AR26" s="5">
        <v>2</v>
      </c>
      <c r="AS26" s="6">
        <v>48894.860533999999</v>
      </c>
      <c r="AT26" s="8">
        <v>85.22</v>
      </c>
    </row>
    <row r="27" spans="1:46" x14ac:dyDescent="0.35">
      <c r="D27" s="2" t="s">
        <v>70</v>
      </c>
      <c r="E27" s="5">
        <v>1113.00298</v>
      </c>
      <c r="F27" s="5">
        <v>3</v>
      </c>
      <c r="G27" s="5">
        <v>3080.4692300000002</v>
      </c>
      <c r="H27" s="5">
        <v>2</v>
      </c>
      <c r="I27" s="5">
        <v>193.33410000000001</v>
      </c>
      <c r="J27" s="5">
        <v>3</v>
      </c>
      <c r="K27" s="5">
        <v>2492.17767</v>
      </c>
      <c r="L27" s="5">
        <v>3.99</v>
      </c>
      <c r="M27" s="5">
        <v>303.93281000000002</v>
      </c>
      <c r="N27" s="5">
        <v>2</v>
      </c>
      <c r="O27" s="5">
        <v>15570.277260000001</v>
      </c>
      <c r="P27" s="5">
        <v>12</v>
      </c>
      <c r="Q27" s="5">
        <v>12537.293856</v>
      </c>
      <c r="R27" s="5">
        <v>10.49</v>
      </c>
      <c r="S27" s="5">
        <v>10576.05593</v>
      </c>
      <c r="T27" s="5">
        <v>10</v>
      </c>
      <c r="U27" s="5">
        <v>16975.597430000002</v>
      </c>
      <c r="V27" s="5">
        <v>20.5</v>
      </c>
      <c r="W27" s="5">
        <v>18638.09849</v>
      </c>
      <c r="X27" s="5">
        <v>21</v>
      </c>
      <c r="Y27" s="5">
        <v>33548.543550000002</v>
      </c>
      <c r="Z27" s="5">
        <v>75</v>
      </c>
      <c r="AA27" s="5">
        <v>17848.221959999999</v>
      </c>
      <c r="AB27" s="5">
        <v>27</v>
      </c>
      <c r="AC27" s="5">
        <v>16485.076213</v>
      </c>
      <c r="AD27" s="5">
        <v>47.33</v>
      </c>
      <c r="AE27" s="5">
        <v>19315.011597000001</v>
      </c>
      <c r="AF27" s="5">
        <v>25.66</v>
      </c>
      <c r="AG27" s="5">
        <v>9091.7433600000004</v>
      </c>
      <c r="AH27" s="5">
        <v>11</v>
      </c>
      <c r="AI27" s="5">
        <v>18912.690470000001</v>
      </c>
      <c r="AJ27" s="5">
        <v>16.489999999999998</v>
      </c>
      <c r="AK27" s="5">
        <v>58580.973395000001</v>
      </c>
      <c r="AL27" s="5">
        <v>26</v>
      </c>
      <c r="AM27" s="5">
        <v>275032.53928000003</v>
      </c>
      <c r="AN27" s="5">
        <v>34</v>
      </c>
      <c r="AO27" s="5">
        <v>402.77942999999999</v>
      </c>
      <c r="AP27" s="5">
        <v>5</v>
      </c>
      <c r="AQ27" s="5">
        <v>4731.5724250000003</v>
      </c>
      <c r="AR27" s="5">
        <v>5</v>
      </c>
      <c r="AS27" s="6">
        <v>535429.39143600001</v>
      </c>
      <c r="AT27" s="8">
        <v>360.46</v>
      </c>
    </row>
    <row r="28" spans="1:46" x14ac:dyDescent="0.35">
      <c r="D28" s="2" t="s">
        <v>5</v>
      </c>
      <c r="E28" s="5">
        <v>22521.377653</v>
      </c>
      <c r="F28" s="5">
        <v>39</v>
      </c>
      <c r="G28" s="5">
        <v>14352.699146999999</v>
      </c>
      <c r="H28" s="5">
        <v>34.11</v>
      </c>
      <c r="I28" s="5">
        <v>16360.222239999999</v>
      </c>
      <c r="J28" s="5">
        <v>38.22</v>
      </c>
      <c r="K28" s="5">
        <v>26604.864732999999</v>
      </c>
      <c r="L28" s="5">
        <v>25.78</v>
      </c>
      <c r="M28" s="5">
        <v>11163.756364999999</v>
      </c>
      <c r="N28" s="5">
        <v>40</v>
      </c>
      <c r="O28" s="5">
        <v>51145.993842000003</v>
      </c>
      <c r="P28" s="5">
        <v>35.799999999999997</v>
      </c>
      <c r="Q28" s="5">
        <v>64127.661270999997</v>
      </c>
      <c r="R28" s="5">
        <v>28</v>
      </c>
      <c r="S28" s="5">
        <v>70704.509583000006</v>
      </c>
      <c r="T28" s="5">
        <v>34.46</v>
      </c>
      <c r="U28" s="5">
        <v>25658.591380000002</v>
      </c>
      <c r="V28" s="5">
        <v>31</v>
      </c>
      <c r="W28" s="5">
        <v>32129.000286999999</v>
      </c>
      <c r="X28" s="5">
        <v>25</v>
      </c>
      <c r="Y28" s="5">
        <v>14031.772901</v>
      </c>
      <c r="Z28" s="5">
        <v>33.5</v>
      </c>
      <c r="AA28" s="5">
        <v>55503.604124999998</v>
      </c>
      <c r="AB28" s="5">
        <v>35.5</v>
      </c>
      <c r="AC28" s="5">
        <v>54501.451421999998</v>
      </c>
      <c r="AD28" s="5">
        <v>33</v>
      </c>
      <c r="AE28" s="5">
        <v>21722.432591000001</v>
      </c>
      <c r="AF28" s="5">
        <v>19</v>
      </c>
      <c r="AG28" s="5">
        <v>35845.593642</v>
      </c>
      <c r="AH28" s="5">
        <v>38</v>
      </c>
      <c r="AI28" s="5">
        <v>116698.800655</v>
      </c>
      <c r="AJ28" s="5">
        <v>24</v>
      </c>
      <c r="AK28" s="5">
        <v>11216.733700000001</v>
      </c>
      <c r="AL28" s="5">
        <v>24</v>
      </c>
      <c r="AM28" s="5">
        <v>39023.544703</v>
      </c>
      <c r="AN28" s="5">
        <v>25</v>
      </c>
      <c r="AO28" s="5">
        <v>26724.210472999999</v>
      </c>
      <c r="AP28" s="5">
        <v>11.33</v>
      </c>
      <c r="AQ28" s="5">
        <v>47340.634263</v>
      </c>
      <c r="AR28" s="5">
        <v>18</v>
      </c>
      <c r="AS28" s="6">
        <v>757377.45497600001</v>
      </c>
      <c r="AT28" s="8">
        <v>592.70000000000005</v>
      </c>
    </row>
    <row r="29" spans="1:46" x14ac:dyDescent="0.35">
      <c r="D29" s="2" t="s">
        <v>71</v>
      </c>
      <c r="E29" s="5">
        <v>1235.8979999999999</v>
      </c>
      <c r="F29" s="5">
        <v>2</v>
      </c>
      <c r="G29" s="5">
        <v>14001.268988</v>
      </c>
      <c r="H29" s="5">
        <v>8</v>
      </c>
      <c r="I29" s="5">
        <v>131.34627</v>
      </c>
      <c r="J29" s="5">
        <v>1</v>
      </c>
      <c r="K29" s="5">
        <v>1719.6406099999999</v>
      </c>
      <c r="L29" s="5">
        <v>3</v>
      </c>
      <c r="M29" s="5">
        <v>1422.2804679999999</v>
      </c>
      <c r="N29" s="5">
        <v>6</v>
      </c>
      <c r="O29" s="5">
        <v>997.73603000000003</v>
      </c>
      <c r="P29" s="5">
        <v>3</v>
      </c>
      <c r="Q29" s="5">
        <v>181.14599999999999</v>
      </c>
      <c r="R29" s="5">
        <v>3</v>
      </c>
      <c r="S29" s="5">
        <v>60.071249999999999</v>
      </c>
      <c r="T29" s="5">
        <v>1</v>
      </c>
      <c r="U29" s="5">
        <v>5.1282100000000002</v>
      </c>
      <c r="V29" s="5">
        <v>1</v>
      </c>
      <c r="W29" s="5">
        <v>317.97557999999998</v>
      </c>
      <c r="X29" s="5">
        <v>4</v>
      </c>
      <c r="Y29" s="5">
        <v>157.88076000000001</v>
      </c>
      <c r="Z29" s="5">
        <v>5</v>
      </c>
      <c r="AA29" s="5">
        <v>690.24384999999995</v>
      </c>
      <c r="AB29" s="5">
        <v>15</v>
      </c>
      <c r="AC29" s="5">
        <v>1675.81718</v>
      </c>
      <c r="AD29" s="5">
        <v>17</v>
      </c>
      <c r="AE29" s="5">
        <v>3400.6380100000001</v>
      </c>
      <c r="AF29" s="5">
        <v>11</v>
      </c>
      <c r="AG29" s="5">
        <v>1148.2413650000001</v>
      </c>
      <c r="AH29" s="5">
        <v>17</v>
      </c>
      <c r="AI29" s="5">
        <v>1478.57051</v>
      </c>
      <c r="AJ29" s="5">
        <v>18</v>
      </c>
      <c r="AK29" s="5">
        <v>261.16750000000002</v>
      </c>
      <c r="AL29" s="5">
        <v>7</v>
      </c>
      <c r="AM29" s="5">
        <v>1060.86571</v>
      </c>
      <c r="AN29" s="5">
        <v>9</v>
      </c>
      <c r="AO29" s="5">
        <v>29.154229999999998</v>
      </c>
      <c r="AP29" s="5">
        <v>1</v>
      </c>
      <c r="AQ29" s="5"/>
      <c r="AR29" s="25"/>
      <c r="AS29" s="6">
        <v>29975.070521000001</v>
      </c>
      <c r="AT29" s="8">
        <v>132</v>
      </c>
    </row>
    <row r="30" spans="1:46" x14ac:dyDescent="0.35">
      <c r="D30" s="2" t="s">
        <v>72</v>
      </c>
      <c r="E30" s="5">
        <v>24935.741032000002</v>
      </c>
      <c r="F30" s="5">
        <v>53</v>
      </c>
      <c r="G30" s="5">
        <v>6323.0236560000003</v>
      </c>
      <c r="H30" s="5">
        <v>33</v>
      </c>
      <c r="I30" s="5">
        <v>6673.3582489999999</v>
      </c>
      <c r="J30" s="5">
        <v>34</v>
      </c>
      <c r="K30" s="5">
        <v>6733.0101560000003</v>
      </c>
      <c r="L30" s="5">
        <v>33</v>
      </c>
      <c r="M30" s="5">
        <v>8401.6376670000009</v>
      </c>
      <c r="N30" s="5">
        <v>30.5</v>
      </c>
      <c r="O30" s="5">
        <v>35776.673391999997</v>
      </c>
      <c r="P30" s="5">
        <v>52.3</v>
      </c>
      <c r="Q30" s="5">
        <v>6402.2704919999996</v>
      </c>
      <c r="R30" s="5">
        <v>27</v>
      </c>
      <c r="S30" s="5">
        <v>12395.738439999999</v>
      </c>
      <c r="T30" s="5">
        <v>38</v>
      </c>
      <c r="U30" s="5">
        <v>9153.9249299999992</v>
      </c>
      <c r="V30" s="5">
        <v>36</v>
      </c>
      <c r="W30" s="5">
        <v>78582.722880000001</v>
      </c>
      <c r="X30" s="5">
        <v>38.5</v>
      </c>
      <c r="Y30" s="5">
        <v>30779.306830000001</v>
      </c>
      <c r="Z30" s="5">
        <v>74</v>
      </c>
      <c r="AA30" s="5">
        <v>14916.20708</v>
      </c>
      <c r="AB30" s="5">
        <v>63</v>
      </c>
      <c r="AC30" s="5">
        <v>68097.457034999999</v>
      </c>
      <c r="AD30" s="5">
        <v>66</v>
      </c>
      <c r="AE30" s="5">
        <v>47184.249750000003</v>
      </c>
      <c r="AF30" s="5">
        <v>93</v>
      </c>
      <c r="AG30" s="5">
        <v>32575.328529999999</v>
      </c>
      <c r="AH30" s="5">
        <v>139</v>
      </c>
      <c r="AI30" s="5">
        <v>16594.681039999999</v>
      </c>
      <c r="AJ30" s="5">
        <v>75</v>
      </c>
      <c r="AK30" s="5">
        <v>3131.9873400000001</v>
      </c>
      <c r="AL30" s="5">
        <v>24</v>
      </c>
      <c r="AM30" s="5">
        <v>6215.51613</v>
      </c>
      <c r="AN30" s="5">
        <v>41</v>
      </c>
      <c r="AO30" s="5">
        <v>418.21578</v>
      </c>
      <c r="AP30" s="5">
        <v>5</v>
      </c>
      <c r="AQ30" s="5">
        <v>792.98438999999996</v>
      </c>
      <c r="AR30" s="5">
        <v>4</v>
      </c>
      <c r="AS30" s="6">
        <v>416084.03479900002</v>
      </c>
      <c r="AT30" s="8">
        <v>959.3</v>
      </c>
    </row>
    <row r="31" spans="1:46" x14ac:dyDescent="0.35">
      <c r="D31" s="2" t="s">
        <v>190</v>
      </c>
      <c r="E31" s="5">
        <v>5385.3713600000001</v>
      </c>
      <c r="F31" s="5">
        <v>9</v>
      </c>
      <c r="G31" s="5">
        <v>4154.8659600000001</v>
      </c>
      <c r="H31" s="5">
        <v>6</v>
      </c>
      <c r="I31" s="5">
        <v>4481.0825800000002</v>
      </c>
      <c r="J31" s="5">
        <v>11</v>
      </c>
      <c r="K31" s="5">
        <v>5371.1421499999997</v>
      </c>
      <c r="L31" s="5">
        <v>16</v>
      </c>
      <c r="M31" s="5">
        <v>7932.9463400000004</v>
      </c>
      <c r="N31" s="5">
        <v>18</v>
      </c>
      <c r="O31" s="5">
        <v>4985.4196499999998</v>
      </c>
      <c r="P31" s="5">
        <v>9</v>
      </c>
      <c r="Q31" s="5">
        <v>5219.4815799999997</v>
      </c>
      <c r="R31" s="5">
        <v>10</v>
      </c>
      <c r="S31" s="5">
        <v>4788.6984300000004</v>
      </c>
      <c r="T31" s="5">
        <v>5</v>
      </c>
      <c r="U31" s="5">
        <v>7124.45597</v>
      </c>
      <c r="V31" s="5">
        <v>13</v>
      </c>
      <c r="W31" s="5">
        <v>2711.9246899999998</v>
      </c>
      <c r="X31" s="5">
        <v>6.5</v>
      </c>
      <c r="Y31" s="5">
        <v>6749.9284900000002</v>
      </c>
      <c r="Z31" s="5">
        <v>3</v>
      </c>
      <c r="AA31" s="5">
        <v>2048.39363</v>
      </c>
      <c r="AB31" s="5">
        <v>8</v>
      </c>
      <c r="AC31" s="5">
        <v>4957.8688599999996</v>
      </c>
      <c r="AD31" s="5">
        <v>3</v>
      </c>
      <c r="AE31" s="5">
        <v>389.65908999999999</v>
      </c>
      <c r="AF31" s="5">
        <v>3</v>
      </c>
      <c r="AG31" s="5">
        <v>2343.6593499999999</v>
      </c>
      <c r="AH31" s="5">
        <v>2</v>
      </c>
      <c r="AI31" s="5"/>
      <c r="AJ31" s="25"/>
      <c r="AK31" s="5">
        <v>160</v>
      </c>
      <c r="AL31" s="5">
        <v>1</v>
      </c>
      <c r="AM31" s="5"/>
      <c r="AN31" s="25"/>
      <c r="AO31" s="5"/>
      <c r="AP31" s="25"/>
      <c r="AQ31" s="5"/>
      <c r="AR31" s="25"/>
      <c r="AS31" s="6">
        <v>68804.898130000001</v>
      </c>
      <c r="AT31" s="8">
        <v>123.5</v>
      </c>
    </row>
    <row r="32" spans="1:46" x14ac:dyDescent="0.35">
      <c r="D32" s="2" t="s">
        <v>73</v>
      </c>
      <c r="E32" s="5">
        <v>23261.103012</v>
      </c>
      <c r="F32" s="5">
        <v>259</v>
      </c>
      <c r="G32" s="5">
        <v>6624.8650440000001</v>
      </c>
      <c r="H32" s="5">
        <v>93</v>
      </c>
      <c r="I32" s="5">
        <v>24561.667130000002</v>
      </c>
      <c r="J32" s="5">
        <v>96.5</v>
      </c>
      <c r="K32" s="5">
        <v>52526.448411999998</v>
      </c>
      <c r="L32" s="5">
        <v>70</v>
      </c>
      <c r="M32" s="5">
        <v>58529.644218000001</v>
      </c>
      <c r="N32" s="5">
        <v>38.99</v>
      </c>
      <c r="O32" s="5">
        <v>6727.0234799999998</v>
      </c>
      <c r="P32" s="5">
        <v>55</v>
      </c>
      <c r="Q32" s="5">
        <v>15311.15331</v>
      </c>
      <c r="R32" s="5">
        <v>49.97</v>
      </c>
      <c r="S32" s="5">
        <v>3298.657639</v>
      </c>
      <c r="T32" s="5">
        <v>18</v>
      </c>
      <c r="U32" s="5">
        <v>14790.81373</v>
      </c>
      <c r="V32" s="5">
        <v>28</v>
      </c>
      <c r="W32" s="5">
        <v>36935.357365000003</v>
      </c>
      <c r="X32" s="5">
        <v>61</v>
      </c>
      <c r="Y32" s="5">
        <v>8792.1689839999999</v>
      </c>
      <c r="Z32" s="5">
        <v>84</v>
      </c>
      <c r="AA32" s="5">
        <v>12120.109277</v>
      </c>
      <c r="AB32" s="5">
        <v>98.99</v>
      </c>
      <c r="AC32" s="5">
        <v>12338.022430000001</v>
      </c>
      <c r="AD32" s="5">
        <v>198</v>
      </c>
      <c r="AE32" s="5">
        <v>14191.432989999999</v>
      </c>
      <c r="AF32" s="5">
        <v>282</v>
      </c>
      <c r="AG32" s="5">
        <v>8458.9097500000007</v>
      </c>
      <c r="AH32" s="5">
        <v>278</v>
      </c>
      <c r="AI32" s="5">
        <v>13225.013709999999</v>
      </c>
      <c r="AJ32" s="5">
        <v>186</v>
      </c>
      <c r="AK32" s="5">
        <v>5978.0624699999998</v>
      </c>
      <c r="AL32" s="5">
        <v>39</v>
      </c>
      <c r="AM32" s="5">
        <v>695.27910999999995</v>
      </c>
      <c r="AN32" s="5">
        <v>5</v>
      </c>
      <c r="AO32" s="5">
        <v>67189.858630000002</v>
      </c>
      <c r="AP32" s="5">
        <v>2.5</v>
      </c>
      <c r="AQ32" s="5">
        <v>5676.4951250000004</v>
      </c>
      <c r="AR32" s="5">
        <v>1</v>
      </c>
      <c r="AS32" s="6">
        <v>391232.08581600001</v>
      </c>
      <c r="AT32" s="8">
        <v>1943.95</v>
      </c>
    </row>
    <row r="33" spans="4:46" x14ac:dyDescent="0.35">
      <c r="D33" s="2" t="s">
        <v>74</v>
      </c>
      <c r="E33" s="5">
        <v>11901.825930000001</v>
      </c>
      <c r="F33" s="5">
        <v>51</v>
      </c>
      <c r="G33" s="5">
        <v>5472.000239</v>
      </c>
      <c r="H33" s="5">
        <v>36</v>
      </c>
      <c r="I33" s="5">
        <v>8178.4025300000003</v>
      </c>
      <c r="J33" s="5">
        <v>142.5</v>
      </c>
      <c r="K33" s="5">
        <v>13612.945759</v>
      </c>
      <c r="L33" s="5">
        <v>162.5</v>
      </c>
      <c r="M33" s="5">
        <v>45766.439359999997</v>
      </c>
      <c r="N33" s="5">
        <v>138.51</v>
      </c>
      <c r="O33" s="5">
        <v>27036.680924</v>
      </c>
      <c r="P33" s="5">
        <v>140</v>
      </c>
      <c r="Q33" s="5">
        <v>24215.072630999999</v>
      </c>
      <c r="R33" s="5">
        <v>114</v>
      </c>
      <c r="S33" s="5">
        <v>17707.368517999999</v>
      </c>
      <c r="T33" s="5">
        <v>79.5</v>
      </c>
      <c r="U33" s="5">
        <v>15945.118911</v>
      </c>
      <c r="V33" s="5">
        <v>96.49</v>
      </c>
      <c r="W33" s="5">
        <v>59459.439715</v>
      </c>
      <c r="X33" s="5">
        <v>180.98</v>
      </c>
      <c r="Y33" s="5">
        <v>49810.534168999999</v>
      </c>
      <c r="Z33" s="5">
        <v>172</v>
      </c>
      <c r="AA33" s="5">
        <v>44061.063036</v>
      </c>
      <c r="AB33" s="5">
        <v>120.16</v>
      </c>
      <c r="AC33" s="5">
        <v>19809.694708999999</v>
      </c>
      <c r="AD33" s="5">
        <v>91.83</v>
      </c>
      <c r="AE33" s="5">
        <v>15352.557150000001</v>
      </c>
      <c r="AF33" s="5">
        <v>60.97</v>
      </c>
      <c r="AG33" s="5">
        <v>44027.63867</v>
      </c>
      <c r="AH33" s="5">
        <v>93.74</v>
      </c>
      <c r="AI33" s="5">
        <v>11563.773305999999</v>
      </c>
      <c r="AJ33" s="5">
        <v>83.54</v>
      </c>
      <c r="AK33" s="5">
        <v>19112.506520999999</v>
      </c>
      <c r="AL33" s="5">
        <v>65.650000000000006</v>
      </c>
      <c r="AM33" s="5">
        <v>4039.6921379999999</v>
      </c>
      <c r="AN33" s="5">
        <v>8.5</v>
      </c>
      <c r="AO33" s="5">
        <v>30403.571175000001</v>
      </c>
      <c r="AP33" s="5">
        <v>8.5</v>
      </c>
      <c r="AQ33" s="5">
        <v>8665.8084899999994</v>
      </c>
      <c r="AR33" s="5">
        <v>0.99</v>
      </c>
      <c r="AS33" s="6">
        <v>476142.13388099999</v>
      </c>
      <c r="AT33" s="8">
        <v>1847.36</v>
      </c>
    </row>
    <row r="34" spans="4:46" x14ac:dyDescent="0.35">
      <c r="D34" s="2" t="s">
        <v>75</v>
      </c>
      <c r="E34" s="5"/>
      <c r="F34" s="25"/>
      <c r="G34" s="5">
        <v>330</v>
      </c>
      <c r="H34" s="5">
        <v>1</v>
      </c>
      <c r="I34" s="5">
        <v>109.36799999999999</v>
      </c>
      <c r="J34" s="5">
        <v>1</v>
      </c>
      <c r="K34" s="5">
        <v>436.56900000000002</v>
      </c>
      <c r="L34" s="5">
        <v>1</v>
      </c>
      <c r="M34" s="5">
        <v>531.06200000000001</v>
      </c>
      <c r="N34" s="5">
        <v>3</v>
      </c>
      <c r="O34" s="5"/>
      <c r="P34" s="25"/>
      <c r="Q34" s="5">
        <v>510.60919999999999</v>
      </c>
      <c r="R34" s="5">
        <v>3</v>
      </c>
      <c r="S34" s="5">
        <v>521.28</v>
      </c>
      <c r="T34" s="5">
        <v>3</v>
      </c>
      <c r="U34" s="5">
        <v>256.91000000000003</v>
      </c>
      <c r="V34" s="5">
        <v>1</v>
      </c>
      <c r="W34" s="5"/>
      <c r="X34" s="25"/>
      <c r="Y34" s="5">
        <v>1480.11609</v>
      </c>
      <c r="Z34" s="5">
        <v>5</v>
      </c>
      <c r="AA34" s="5">
        <v>6803.9912299999996</v>
      </c>
      <c r="AB34" s="5">
        <v>12</v>
      </c>
      <c r="AC34" s="5">
        <v>17330.466525</v>
      </c>
      <c r="AD34" s="5">
        <v>7</v>
      </c>
      <c r="AE34" s="5">
        <v>6434.8864949999997</v>
      </c>
      <c r="AF34" s="5">
        <v>16</v>
      </c>
      <c r="AG34" s="5">
        <v>7891.8726800000004</v>
      </c>
      <c r="AH34" s="5">
        <v>10</v>
      </c>
      <c r="AI34" s="5">
        <v>4418.5242200000002</v>
      </c>
      <c r="AJ34" s="5">
        <v>5</v>
      </c>
      <c r="AK34" s="5">
        <v>1757.7852700000001</v>
      </c>
      <c r="AL34" s="5">
        <v>2</v>
      </c>
      <c r="AM34" s="5">
        <v>340.49691000000001</v>
      </c>
      <c r="AN34" s="5">
        <v>1</v>
      </c>
      <c r="AO34" s="5">
        <v>4717.9552100000001</v>
      </c>
      <c r="AP34" s="5">
        <v>5</v>
      </c>
      <c r="AQ34" s="5">
        <v>23963.785374999999</v>
      </c>
      <c r="AR34" s="5">
        <v>2.5</v>
      </c>
      <c r="AS34" s="6">
        <v>77835.678205000004</v>
      </c>
      <c r="AT34" s="8">
        <v>78.5</v>
      </c>
    </row>
    <row r="35" spans="4:46" x14ac:dyDescent="0.35">
      <c r="D35" s="2" t="s">
        <v>76</v>
      </c>
      <c r="E35" s="5">
        <v>288115.58608500002</v>
      </c>
      <c r="F35" s="5">
        <v>186.49</v>
      </c>
      <c r="G35" s="5">
        <v>418731.63922499999</v>
      </c>
      <c r="H35" s="5">
        <v>393.5</v>
      </c>
      <c r="I35" s="5">
        <v>438180.49841</v>
      </c>
      <c r="J35" s="5">
        <v>437.99</v>
      </c>
      <c r="K35" s="5">
        <v>258180.42436400001</v>
      </c>
      <c r="L35" s="5">
        <v>131.18</v>
      </c>
      <c r="M35" s="5">
        <v>914609.01312100003</v>
      </c>
      <c r="N35" s="5">
        <v>191.52</v>
      </c>
      <c r="O35" s="5">
        <v>199847.877075</v>
      </c>
      <c r="P35" s="5">
        <v>158.28</v>
      </c>
      <c r="Q35" s="5">
        <v>547546.26989800006</v>
      </c>
      <c r="R35" s="5">
        <v>184.07</v>
      </c>
      <c r="S35" s="5">
        <v>159374.47941</v>
      </c>
      <c r="T35" s="5">
        <v>159.5</v>
      </c>
      <c r="U35" s="5">
        <v>835453.14389099996</v>
      </c>
      <c r="V35" s="5">
        <v>153.97</v>
      </c>
      <c r="W35" s="5">
        <v>477915.19422800001</v>
      </c>
      <c r="X35" s="5">
        <v>165</v>
      </c>
      <c r="Y35" s="5">
        <v>1597243.992815</v>
      </c>
      <c r="Z35" s="5">
        <v>350.97</v>
      </c>
      <c r="AA35" s="5">
        <v>949175.73935399996</v>
      </c>
      <c r="AB35" s="5">
        <v>277</v>
      </c>
      <c r="AC35" s="5">
        <v>166661.23108900001</v>
      </c>
      <c r="AD35" s="5">
        <v>205.5</v>
      </c>
      <c r="AE35" s="5">
        <v>252491.043057</v>
      </c>
      <c r="AF35" s="5">
        <v>305.5</v>
      </c>
      <c r="AG35" s="5">
        <v>564813.67576599994</v>
      </c>
      <c r="AH35" s="5">
        <v>282.99</v>
      </c>
      <c r="AI35" s="5">
        <v>297792.87798699999</v>
      </c>
      <c r="AJ35" s="5">
        <v>313.99</v>
      </c>
      <c r="AK35" s="5">
        <v>1337331.3430929999</v>
      </c>
      <c r="AL35" s="5">
        <v>118</v>
      </c>
      <c r="AM35" s="5">
        <v>69743.351150000002</v>
      </c>
      <c r="AN35" s="5">
        <v>19</v>
      </c>
      <c r="AO35" s="5">
        <v>219198.57615000001</v>
      </c>
      <c r="AP35" s="5">
        <v>37.659999999999997</v>
      </c>
      <c r="AQ35" s="5">
        <v>255230.931087</v>
      </c>
      <c r="AR35" s="5">
        <v>66.959999999999994</v>
      </c>
      <c r="AS35" s="6">
        <v>10247636.887255</v>
      </c>
      <c r="AT35" s="8">
        <v>4139.07</v>
      </c>
    </row>
    <row r="36" spans="4:46" x14ac:dyDescent="0.35">
      <c r="D36" s="2" t="s">
        <v>205</v>
      </c>
      <c r="E36" s="5"/>
      <c r="F36" s="25"/>
      <c r="G36" s="5"/>
      <c r="H36" s="25"/>
      <c r="I36" s="5"/>
      <c r="J36" s="25"/>
      <c r="K36" s="5"/>
      <c r="L36" s="25"/>
      <c r="M36" s="5"/>
      <c r="N36" s="25"/>
      <c r="O36" s="5"/>
      <c r="P36" s="25"/>
      <c r="Q36" s="5"/>
      <c r="R36" s="25"/>
      <c r="S36" s="5"/>
      <c r="T36" s="25"/>
      <c r="U36" s="5"/>
      <c r="V36" s="25"/>
      <c r="W36" s="5"/>
      <c r="X36" s="25"/>
      <c r="Y36" s="5"/>
      <c r="Z36" s="25"/>
      <c r="AA36" s="5"/>
      <c r="AB36" s="25"/>
      <c r="AC36" s="5"/>
      <c r="AD36" s="25"/>
      <c r="AE36" s="5">
        <v>6.6912799999999999</v>
      </c>
      <c r="AF36" s="5">
        <v>1</v>
      </c>
      <c r="AG36" s="5">
        <v>734.25555999999995</v>
      </c>
      <c r="AH36" s="5">
        <v>2</v>
      </c>
      <c r="AI36" s="5"/>
      <c r="AJ36" s="25"/>
      <c r="AK36" s="5"/>
      <c r="AL36" s="25"/>
      <c r="AM36" s="5"/>
      <c r="AN36" s="25"/>
      <c r="AO36" s="5"/>
      <c r="AP36" s="25"/>
      <c r="AQ36" s="5"/>
      <c r="AR36" s="25"/>
      <c r="AS36" s="6">
        <v>740.94683999999995</v>
      </c>
      <c r="AT36" s="8">
        <v>3</v>
      </c>
    </row>
    <row r="37" spans="4:46" x14ac:dyDescent="0.35">
      <c r="D37" s="2" t="s">
        <v>206</v>
      </c>
      <c r="E37" s="5"/>
      <c r="F37" s="25"/>
      <c r="G37" s="5"/>
      <c r="H37" s="25"/>
      <c r="I37" s="5"/>
      <c r="J37" s="25"/>
      <c r="K37" s="5"/>
      <c r="L37" s="25"/>
      <c r="M37" s="5"/>
      <c r="N37" s="25"/>
      <c r="O37" s="5"/>
      <c r="P37" s="25"/>
      <c r="Q37" s="5"/>
      <c r="R37" s="25"/>
      <c r="S37" s="5"/>
      <c r="T37" s="25"/>
      <c r="U37" s="5"/>
      <c r="V37" s="25"/>
      <c r="W37" s="5"/>
      <c r="X37" s="25"/>
      <c r="Y37" s="5"/>
      <c r="Z37" s="25"/>
      <c r="AA37" s="5"/>
      <c r="AB37" s="25"/>
      <c r="AC37" s="5"/>
      <c r="AD37" s="25"/>
      <c r="AE37" s="5">
        <v>316.07600000000002</v>
      </c>
      <c r="AF37" s="5">
        <v>1</v>
      </c>
      <c r="AG37" s="5"/>
      <c r="AH37" s="25"/>
      <c r="AI37" s="5"/>
      <c r="AJ37" s="25"/>
      <c r="AK37" s="5"/>
      <c r="AL37" s="25"/>
      <c r="AM37" s="5"/>
      <c r="AN37" s="25"/>
      <c r="AO37" s="5"/>
      <c r="AP37" s="25"/>
      <c r="AQ37" s="5"/>
      <c r="AR37" s="25"/>
      <c r="AS37" s="6">
        <v>316.07600000000002</v>
      </c>
      <c r="AT37" s="8">
        <v>1</v>
      </c>
    </row>
    <row r="38" spans="4:46" x14ac:dyDescent="0.35">
      <c r="D38" s="2" t="s">
        <v>77</v>
      </c>
      <c r="E38" s="5">
        <v>10913.843258999999</v>
      </c>
      <c r="F38" s="5">
        <v>29</v>
      </c>
      <c r="G38" s="5">
        <v>8387.0700300000008</v>
      </c>
      <c r="H38" s="5">
        <v>36.5</v>
      </c>
      <c r="I38" s="5">
        <v>18484.807969000001</v>
      </c>
      <c r="J38" s="5">
        <v>21</v>
      </c>
      <c r="K38" s="5">
        <v>6537.1824669999996</v>
      </c>
      <c r="L38" s="5">
        <v>36.200000000000003</v>
      </c>
      <c r="M38" s="5">
        <v>34394.99699</v>
      </c>
      <c r="N38" s="5">
        <v>120.03</v>
      </c>
      <c r="O38" s="5">
        <v>40835.906083000002</v>
      </c>
      <c r="P38" s="5">
        <v>110</v>
      </c>
      <c r="Q38" s="5">
        <v>23883.854733</v>
      </c>
      <c r="R38" s="5">
        <v>39</v>
      </c>
      <c r="S38" s="5">
        <v>37270.708134</v>
      </c>
      <c r="T38" s="5">
        <v>76.5</v>
      </c>
      <c r="U38" s="5">
        <v>59691.256323000001</v>
      </c>
      <c r="V38" s="5">
        <v>71</v>
      </c>
      <c r="W38" s="5">
        <v>73332.404479999997</v>
      </c>
      <c r="X38" s="5">
        <v>29.5</v>
      </c>
      <c r="Y38" s="5">
        <v>66379.027770000001</v>
      </c>
      <c r="Z38" s="5">
        <v>15</v>
      </c>
      <c r="AA38" s="5">
        <v>9222.7649550000006</v>
      </c>
      <c r="AB38" s="5">
        <v>8.5</v>
      </c>
      <c r="AC38" s="5">
        <v>38916.529218999996</v>
      </c>
      <c r="AD38" s="5">
        <v>25</v>
      </c>
      <c r="AE38" s="5">
        <v>6066.6389909999998</v>
      </c>
      <c r="AF38" s="5">
        <v>11.5</v>
      </c>
      <c r="AG38" s="5">
        <v>48508.77663</v>
      </c>
      <c r="AH38" s="5">
        <v>9</v>
      </c>
      <c r="AI38" s="5">
        <v>18876.012044999999</v>
      </c>
      <c r="AJ38" s="5">
        <v>17.329999999999998</v>
      </c>
      <c r="AK38" s="5">
        <v>39563.015760000002</v>
      </c>
      <c r="AL38" s="5">
        <v>7.16</v>
      </c>
      <c r="AM38" s="5">
        <v>26.975522999999999</v>
      </c>
      <c r="AN38" s="5">
        <v>1</v>
      </c>
      <c r="AO38" s="5">
        <v>110.57386700000001</v>
      </c>
      <c r="AP38" s="5">
        <v>1</v>
      </c>
      <c r="AQ38" s="5">
        <v>11662.252899999999</v>
      </c>
      <c r="AR38" s="5">
        <v>1</v>
      </c>
      <c r="AS38" s="6">
        <v>553064.59812800004</v>
      </c>
      <c r="AT38" s="8">
        <v>665.22</v>
      </c>
    </row>
    <row r="39" spans="4:46" x14ac:dyDescent="0.35">
      <c r="D39" s="2" t="s">
        <v>78</v>
      </c>
      <c r="E39" s="5">
        <v>9328.7035680000008</v>
      </c>
      <c r="F39" s="5">
        <v>21</v>
      </c>
      <c r="G39" s="5">
        <v>6920.755392</v>
      </c>
      <c r="H39" s="5">
        <v>17</v>
      </c>
      <c r="I39" s="5">
        <v>7726.5658880000001</v>
      </c>
      <c r="J39" s="5">
        <v>20</v>
      </c>
      <c r="K39" s="5">
        <v>39247.879749</v>
      </c>
      <c r="L39" s="5">
        <v>48</v>
      </c>
      <c r="M39" s="5">
        <v>15740.873125</v>
      </c>
      <c r="N39" s="5">
        <v>41</v>
      </c>
      <c r="O39" s="5">
        <v>36493.572831999998</v>
      </c>
      <c r="P39" s="5">
        <v>49</v>
      </c>
      <c r="Q39" s="5">
        <v>41800.321001999997</v>
      </c>
      <c r="R39" s="5">
        <v>39</v>
      </c>
      <c r="S39" s="5">
        <v>22203.239850000002</v>
      </c>
      <c r="T39" s="5">
        <v>78</v>
      </c>
      <c r="U39" s="5">
        <v>54410.100830000003</v>
      </c>
      <c r="V39" s="5">
        <v>34</v>
      </c>
      <c r="W39" s="5">
        <v>59480.039940000002</v>
      </c>
      <c r="X39" s="5">
        <v>40</v>
      </c>
      <c r="Y39" s="5">
        <v>124834.0387</v>
      </c>
      <c r="Z39" s="5">
        <v>41</v>
      </c>
      <c r="AA39" s="5">
        <v>30502.105309999999</v>
      </c>
      <c r="AB39" s="5">
        <v>40</v>
      </c>
      <c r="AC39" s="5">
        <v>51526.033309999999</v>
      </c>
      <c r="AD39" s="5">
        <v>74</v>
      </c>
      <c r="AE39" s="5">
        <v>18341.332350000001</v>
      </c>
      <c r="AF39" s="5">
        <v>55</v>
      </c>
      <c r="AG39" s="5">
        <v>42926.803216</v>
      </c>
      <c r="AH39" s="5">
        <v>49</v>
      </c>
      <c r="AI39" s="5">
        <v>37833.107080000002</v>
      </c>
      <c r="AJ39" s="5">
        <v>27</v>
      </c>
      <c r="AK39" s="5">
        <v>25436.685839999998</v>
      </c>
      <c r="AL39" s="5">
        <v>30</v>
      </c>
      <c r="AM39" s="5">
        <v>88954.027658999999</v>
      </c>
      <c r="AN39" s="5">
        <v>22.16</v>
      </c>
      <c r="AO39" s="5">
        <v>50924.945740000003</v>
      </c>
      <c r="AP39" s="5">
        <v>17.5</v>
      </c>
      <c r="AQ39" s="5">
        <v>54785.482600000003</v>
      </c>
      <c r="AR39" s="5">
        <v>36</v>
      </c>
      <c r="AS39" s="6">
        <v>819416.61398100003</v>
      </c>
      <c r="AT39" s="8">
        <v>778.66</v>
      </c>
    </row>
    <row r="40" spans="4:46" x14ac:dyDescent="0.35">
      <c r="D40" s="2" t="s">
        <v>79</v>
      </c>
      <c r="E40" s="5">
        <v>430.22295000000003</v>
      </c>
      <c r="F40" s="5">
        <v>4</v>
      </c>
      <c r="G40" s="5">
        <v>2615.034028</v>
      </c>
      <c r="H40" s="5">
        <v>17</v>
      </c>
      <c r="I40" s="5">
        <v>6492.3239999999996</v>
      </c>
      <c r="J40" s="5">
        <v>31</v>
      </c>
      <c r="K40" s="5">
        <v>5226.1203999999998</v>
      </c>
      <c r="L40" s="5">
        <v>17</v>
      </c>
      <c r="M40" s="5">
        <v>15442.877920000001</v>
      </c>
      <c r="N40" s="5">
        <v>65</v>
      </c>
      <c r="O40" s="5">
        <v>10896.31126</v>
      </c>
      <c r="P40" s="5">
        <v>34</v>
      </c>
      <c r="Q40" s="5">
        <v>6730.7810600000003</v>
      </c>
      <c r="R40" s="5">
        <v>28</v>
      </c>
      <c r="S40" s="5">
        <v>7804.2383499999996</v>
      </c>
      <c r="T40" s="5">
        <v>15</v>
      </c>
      <c r="U40" s="5">
        <v>4508.4558200000001</v>
      </c>
      <c r="V40" s="5">
        <v>27</v>
      </c>
      <c r="W40" s="5">
        <v>12546.737139999999</v>
      </c>
      <c r="X40" s="5">
        <v>18</v>
      </c>
      <c r="Y40" s="5">
        <v>14926.789989999999</v>
      </c>
      <c r="Z40" s="5">
        <v>28</v>
      </c>
      <c r="AA40" s="5">
        <v>9144.1256400000002</v>
      </c>
      <c r="AB40" s="5">
        <v>36</v>
      </c>
      <c r="AC40" s="5">
        <v>9383.3948999999993</v>
      </c>
      <c r="AD40" s="5">
        <v>42</v>
      </c>
      <c r="AE40" s="5">
        <v>8753.4995450000006</v>
      </c>
      <c r="AF40" s="5">
        <v>56</v>
      </c>
      <c r="AG40" s="5">
        <v>1238.20434</v>
      </c>
      <c r="AH40" s="5">
        <v>22</v>
      </c>
      <c r="AI40" s="5">
        <v>5290.6292199999998</v>
      </c>
      <c r="AJ40" s="5">
        <v>32</v>
      </c>
      <c r="AK40" s="5">
        <v>1094.4262200000001</v>
      </c>
      <c r="AL40" s="5">
        <v>6</v>
      </c>
      <c r="AM40" s="5">
        <v>6830.2643099999996</v>
      </c>
      <c r="AN40" s="5">
        <v>11</v>
      </c>
      <c r="AO40" s="5">
        <v>7766.7160700000004</v>
      </c>
      <c r="AP40" s="5">
        <v>16</v>
      </c>
      <c r="AQ40" s="5">
        <v>1338.3859</v>
      </c>
      <c r="AR40" s="5">
        <v>4</v>
      </c>
      <c r="AS40" s="6">
        <v>138459.539063</v>
      </c>
      <c r="AT40" s="8">
        <v>509</v>
      </c>
    </row>
    <row r="41" spans="4:46" x14ac:dyDescent="0.35">
      <c r="D41" s="2" t="s">
        <v>80</v>
      </c>
      <c r="E41" s="5">
        <v>3950.1009880000001</v>
      </c>
      <c r="F41" s="5">
        <v>21</v>
      </c>
      <c r="G41" s="5">
        <v>10199.376593999999</v>
      </c>
      <c r="H41" s="5">
        <v>14</v>
      </c>
      <c r="I41" s="5">
        <v>4418.6743589999996</v>
      </c>
      <c r="J41" s="5">
        <v>19.329999999999998</v>
      </c>
      <c r="K41" s="5">
        <v>1903.9386999999999</v>
      </c>
      <c r="L41" s="5">
        <v>11</v>
      </c>
      <c r="M41" s="5">
        <v>5879.1971599999997</v>
      </c>
      <c r="N41" s="5">
        <v>15</v>
      </c>
      <c r="O41" s="5">
        <v>1944.91236</v>
      </c>
      <c r="P41" s="5">
        <v>7</v>
      </c>
      <c r="Q41" s="5">
        <v>8407.5991599999998</v>
      </c>
      <c r="R41" s="5">
        <v>4</v>
      </c>
      <c r="S41" s="5">
        <v>235.54012</v>
      </c>
      <c r="T41" s="5">
        <v>3</v>
      </c>
      <c r="U41" s="5">
        <v>406.33942000000002</v>
      </c>
      <c r="V41" s="5">
        <v>4</v>
      </c>
      <c r="W41" s="5">
        <v>124.32308999999999</v>
      </c>
      <c r="X41" s="5">
        <v>1</v>
      </c>
      <c r="Y41" s="5">
        <v>62.118000000000002</v>
      </c>
      <c r="Z41" s="5">
        <v>1</v>
      </c>
      <c r="AA41" s="5">
        <v>192</v>
      </c>
      <c r="AB41" s="5">
        <v>1</v>
      </c>
      <c r="AC41" s="5">
        <v>10024.25102</v>
      </c>
      <c r="AD41" s="5">
        <v>8</v>
      </c>
      <c r="AE41" s="5">
        <v>5354.802893</v>
      </c>
      <c r="AF41" s="5">
        <v>11</v>
      </c>
      <c r="AG41" s="5">
        <v>17352.907169999999</v>
      </c>
      <c r="AH41" s="5">
        <v>17</v>
      </c>
      <c r="AI41" s="5">
        <v>2437.7228100000002</v>
      </c>
      <c r="AJ41" s="5">
        <v>9</v>
      </c>
      <c r="AK41" s="5">
        <v>2575.8572399999998</v>
      </c>
      <c r="AL41" s="5">
        <v>11</v>
      </c>
      <c r="AM41" s="5">
        <v>151.60219000000001</v>
      </c>
      <c r="AN41" s="5">
        <v>2</v>
      </c>
      <c r="AO41" s="5">
        <v>10393.02289</v>
      </c>
      <c r="AP41" s="5">
        <v>5</v>
      </c>
      <c r="AQ41" s="5">
        <v>1359.39312</v>
      </c>
      <c r="AR41" s="5">
        <v>5</v>
      </c>
      <c r="AS41" s="6">
        <v>87373.679283999998</v>
      </c>
      <c r="AT41" s="8">
        <v>169.33</v>
      </c>
    </row>
    <row r="42" spans="4:46" x14ac:dyDescent="0.35">
      <c r="D42" s="2" t="s">
        <v>81</v>
      </c>
      <c r="E42" s="5">
        <v>1658.2204180000001</v>
      </c>
      <c r="F42" s="5">
        <v>25</v>
      </c>
      <c r="G42" s="5">
        <v>4537.4504999999999</v>
      </c>
      <c r="H42" s="5">
        <v>16.5</v>
      </c>
      <c r="I42" s="5">
        <v>5801.3118370000002</v>
      </c>
      <c r="J42" s="5">
        <v>32</v>
      </c>
      <c r="K42" s="5">
        <v>9325.5420099999992</v>
      </c>
      <c r="L42" s="5">
        <v>55</v>
      </c>
      <c r="M42" s="5">
        <v>10996.790709999999</v>
      </c>
      <c r="N42" s="5">
        <v>57.15</v>
      </c>
      <c r="O42" s="5">
        <v>12006.458107</v>
      </c>
      <c r="P42" s="5">
        <v>49.45</v>
      </c>
      <c r="Q42" s="5">
        <v>8883.4567050000005</v>
      </c>
      <c r="R42" s="5">
        <v>38</v>
      </c>
      <c r="S42" s="5">
        <v>1172.5333800000001</v>
      </c>
      <c r="T42" s="5">
        <v>22</v>
      </c>
      <c r="U42" s="5">
        <v>6958.2370030000002</v>
      </c>
      <c r="V42" s="5">
        <v>40.479999999999997</v>
      </c>
      <c r="W42" s="5">
        <v>8216.8293450000001</v>
      </c>
      <c r="X42" s="5">
        <v>59.95</v>
      </c>
      <c r="Y42" s="5">
        <v>13943.268749999999</v>
      </c>
      <c r="Z42" s="5">
        <v>69</v>
      </c>
      <c r="AA42" s="5">
        <v>43408.245849999999</v>
      </c>
      <c r="AB42" s="5">
        <v>144</v>
      </c>
      <c r="AC42" s="5">
        <v>44893.362719999997</v>
      </c>
      <c r="AD42" s="5">
        <v>114</v>
      </c>
      <c r="AE42" s="5">
        <v>29189.035810000001</v>
      </c>
      <c r="AF42" s="5">
        <v>95</v>
      </c>
      <c r="AG42" s="5">
        <v>15236.692010000001</v>
      </c>
      <c r="AH42" s="5">
        <v>66</v>
      </c>
      <c r="AI42" s="5">
        <v>8950.3210299999992</v>
      </c>
      <c r="AJ42" s="5">
        <v>48</v>
      </c>
      <c r="AK42" s="5">
        <v>7715.7550499999998</v>
      </c>
      <c r="AL42" s="5">
        <v>35</v>
      </c>
      <c r="AM42" s="5">
        <v>1361.3037300000001</v>
      </c>
      <c r="AN42" s="5">
        <v>10</v>
      </c>
      <c r="AO42" s="5">
        <v>1893.4269999999999</v>
      </c>
      <c r="AP42" s="5">
        <v>1</v>
      </c>
      <c r="AQ42" s="5"/>
      <c r="AR42" s="25"/>
      <c r="AS42" s="6">
        <v>236148.24196499999</v>
      </c>
      <c r="AT42" s="8">
        <v>977.53</v>
      </c>
    </row>
    <row r="43" spans="4:46" x14ac:dyDescent="0.35">
      <c r="D43" s="2" t="s">
        <v>82</v>
      </c>
      <c r="E43" s="5">
        <v>7906.9871819999998</v>
      </c>
      <c r="F43" s="5">
        <v>25</v>
      </c>
      <c r="G43" s="5">
        <v>4977.5874620000004</v>
      </c>
      <c r="H43" s="5">
        <v>27</v>
      </c>
      <c r="I43" s="5">
        <v>12714.54</v>
      </c>
      <c r="J43" s="5">
        <v>22</v>
      </c>
      <c r="K43" s="5">
        <v>14464.686540000001</v>
      </c>
      <c r="L43" s="5">
        <v>24</v>
      </c>
      <c r="M43" s="5">
        <v>2261.68282</v>
      </c>
      <c r="N43" s="5">
        <v>4.3499999999999996</v>
      </c>
      <c r="O43" s="5">
        <v>762.42884100000003</v>
      </c>
      <c r="P43" s="5">
        <v>7</v>
      </c>
      <c r="Q43" s="5">
        <v>1290.4518419999999</v>
      </c>
      <c r="R43" s="5">
        <v>11</v>
      </c>
      <c r="S43" s="5">
        <v>4563.2669729999998</v>
      </c>
      <c r="T43" s="5">
        <v>22</v>
      </c>
      <c r="U43" s="5">
        <v>16015.929012000001</v>
      </c>
      <c r="V43" s="5">
        <v>26</v>
      </c>
      <c r="W43" s="5">
        <v>12432.165489000001</v>
      </c>
      <c r="X43" s="5">
        <v>59</v>
      </c>
      <c r="Y43" s="5">
        <v>16517.673210000001</v>
      </c>
      <c r="Z43" s="5">
        <v>58</v>
      </c>
      <c r="AA43" s="5">
        <v>10024.098900000001</v>
      </c>
      <c r="AB43" s="5">
        <v>62</v>
      </c>
      <c r="AC43" s="5">
        <v>16966.26298</v>
      </c>
      <c r="AD43" s="5">
        <v>69</v>
      </c>
      <c r="AE43" s="5">
        <v>10592.28391</v>
      </c>
      <c r="AF43" s="5">
        <v>41</v>
      </c>
      <c r="AG43" s="5">
        <v>56287.644059999999</v>
      </c>
      <c r="AH43" s="5">
        <v>70</v>
      </c>
      <c r="AI43" s="5">
        <v>18674.33927</v>
      </c>
      <c r="AJ43" s="5">
        <v>71</v>
      </c>
      <c r="AK43" s="5">
        <v>12864.880611</v>
      </c>
      <c r="AL43" s="5">
        <v>39</v>
      </c>
      <c r="AM43" s="5">
        <v>125755.343738</v>
      </c>
      <c r="AN43" s="5">
        <v>19.5</v>
      </c>
      <c r="AO43" s="5">
        <v>12052.901809999999</v>
      </c>
      <c r="AP43" s="5">
        <v>8</v>
      </c>
      <c r="AQ43" s="5">
        <v>11622.13931</v>
      </c>
      <c r="AR43" s="5">
        <v>7</v>
      </c>
      <c r="AS43" s="6">
        <v>368747.29395999998</v>
      </c>
      <c r="AT43" s="8">
        <v>671.85</v>
      </c>
    </row>
    <row r="44" spans="4:46" x14ac:dyDescent="0.35">
      <c r="D44" s="2" t="s">
        <v>6</v>
      </c>
      <c r="E44" s="5">
        <v>109902.948823</v>
      </c>
      <c r="F44" s="5">
        <v>97.35</v>
      </c>
      <c r="G44" s="5">
        <v>52542.363216999998</v>
      </c>
      <c r="H44" s="5">
        <v>86.74</v>
      </c>
      <c r="I44" s="5">
        <v>77685.316860999999</v>
      </c>
      <c r="J44" s="5">
        <v>117.79</v>
      </c>
      <c r="K44" s="5">
        <v>87845.515721000003</v>
      </c>
      <c r="L44" s="5">
        <v>147.1</v>
      </c>
      <c r="M44" s="5">
        <v>51338.723841999999</v>
      </c>
      <c r="N44" s="5">
        <v>108.29</v>
      </c>
      <c r="O44" s="5">
        <v>47512.153922999998</v>
      </c>
      <c r="P44" s="5">
        <v>113.85</v>
      </c>
      <c r="Q44" s="5">
        <v>61654.111527000001</v>
      </c>
      <c r="R44" s="5">
        <v>96.78</v>
      </c>
      <c r="S44" s="5">
        <v>52533.248982999998</v>
      </c>
      <c r="T44" s="5">
        <v>101.94</v>
      </c>
      <c r="U44" s="5">
        <v>59831.509076000002</v>
      </c>
      <c r="V44" s="5">
        <v>88.9</v>
      </c>
      <c r="W44" s="5">
        <v>51623.813348999996</v>
      </c>
      <c r="X44" s="5">
        <v>82.04</v>
      </c>
      <c r="Y44" s="5">
        <v>66734.969482999993</v>
      </c>
      <c r="Z44" s="5">
        <v>85</v>
      </c>
      <c r="AA44" s="5">
        <v>48768.982853000001</v>
      </c>
      <c r="AB44" s="5">
        <v>76.33</v>
      </c>
      <c r="AC44" s="5">
        <v>36519.670975000001</v>
      </c>
      <c r="AD44" s="5">
        <v>68</v>
      </c>
      <c r="AE44" s="5">
        <v>182930.92677799999</v>
      </c>
      <c r="AF44" s="5">
        <v>82.33</v>
      </c>
      <c r="AG44" s="5">
        <v>325729.21197800001</v>
      </c>
      <c r="AH44" s="5">
        <v>81</v>
      </c>
      <c r="AI44" s="5">
        <v>63931.489757000003</v>
      </c>
      <c r="AJ44" s="5">
        <v>70.5</v>
      </c>
      <c r="AK44" s="5">
        <v>41016.765857999999</v>
      </c>
      <c r="AL44" s="5">
        <v>50</v>
      </c>
      <c r="AM44" s="5">
        <v>25682.809311000001</v>
      </c>
      <c r="AN44" s="5">
        <v>35</v>
      </c>
      <c r="AO44" s="5">
        <v>35519.215895000001</v>
      </c>
      <c r="AP44" s="5">
        <v>25</v>
      </c>
      <c r="AQ44" s="5">
        <v>47621.277165</v>
      </c>
      <c r="AR44" s="5">
        <v>25</v>
      </c>
      <c r="AS44" s="6">
        <v>1526925.025375</v>
      </c>
      <c r="AT44" s="8">
        <v>1638.94</v>
      </c>
    </row>
    <row r="45" spans="4:46" x14ac:dyDescent="0.35">
      <c r="D45" s="2" t="s">
        <v>207</v>
      </c>
      <c r="E45" s="5"/>
      <c r="F45" s="25"/>
      <c r="G45" s="5"/>
      <c r="H45" s="25"/>
      <c r="I45" s="5"/>
      <c r="J45" s="25"/>
      <c r="K45" s="5"/>
      <c r="L45" s="25"/>
      <c r="M45" s="5"/>
      <c r="N45" s="25"/>
      <c r="O45" s="5"/>
      <c r="P45" s="25"/>
      <c r="Q45" s="5"/>
      <c r="R45" s="25"/>
      <c r="S45" s="5"/>
      <c r="T45" s="25"/>
      <c r="U45" s="5"/>
      <c r="V45" s="25"/>
      <c r="W45" s="5"/>
      <c r="X45" s="25"/>
      <c r="Y45" s="5">
        <v>300</v>
      </c>
      <c r="Z45" s="5">
        <v>1</v>
      </c>
      <c r="AA45" s="5"/>
      <c r="AB45" s="25"/>
      <c r="AC45" s="5"/>
      <c r="AD45" s="25"/>
      <c r="AE45" s="5"/>
      <c r="AF45" s="25"/>
      <c r="AG45" s="5"/>
      <c r="AH45" s="25"/>
      <c r="AI45" s="5"/>
      <c r="AJ45" s="25"/>
      <c r="AK45" s="5"/>
      <c r="AL45" s="25"/>
      <c r="AM45" s="5"/>
      <c r="AN45" s="25"/>
      <c r="AO45" s="5"/>
      <c r="AP45" s="25"/>
      <c r="AQ45" s="5"/>
      <c r="AR45" s="25"/>
      <c r="AS45" s="6">
        <v>300</v>
      </c>
      <c r="AT45" s="8">
        <v>1</v>
      </c>
    </row>
    <row r="46" spans="4:46" x14ac:dyDescent="0.35">
      <c r="D46" s="2" t="s">
        <v>83</v>
      </c>
      <c r="E46" s="5"/>
      <c r="F46" s="25"/>
      <c r="G46" s="5"/>
      <c r="H46" s="25"/>
      <c r="I46" s="5"/>
      <c r="J46" s="25"/>
      <c r="K46" s="5"/>
      <c r="L46" s="25"/>
      <c r="M46" s="5"/>
      <c r="N46" s="25"/>
      <c r="O46" s="5"/>
      <c r="P46" s="25"/>
      <c r="Q46" s="5"/>
      <c r="R46" s="25"/>
      <c r="S46" s="5"/>
      <c r="T46" s="25"/>
      <c r="U46" s="5"/>
      <c r="V46" s="25"/>
      <c r="W46" s="5"/>
      <c r="X46" s="25"/>
      <c r="Y46" s="5"/>
      <c r="Z46" s="25"/>
      <c r="AA46" s="5"/>
      <c r="AB46" s="25"/>
      <c r="AC46" s="5"/>
      <c r="AD46" s="25"/>
      <c r="AE46" s="5"/>
      <c r="AF46" s="25"/>
      <c r="AG46" s="5"/>
      <c r="AH46" s="25"/>
      <c r="AI46" s="5">
        <v>244.54058000000001</v>
      </c>
      <c r="AJ46" s="5">
        <v>1</v>
      </c>
      <c r="AK46" s="5"/>
      <c r="AL46" s="25"/>
      <c r="AM46" s="5"/>
      <c r="AN46" s="25"/>
      <c r="AO46" s="5"/>
      <c r="AP46" s="25"/>
      <c r="AQ46" s="5"/>
      <c r="AR46" s="25"/>
      <c r="AS46" s="6">
        <v>244.54058000000001</v>
      </c>
      <c r="AT46" s="8">
        <v>1</v>
      </c>
    </row>
    <row r="47" spans="4:46" x14ac:dyDescent="0.35">
      <c r="D47" s="2" t="s">
        <v>84</v>
      </c>
      <c r="E47" s="5">
        <v>168.911631</v>
      </c>
      <c r="F47" s="5">
        <v>2</v>
      </c>
      <c r="G47" s="5"/>
      <c r="H47" s="25"/>
      <c r="I47" s="5"/>
      <c r="J47" s="25"/>
      <c r="K47" s="5">
        <v>132</v>
      </c>
      <c r="L47" s="5">
        <v>2</v>
      </c>
      <c r="M47" s="5"/>
      <c r="N47" s="25"/>
      <c r="O47" s="5"/>
      <c r="P47" s="25"/>
      <c r="Q47" s="5">
        <v>151.306749</v>
      </c>
      <c r="R47" s="5">
        <v>1</v>
      </c>
      <c r="S47" s="5">
        <v>884.65487599999994</v>
      </c>
      <c r="T47" s="5">
        <v>2</v>
      </c>
      <c r="U47" s="5">
        <v>5019.3508000000002</v>
      </c>
      <c r="V47" s="5">
        <v>21</v>
      </c>
      <c r="W47" s="5">
        <v>6343.0285919999997</v>
      </c>
      <c r="X47" s="5">
        <v>13</v>
      </c>
      <c r="Y47" s="5">
        <v>13639.77558</v>
      </c>
      <c r="Z47" s="5">
        <v>33</v>
      </c>
      <c r="AA47" s="5">
        <v>23609.879990000001</v>
      </c>
      <c r="AB47" s="5">
        <v>23</v>
      </c>
      <c r="AC47" s="5">
        <v>36266.587679999997</v>
      </c>
      <c r="AD47" s="5">
        <v>38</v>
      </c>
      <c r="AE47" s="5">
        <v>6027.4975000000004</v>
      </c>
      <c r="AF47" s="5">
        <v>27</v>
      </c>
      <c r="AG47" s="5">
        <v>569.67241999999999</v>
      </c>
      <c r="AH47" s="5">
        <v>11</v>
      </c>
      <c r="AI47" s="5">
        <v>9567.4983100000009</v>
      </c>
      <c r="AJ47" s="5">
        <v>17</v>
      </c>
      <c r="AK47" s="5">
        <v>2331.8526999999999</v>
      </c>
      <c r="AL47" s="5">
        <v>36</v>
      </c>
      <c r="AM47" s="5">
        <v>497.91124000000002</v>
      </c>
      <c r="AN47" s="5">
        <v>17</v>
      </c>
      <c r="AO47" s="5">
        <v>6416.3174200000003</v>
      </c>
      <c r="AP47" s="5">
        <v>9</v>
      </c>
      <c r="AQ47" s="5">
        <v>2158.8898749999998</v>
      </c>
      <c r="AR47" s="5">
        <v>15</v>
      </c>
      <c r="AS47" s="6">
        <v>113785.13536299999</v>
      </c>
      <c r="AT47" s="8">
        <v>267</v>
      </c>
    </row>
    <row r="48" spans="4:46" x14ac:dyDescent="0.35">
      <c r="D48" s="2" t="s">
        <v>85</v>
      </c>
      <c r="E48" s="5">
        <v>2369.4656169999998</v>
      </c>
      <c r="F48" s="5">
        <v>8</v>
      </c>
      <c r="G48" s="5">
        <v>17484.416378999998</v>
      </c>
      <c r="H48" s="5">
        <v>16</v>
      </c>
      <c r="I48" s="5">
        <v>6537.6498680000004</v>
      </c>
      <c r="J48" s="5">
        <v>27</v>
      </c>
      <c r="K48" s="5">
        <v>33728.24338</v>
      </c>
      <c r="L48" s="5">
        <v>42</v>
      </c>
      <c r="M48" s="5">
        <v>13361.025319</v>
      </c>
      <c r="N48" s="5">
        <v>18</v>
      </c>
      <c r="O48" s="5">
        <v>8417.7909080000009</v>
      </c>
      <c r="P48" s="5">
        <v>16.22</v>
      </c>
      <c r="Q48" s="5">
        <v>14525.279060000001</v>
      </c>
      <c r="R48" s="5">
        <v>11.88</v>
      </c>
      <c r="S48" s="5">
        <v>1236.8769199999999</v>
      </c>
      <c r="T48" s="5">
        <v>4</v>
      </c>
      <c r="U48" s="5">
        <v>4753.7708199999997</v>
      </c>
      <c r="V48" s="5">
        <v>11</v>
      </c>
      <c r="W48" s="5">
        <v>22322.760549999999</v>
      </c>
      <c r="X48" s="5">
        <v>13</v>
      </c>
      <c r="Y48" s="5">
        <v>2996.5191</v>
      </c>
      <c r="Z48" s="5">
        <v>6</v>
      </c>
      <c r="AA48" s="5">
        <v>2772.8656099999998</v>
      </c>
      <c r="AB48" s="5">
        <v>16</v>
      </c>
      <c r="AC48" s="5">
        <v>7055.4329900000002</v>
      </c>
      <c r="AD48" s="5">
        <v>22</v>
      </c>
      <c r="AE48" s="5">
        <v>8639.4926300000006</v>
      </c>
      <c r="AF48" s="5">
        <v>42</v>
      </c>
      <c r="AG48" s="5">
        <v>7525.1094700000003</v>
      </c>
      <c r="AH48" s="5">
        <v>17</v>
      </c>
      <c r="AI48" s="5">
        <v>263.90937000000002</v>
      </c>
      <c r="AJ48" s="5">
        <v>6</v>
      </c>
      <c r="AK48" s="5">
        <v>56600.576309999997</v>
      </c>
      <c r="AL48" s="5">
        <v>10</v>
      </c>
      <c r="AM48" s="5">
        <v>35221.457015</v>
      </c>
      <c r="AN48" s="5">
        <v>4.5</v>
      </c>
      <c r="AO48" s="5">
        <v>3322.8525300000001</v>
      </c>
      <c r="AP48" s="5">
        <v>12</v>
      </c>
      <c r="AQ48" s="5">
        <v>2327.4244899999999</v>
      </c>
      <c r="AR48" s="5">
        <v>18</v>
      </c>
      <c r="AS48" s="6">
        <v>251462.918336</v>
      </c>
      <c r="AT48" s="8">
        <v>320.60000000000002</v>
      </c>
    </row>
    <row r="49" spans="4:46" x14ac:dyDescent="0.35">
      <c r="D49" s="2" t="s">
        <v>51</v>
      </c>
      <c r="E49" s="5">
        <v>2922.8217100000002</v>
      </c>
      <c r="F49" s="5">
        <v>22</v>
      </c>
      <c r="G49" s="5">
        <v>1661.001004</v>
      </c>
      <c r="H49" s="5">
        <v>9</v>
      </c>
      <c r="I49" s="5">
        <v>3723.1806099999999</v>
      </c>
      <c r="J49" s="5">
        <v>12</v>
      </c>
      <c r="K49" s="5">
        <v>2142.8873199999998</v>
      </c>
      <c r="L49" s="5">
        <v>6</v>
      </c>
      <c r="M49" s="5">
        <v>1986.7572970000001</v>
      </c>
      <c r="N49" s="5">
        <v>13</v>
      </c>
      <c r="O49" s="5">
        <v>4570.8551360000001</v>
      </c>
      <c r="P49" s="5">
        <v>17</v>
      </c>
      <c r="Q49" s="5">
        <v>6738.8384420000002</v>
      </c>
      <c r="R49" s="5">
        <v>33.1</v>
      </c>
      <c r="S49" s="5">
        <v>5519.5199499999999</v>
      </c>
      <c r="T49" s="5">
        <v>21</v>
      </c>
      <c r="U49" s="5">
        <v>2458.3594899999998</v>
      </c>
      <c r="V49" s="5">
        <v>12</v>
      </c>
      <c r="W49" s="5">
        <v>5533.8942900000002</v>
      </c>
      <c r="X49" s="5">
        <v>9</v>
      </c>
      <c r="Y49" s="5">
        <v>9960.7886799999997</v>
      </c>
      <c r="Z49" s="5">
        <v>16</v>
      </c>
      <c r="AA49" s="5">
        <v>1689.5661480000001</v>
      </c>
      <c r="AB49" s="5">
        <v>10</v>
      </c>
      <c r="AC49" s="5">
        <v>6783.4593299999997</v>
      </c>
      <c r="AD49" s="5">
        <v>14</v>
      </c>
      <c r="AE49" s="5">
        <v>2871.9000799999999</v>
      </c>
      <c r="AF49" s="5">
        <v>21.5</v>
      </c>
      <c r="AG49" s="5">
        <v>483.14181000000002</v>
      </c>
      <c r="AH49" s="5">
        <v>8</v>
      </c>
      <c r="AI49" s="5">
        <v>724.83667000000003</v>
      </c>
      <c r="AJ49" s="5">
        <v>4</v>
      </c>
      <c r="AK49" s="5">
        <v>2076.9269490000001</v>
      </c>
      <c r="AL49" s="5">
        <v>10</v>
      </c>
      <c r="AM49" s="5">
        <v>2025.4086299999999</v>
      </c>
      <c r="AN49" s="5">
        <v>2</v>
      </c>
      <c r="AO49" s="5">
        <v>33.33</v>
      </c>
      <c r="AP49" s="5">
        <v>1</v>
      </c>
      <c r="AQ49" s="5">
        <v>10483.343965</v>
      </c>
      <c r="AR49" s="5">
        <v>3.5</v>
      </c>
      <c r="AS49" s="6">
        <v>74390.817511000001</v>
      </c>
      <c r="AT49" s="8">
        <v>244.1</v>
      </c>
    </row>
    <row r="50" spans="4:46" x14ac:dyDescent="0.35">
      <c r="D50" s="2" t="s">
        <v>25</v>
      </c>
      <c r="E50" s="5">
        <v>1720953.716216</v>
      </c>
      <c r="F50" s="5">
        <v>794.16</v>
      </c>
      <c r="G50" s="5">
        <v>1321688.1122030001</v>
      </c>
      <c r="H50" s="5">
        <v>572.5</v>
      </c>
      <c r="I50" s="5">
        <v>1653699.9598920001</v>
      </c>
      <c r="J50" s="5">
        <v>668.55</v>
      </c>
      <c r="K50" s="5">
        <v>1731987.9207299999</v>
      </c>
      <c r="L50" s="5">
        <v>693.77</v>
      </c>
      <c r="M50" s="5">
        <v>1241286.756969</v>
      </c>
      <c r="N50" s="5">
        <v>484.9</v>
      </c>
      <c r="O50" s="5">
        <v>1675412.680045</v>
      </c>
      <c r="P50" s="5">
        <v>513.01</v>
      </c>
      <c r="Q50" s="5">
        <v>1212427.0875240001</v>
      </c>
      <c r="R50" s="5">
        <v>407.21</v>
      </c>
      <c r="S50" s="5">
        <v>2012470.507394</v>
      </c>
      <c r="T50" s="5">
        <v>463.9</v>
      </c>
      <c r="U50" s="5">
        <v>2900776.9096570001</v>
      </c>
      <c r="V50" s="5">
        <v>367.51</v>
      </c>
      <c r="W50" s="5">
        <v>2690386.2801580001</v>
      </c>
      <c r="X50" s="5">
        <v>391.4</v>
      </c>
      <c r="Y50" s="5">
        <v>1821016.45422</v>
      </c>
      <c r="Z50" s="5">
        <v>446.99</v>
      </c>
      <c r="AA50" s="5">
        <v>3306266.0555429999</v>
      </c>
      <c r="AB50" s="5">
        <v>455.45</v>
      </c>
      <c r="AC50" s="5">
        <v>2610519.3098980002</v>
      </c>
      <c r="AD50" s="5">
        <v>429.25</v>
      </c>
      <c r="AE50" s="5">
        <v>2421904.9055030001</v>
      </c>
      <c r="AF50" s="5">
        <v>440.82</v>
      </c>
      <c r="AG50" s="5">
        <v>2474559.2573520001</v>
      </c>
      <c r="AH50" s="5">
        <v>391.14</v>
      </c>
      <c r="AI50" s="5">
        <v>1791640.1561439999</v>
      </c>
      <c r="AJ50" s="5">
        <v>341.82</v>
      </c>
      <c r="AK50" s="5">
        <v>2214098.7074679998</v>
      </c>
      <c r="AL50" s="5">
        <v>310.49</v>
      </c>
      <c r="AM50" s="5">
        <v>4149905.9512499999</v>
      </c>
      <c r="AN50" s="5">
        <v>178.47</v>
      </c>
      <c r="AO50" s="5">
        <v>2089690.4273349999</v>
      </c>
      <c r="AP50" s="5">
        <v>150.49</v>
      </c>
      <c r="AQ50" s="5">
        <v>2586973.2827570001</v>
      </c>
      <c r="AR50" s="5">
        <v>124.14</v>
      </c>
      <c r="AS50" s="6">
        <v>43627664.438258</v>
      </c>
      <c r="AT50" s="8">
        <v>8625.9699999999993</v>
      </c>
    </row>
    <row r="51" spans="4:46" x14ac:dyDescent="0.35">
      <c r="D51" s="2" t="s">
        <v>86</v>
      </c>
      <c r="E51" s="5">
        <v>153294.93205500001</v>
      </c>
      <c r="F51" s="5">
        <v>75.099999999999994</v>
      </c>
      <c r="G51" s="5">
        <v>47048.917578000001</v>
      </c>
      <c r="H51" s="5">
        <v>77</v>
      </c>
      <c r="I51" s="5">
        <v>19678.798243000001</v>
      </c>
      <c r="J51" s="5">
        <v>34</v>
      </c>
      <c r="K51" s="5">
        <v>19435.107314000001</v>
      </c>
      <c r="L51" s="5">
        <v>34</v>
      </c>
      <c r="M51" s="5">
        <v>20809.939017000001</v>
      </c>
      <c r="N51" s="5">
        <v>54</v>
      </c>
      <c r="O51" s="5">
        <v>33410.999541999998</v>
      </c>
      <c r="P51" s="5">
        <v>76</v>
      </c>
      <c r="Q51" s="5">
        <v>24704.744062000002</v>
      </c>
      <c r="R51" s="5">
        <v>52.1</v>
      </c>
      <c r="S51" s="5">
        <v>14835.700150000001</v>
      </c>
      <c r="T51" s="5">
        <v>53.5</v>
      </c>
      <c r="U51" s="5">
        <v>14622.890396000001</v>
      </c>
      <c r="V51" s="5">
        <v>54</v>
      </c>
      <c r="W51" s="5">
        <v>56235.446082000002</v>
      </c>
      <c r="X51" s="5">
        <v>147.5</v>
      </c>
      <c r="Y51" s="5">
        <v>25646.556499999999</v>
      </c>
      <c r="Z51" s="5">
        <v>269</v>
      </c>
      <c r="AA51" s="5">
        <v>72020.110245999997</v>
      </c>
      <c r="AB51" s="5">
        <v>384.66</v>
      </c>
      <c r="AC51" s="5">
        <v>28439.512664999998</v>
      </c>
      <c r="AD51" s="5">
        <v>284.86</v>
      </c>
      <c r="AE51" s="5">
        <v>102274.362523</v>
      </c>
      <c r="AF51" s="5">
        <v>187.98</v>
      </c>
      <c r="AG51" s="5">
        <v>16202.439087000001</v>
      </c>
      <c r="AH51" s="5">
        <v>130</v>
      </c>
      <c r="AI51" s="5">
        <v>68193.392250000004</v>
      </c>
      <c r="AJ51" s="5">
        <v>131</v>
      </c>
      <c r="AK51" s="5">
        <v>174118.485847</v>
      </c>
      <c r="AL51" s="5">
        <v>27.33</v>
      </c>
      <c r="AM51" s="5">
        <v>13412.384910000001</v>
      </c>
      <c r="AN51" s="5">
        <v>7</v>
      </c>
      <c r="AO51" s="5">
        <v>3963.5046360000001</v>
      </c>
      <c r="AP51" s="5">
        <v>3.66</v>
      </c>
      <c r="AQ51" s="5">
        <v>1271.9349999999999</v>
      </c>
      <c r="AR51" s="5">
        <v>1</v>
      </c>
      <c r="AS51" s="6">
        <v>909620.15810300002</v>
      </c>
      <c r="AT51" s="8">
        <v>2083.69</v>
      </c>
    </row>
    <row r="52" spans="4:46" x14ac:dyDescent="0.35">
      <c r="D52" s="2" t="s">
        <v>87</v>
      </c>
      <c r="E52" s="5"/>
      <c r="F52" s="25"/>
      <c r="G52" s="5">
        <v>2021.37933</v>
      </c>
      <c r="H52" s="5">
        <v>22</v>
      </c>
      <c r="I52" s="5">
        <v>2383.9827420000001</v>
      </c>
      <c r="J52" s="5">
        <v>19</v>
      </c>
      <c r="K52" s="5">
        <v>754.7423</v>
      </c>
      <c r="L52" s="5">
        <v>10</v>
      </c>
      <c r="M52" s="5">
        <v>748.30882999999994</v>
      </c>
      <c r="N52" s="5">
        <v>3</v>
      </c>
      <c r="O52" s="5">
        <v>1132.1602800000001</v>
      </c>
      <c r="P52" s="5">
        <v>4</v>
      </c>
      <c r="Q52" s="5">
        <v>89.826040000000006</v>
      </c>
      <c r="R52" s="5">
        <v>1</v>
      </c>
      <c r="S52" s="5">
        <v>3174.779</v>
      </c>
      <c r="T52" s="5">
        <v>13</v>
      </c>
      <c r="U52" s="5">
        <v>659.17839000000004</v>
      </c>
      <c r="V52" s="5">
        <v>6</v>
      </c>
      <c r="W52" s="5">
        <v>359.21674000000002</v>
      </c>
      <c r="X52" s="5">
        <v>3</v>
      </c>
      <c r="Y52" s="5"/>
      <c r="Z52" s="25"/>
      <c r="AA52" s="5">
        <v>57.172789999999999</v>
      </c>
      <c r="AB52" s="5">
        <v>6</v>
      </c>
      <c r="AC52" s="5"/>
      <c r="AD52" s="25"/>
      <c r="AE52" s="5">
        <v>8.8111999999999995</v>
      </c>
      <c r="AF52" s="5">
        <v>1</v>
      </c>
      <c r="AG52" s="5">
        <v>152.99386000000001</v>
      </c>
      <c r="AH52" s="5">
        <v>4</v>
      </c>
      <c r="AI52" s="5">
        <v>11478.251034999999</v>
      </c>
      <c r="AJ52" s="5">
        <v>3</v>
      </c>
      <c r="AK52" s="5">
        <v>1205.16491</v>
      </c>
      <c r="AL52" s="5">
        <v>2</v>
      </c>
      <c r="AM52" s="5"/>
      <c r="AN52" s="25"/>
      <c r="AO52" s="5"/>
      <c r="AP52" s="25"/>
      <c r="AQ52" s="5"/>
      <c r="AR52" s="25"/>
      <c r="AS52" s="6">
        <v>24225.967446999999</v>
      </c>
      <c r="AT52" s="8">
        <v>97</v>
      </c>
    </row>
    <row r="53" spans="4:46" x14ac:dyDescent="0.35">
      <c r="D53" s="2" t="s">
        <v>88</v>
      </c>
      <c r="E53" s="5"/>
      <c r="F53" s="25"/>
      <c r="G53" s="5">
        <v>134.80000000000001</v>
      </c>
      <c r="H53" s="5">
        <v>4</v>
      </c>
      <c r="I53" s="5">
        <v>7480.8723840000002</v>
      </c>
      <c r="J53" s="5">
        <v>7.87</v>
      </c>
      <c r="K53" s="5">
        <v>52669.125599999999</v>
      </c>
      <c r="L53" s="5">
        <v>20.100000000000001</v>
      </c>
      <c r="M53" s="5">
        <v>57439.231760000002</v>
      </c>
      <c r="N53" s="5">
        <v>33.229999999999997</v>
      </c>
      <c r="O53" s="5">
        <v>190673.394393</v>
      </c>
      <c r="P53" s="5">
        <v>79.099999999999994</v>
      </c>
      <c r="Q53" s="5">
        <v>103764.086471</v>
      </c>
      <c r="R53" s="5">
        <v>128.19999999999999</v>
      </c>
      <c r="S53" s="5">
        <v>68528.492280999999</v>
      </c>
      <c r="T53" s="5">
        <v>49</v>
      </c>
      <c r="U53" s="5">
        <v>9969.4767539999993</v>
      </c>
      <c r="V53" s="5">
        <v>59.2</v>
      </c>
      <c r="W53" s="5">
        <v>89299.148839999994</v>
      </c>
      <c r="X53" s="5">
        <v>69</v>
      </c>
      <c r="Y53" s="5">
        <v>54988.281139999999</v>
      </c>
      <c r="Z53" s="5">
        <v>121</v>
      </c>
      <c r="AA53" s="5">
        <v>53293.007769999997</v>
      </c>
      <c r="AB53" s="5">
        <v>118</v>
      </c>
      <c r="AC53" s="5">
        <v>81987.858040000006</v>
      </c>
      <c r="AD53" s="5">
        <v>113.5</v>
      </c>
      <c r="AE53" s="5">
        <v>99713.400460000004</v>
      </c>
      <c r="AF53" s="5">
        <v>141</v>
      </c>
      <c r="AG53" s="5">
        <v>121830.20415999999</v>
      </c>
      <c r="AH53" s="5">
        <v>162</v>
      </c>
      <c r="AI53" s="5">
        <v>72408.705879999994</v>
      </c>
      <c r="AJ53" s="5">
        <v>167</v>
      </c>
      <c r="AK53" s="5">
        <v>157900.24390999999</v>
      </c>
      <c r="AL53" s="5">
        <v>165</v>
      </c>
      <c r="AM53" s="5">
        <v>135001.72102</v>
      </c>
      <c r="AN53" s="5">
        <v>167</v>
      </c>
      <c r="AO53" s="5">
        <v>19928.524990000002</v>
      </c>
      <c r="AP53" s="5">
        <v>23</v>
      </c>
      <c r="AQ53" s="5">
        <v>70571.759399999995</v>
      </c>
      <c r="AR53" s="5">
        <v>19</v>
      </c>
      <c r="AS53" s="6">
        <v>1447582.335253</v>
      </c>
      <c r="AT53" s="8">
        <v>1646.2</v>
      </c>
    </row>
    <row r="54" spans="4:46" x14ac:dyDescent="0.35">
      <c r="D54" s="2" t="s">
        <v>89</v>
      </c>
      <c r="E54" s="5">
        <v>45</v>
      </c>
      <c r="F54" s="5">
        <v>1</v>
      </c>
      <c r="G54" s="5">
        <v>102.06100000000001</v>
      </c>
      <c r="H54" s="5">
        <v>2</v>
      </c>
      <c r="I54" s="5">
        <v>1643.7554399999999</v>
      </c>
      <c r="J54" s="5">
        <v>3.29</v>
      </c>
      <c r="K54" s="5">
        <v>833.21235000000001</v>
      </c>
      <c r="L54" s="5">
        <v>4.5999999999999996</v>
      </c>
      <c r="M54" s="5">
        <v>37101.271882000001</v>
      </c>
      <c r="N54" s="5">
        <v>16.600000000000001</v>
      </c>
      <c r="O54" s="5">
        <v>47377.409760000002</v>
      </c>
      <c r="P54" s="5">
        <v>13.5</v>
      </c>
      <c r="Q54" s="5">
        <v>8331.0574099999994</v>
      </c>
      <c r="R54" s="5">
        <v>7</v>
      </c>
      <c r="S54" s="5">
        <v>7161.1807900000003</v>
      </c>
      <c r="T54" s="5">
        <v>18</v>
      </c>
      <c r="U54" s="5">
        <v>44183.801310000003</v>
      </c>
      <c r="V54" s="5">
        <v>9.1999999999999993</v>
      </c>
      <c r="W54" s="5">
        <v>15121.867339</v>
      </c>
      <c r="X54" s="5">
        <v>20</v>
      </c>
      <c r="Y54" s="5">
        <v>23774.526000000002</v>
      </c>
      <c r="Z54" s="5">
        <v>18</v>
      </c>
      <c r="AA54" s="5">
        <v>8214.3460300000006</v>
      </c>
      <c r="AB54" s="5">
        <v>15</v>
      </c>
      <c r="AC54" s="5">
        <v>31769.88003</v>
      </c>
      <c r="AD54" s="5">
        <v>17</v>
      </c>
      <c r="AE54" s="5">
        <v>38438.775560000002</v>
      </c>
      <c r="AF54" s="5">
        <v>36.5</v>
      </c>
      <c r="AG54" s="5">
        <v>9086.4050449999995</v>
      </c>
      <c r="AH54" s="5">
        <v>18</v>
      </c>
      <c r="AI54" s="5">
        <v>5100.3184199999996</v>
      </c>
      <c r="AJ54" s="5">
        <v>26</v>
      </c>
      <c r="AK54" s="5">
        <v>5723.7182599999996</v>
      </c>
      <c r="AL54" s="5">
        <v>23</v>
      </c>
      <c r="AM54" s="5">
        <v>5737.4946399999999</v>
      </c>
      <c r="AN54" s="5">
        <v>8</v>
      </c>
      <c r="AO54" s="5">
        <v>13209.482180000001</v>
      </c>
      <c r="AP54" s="5">
        <v>25</v>
      </c>
      <c r="AQ54" s="5">
        <v>11454.12393</v>
      </c>
      <c r="AR54" s="5">
        <v>13</v>
      </c>
      <c r="AS54" s="6">
        <v>314409.68737599999</v>
      </c>
      <c r="AT54" s="8">
        <v>294.69</v>
      </c>
    </row>
    <row r="55" spans="4:46" x14ac:dyDescent="0.35">
      <c r="D55" s="2" t="s">
        <v>90</v>
      </c>
      <c r="E55" s="5"/>
      <c r="F55" s="25"/>
      <c r="G55" s="5"/>
      <c r="H55" s="25"/>
      <c r="I55" s="5"/>
      <c r="J55" s="25"/>
      <c r="K55" s="5"/>
      <c r="L55" s="25"/>
      <c r="M55" s="5"/>
      <c r="N55" s="25"/>
      <c r="O55" s="5"/>
      <c r="P55" s="25"/>
      <c r="Q55" s="5"/>
      <c r="R55" s="25"/>
      <c r="S55" s="5"/>
      <c r="T55" s="25"/>
      <c r="U55" s="5"/>
      <c r="V55" s="25"/>
      <c r="W55" s="5"/>
      <c r="X55" s="25"/>
      <c r="Y55" s="5"/>
      <c r="Z55" s="25"/>
      <c r="AA55" s="5"/>
      <c r="AB55" s="25"/>
      <c r="AC55" s="5"/>
      <c r="AD55" s="25"/>
      <c r="AE55" s="5"/>
      <c r="AF55" s="25"/>
      <c r="AG55" s="5"/>
      <c r="AH55" s="25"/>
      <c r="AI55" s="5">
        <v>16.692250000000001</v>
      </c>
      <c r="AJ55" s="5">
        <v>1</v>
      </c>
      <c r="AK55" s="5">
        <v>15</v>
      </c>
      <c r="AL55" s="5">
        <v>1</v>
      </c>
      <c r="AM55" s="5">
        <v>34</v>
      </c>
      <c r="AN55" s="5">
        <v>1</v>
      </c>
      <c r="AO55" s="5"/>
      <c r="AP55" s="25"/>
      <c r="AQ55" s="5"/>
      <c r="AR55" s="25"/>
      <c r="AS55" s="6">
        <v>65.692250000000001</v>
      </c>
      <c r="AT55" s="8">
        <v>3</v>
      </c>
    </row>
    <row r="56" spans="4:46" x14ac:dyDescent="0.35">
      <c r="D56" s="2" t="s">
        <v>91</v>
      </c>
      <c r="E56" s="5">
        <v>4947.0448399999996</v>
      </c>
      <c r="F56" s="5">
        <v>51</v>
      </c>
      <c r="G56" s="5">
        <v>5728.7764610000004</v>
      </c>
      <c r="H56" s="5">
        <v>62</v>
      </c>
      <c r="I56" s="5">
        <v>10103.373928999999</v>
      </c>
      <c r="J56" s="5">
        <v>15</v>
      </c>
      <c r="K56" s="5">
        <v>1861.9112399999999</v>
      </c>
      <c r="L56" s="5">
        <v>15</v>
      </c>
      <c r="M56" s="5">
        <v>4567.8332700000001</v>
      </c>
      <c r="N56" s="5">
        <v>16</v>
      </c>
      <c r="O56" s="5">
        <v>1412.9770000000001</v>
      </c>
      <c r="P56" s="5">
        <v>12</v>
      </c>
      <c r="Q56" s="5">
        <v>824.06980999999996</v>
      </c>
      <c r="R56" s="5">
        <v>10</v>
      </c>
      <c r="S56" s="5">
        <v>1964.8039200000001</v>
      </c>
      <c r="T56" s="5">
        <v>7</v>
      </c>
      <c r="U56" s="5">
        <v>3054.5224400000002</v>
      </c>
      <c r="V56" s="5">
        <v>11</v>
      </c>
      <c r="W56" s="5">
        <v>3603.8282300000001</v>
      </c>
      <c r="X56" s="5">
        <v>12</v>
      </c>
      <c r="Y56" s="5">
        <v>9839.6907599999995</v>
      </c>
      <c r="Z56" s="5">
        <v>22</v>
      </c>
      <c r="AA56" s="5">
        <v>1571.8033600000001</v>
      </c>
      <c r="AB56" s="5">
        <v>12</v>
      </c>
      <c r="AC56" s="5">
        <v>2972.8965400000002</v>
      </c>
      <c r="AD56" s="5">
        <v>18.5</v>
      </c>
      <c r="AE56" s="5">
        <v>9740.0130599999993</v>
      </c>
      <c r="AF56" s="5">
        <v>35</v>
      </c>
      <c r="AG56" s="5">
        <v>2984.3950199999999</v>
      </c>
      <c r="AH56" s="5">
        <v>36</v>
      </c>
      <c r="AI56" s="5">
        <v>18684.431059999999</v>
      </c>
      <c r="AJ56" s="5">
        <v>39</v>
      </c>
      <c r="AK56" s="5">
        <v>29795.663229999998</v>
      </c>
      <c r="AL56" s="5">
        <v>17</v>
      </c>
      <c r="AM56" s="5">
        <v>29556.19067</v>
      </c>
      <c r="AN56" s="5">
        <v>14</v>
      </c>
      <c r="AO56" s="5">
        <v>1793.3712559999999</v>
      </c>
      <c r="AP56" s="5">
        <v>4.66</v>
      </c>
      <c r="AQ56" s="5">
        <v>2490.9540999999999</v>
      </c>
      <c r="AR56" s="5">
        <v>4</v>
      </c>
      <c r="AS56" s="6">
        <v>147498.550196</v>
      </c>
      <c r="AT56" s="8">
        <v>413.16</v>
      </c>
    </row>
    <row r="57" spans="4:46" x14ac:dyDescent="0.35">
      <c r="D57" s="2" t="s">
        <v>92</v>
      </c>
      <c r="E57" s="5">
        <v>43374.328994000003</v>
      </c>
      <c r="F57" s="5">
        <v>101</v>
      </c>
      <c r="G57" s="5">
        <v>13415.033876</v>
      </c>
      <c r="H57" s="5">
        <v>35</v>
      </c>
      <c r="I57" s="5">
        <v>35060.052238999997</v>
      </c>
      <c r="J57" s="5">
        <v>85</v>
      </c>
      <c r="K57" s="5">
        <v>15644.099432999999</v>
      </c>
      <c r="L57" s="5">
        <v>37</v>
      </c>
      <c r="M57" s="5">
        <v>20522.113802</v>
      </c>
      <c r="N57" s="5">
        <v>49</v>
      </c>
      <c r="O57" s="5">
        <v>4674.3853479999998</v>
      </c>
      <c r="P57" s="5">
        <v>12</v>
      </c>
      <c r="Q57" s="5">
        <v>1272.0749040000001</v>
      </c>
      <c r="R57" s="5">
        <v>6</v>
      </c>
      <c r="S57" s="5">
        <v>2764.7685799999999</v>
      </c>
      <c r="T57" s="5">
        <v>7</v>
      </c>
      <c r="U57" s="5">
        <v>27661.100598000001</v>
      </c>
      <c r="V57" s="5">
        <v>24</v>
      </c>
      <c r="W57" s="5">
        <v>87885.160961999994</v>
      </c>
      <c r="X57" s="5">
        <v>189</v>
      </c>
      <c r="Y57" s="5">
        <v>74146.390090000001</v>
      </c>
      <c r="Z57" s="5">
        <v>164</v>
      </c>
      <c r="AA57" s="5">
        <v>58830.837614999997</v>
      </c>
      <c r="AB57" s="5">
        <v>55.5</v>
      </c>
      <c r="AC57" s="5">
        <v>48101.194310999999</v>
      </c>
      <c r="AD57" s="5">
        <v>95</v>
      </c>
      <c r="AE57" s="5">
        <v>51268.969904999998</v>
      </c>
      <c r="AF57" s="5">
        <v>119.5</v>
      </c>
      <c r="AG57" s="5">
        <v>114021.65132</v>
      </c>
      <c r="AH57" s="5">
        <v>163</v>
      </c>
      <c r="AI57" s="5">
        <v>64080.447240000001</v>
      </c>
      <c r="AJ57" s="5">
        <v>321</v>
      </c>
      <c r="AK57" s="5">
        <v>21767.780480000001</v>
      </c>
      <c r="AL57" s="5">
        <v>109</v>
      </c>
      <c r="AM57" s="5">
        <v>66769.949739999996</v>
      </c>
      <c r="AN57" s="5">
        <v>116</v>
      </c>
      <c r="AO57" s="5">
        <v>9874.9392900000003</v>
      </c>
      <c r="AP57" s="5">
        <v>11.5</v>
      </c>
      <c r="AQ57" s="5">
        <v>71572.451069999996</v>
      </c>
      <c r="AR57" s="5">
        <v>13.5</v>
      </c>
      <c r="AS57" s="6">
        <v>832707.72979699995</v>
      </c>
      <c r="AT57" s="8">
        <v>1713</v>
      </c>
    </row>
    <row r="58" spans="4:46" x14ac:dyDescent="0.35">
      <c r="D58" s="2" t="s">
        <v>93</v>
      </c>
      <c r="E58" s="5">
        <v>45180.867761000001</v>
      </c>
      <c r="F58" s="5">
        <v>50.5</v>
      </c>
      <c r="G58" s="5">
        <v>27046.965844999999</v>
      </c>
      <c r="H58" s="5">
        <v>46.99</v>
      </c>
      <c r="I58" s="5">
        <v>45302.566420000003</v>
      </c>
      <c r="J58" s="5">
        <v>33.99</v>
      </c>
      <c r="K58" s="5">
        <v>37056.950863999999</v>
      </c>
      <c r="L58" s="5">
        <v>41.85</v>
      </c>
      <c r="M58" s="5">
        <v>136417.63664300001</v>
      </c>
      <c r="N58" s="5">
        <v>64.16</v>
      </c>
      <c r="O58" s="5">
        <v>106716.68962400001</v>
      </c>
      <c r="P58" s="5">
        <v>64</v>
      </c>
      <c r="Q58" s="5">
        <v>44831.742407999998</v>
      </c>
      <c r="R58" s="5">
        <v>63.49</v>
      </c>
      <c r="S58" s="5">
        <v>83121.686440000005</v>
      </c>
      <c r="T58" s="5">
        <v>87.07</v>
      </c>
      <c r="U58" s="5">
        <v>88078.692366999996</v>
      </c>
      <c r="V58" s="5">
        <v>75.5</v>
      </c>
      <c r="W58" s="5">
        <v>119728.42253700001</v>
      </c>
      <c r="X58" s="5">
        <v>102.65</v>
      </c>
      <c r="Y58" s="5">
        <v>146408.795492</v>
      </c>
      <c r="Z58" s="5">
        <v>90.45</v>
      </c>
      <c r="AA58" s="5">
        <v>141407.10328400001</v>
      </c>
      <c r="AB58" s="5">
        <v>143.56</v>
      </c>
      <c r="AC58" s="5">
        <v>90846.239151000002</v>
      </c>
      <c r="AD58" s="5">
        <v>112.82</v>
      </c>
      <c r="AE58" s="5">
        <v>69126.001109999997</v>
      </c>
      <c r="AF58" s="5">
        <v>63.54</v>
      </c>
      <c r="AG58" s="5">
        <v>49799.490246000001</v>
      </c>
      <c r="AH58" s="5">
        <v>82.08</v>
      </c>
      <c r="AI58" s="5">
        <v>33301.557697999997</v>
      </c>
      <c r="AJ58" s="5">
        <v>45.66</v>
      </c>
      <c r="AK58" s="5">
        <v>9144.7944779999998</v>
      </c>
      <c r="AL58" s="5">
        <v>38.5</v>
      </c>
      <c r="AM58" s="5">
        <v>5454.0699000000004</v>
      </c>
      <c r="AN58" s="5">
        <v>24.99</v>
      </c>
      <c r="AO58" s="5">
        <v>10215.77455</v>
      </c>
      <c r="AP58" s="5">
        <v>11</v>
      </c>
      <c r="AQ58" s="5">
        <v>1699.91561</v>
      </c>
      <c r="AR58" s="5">
        <v>1</v>
      </c>
      <c r="AS58" s="6">
        <v>1290885.9624280001</v>
      </c>
      <c r="AT58" s="8">
        <v>1243.8</v>
      </c>
    </row>
    <row r="59" spans="4:46" x14ac:dyDescent="0.35">
      <c r="D59" s="2" t="s">
        <v>94</v>
      </c>
      <c r="E59" s="5">
        <v>9326.9051839999993</v>
      </c>
      <c r="F59" s="5">
        <v>11.5</v>
      </c>
      <c r="G59" s="5">
        <v>2666.34256</v>
      </c>
      <c r="H59" s="5">
        <v>5</v>
      </c>
      <c r="I59" s="5">
        <v>523.89800000000002</v>
      </c>
      <c r="J59" s="5">
        <v>3</v>
      </c>
      <c r="K59" s="5">
        <v>406.85000100000002</v>
      </c>
      <c r="L59" s="5">
        <v>2</v>
      </c>
      <c r="M59" s="5">
        <v>1368.4344799999999</v>
      </c>
      <c r="N59" s="5">
        <v>3</v>
      </c>
      <c r="O59" s="5">
        <v>6633.6932299999999</v>
      </c>
      <c r="P59" s="5">
        <v>2.25</v>
      </c>
      <c r="Q59" s="5">
        <v>977.69799999999998</v>
      </c>
      <c r="R59" s="5">
        <v>1</v>
      </c>
      <c r="S59" s="5">
        <v>723.29100000000005</v>
      </c>
      <c r="T59" s="5">
        <v>2</v>
      </c>
      <c r="U59" s="5">
        <v>42280.895465000001</v>
      </c>
      <c r="V59" s="5">
        <v>3.5</v>
      </c>
      <c r="W59" s="5">
        <v>7725.7670109999999</v>
      </c>
      <c r="X59" s="5">
        <v>6.5</v>
      </c>
      <c r="Y59" s="5">
        <v>73.023200000000003</v>
      </c>
      <c r="Z59" s="5">
        <v>2</v>
      </c>
      <c r="AA59" s="5">
        <v>556.23469999999998</v>
      </c>
      <c r="AB59" s="5">
        <v>1</v>
      </c>
      <c r="AC59" s="5">
        <v>652.85299999999995</v>
      </c>
      <c r="AD59" s="5">
        <v>1</v>
      </c>
      <c r="AE59" s="5">
        <v>888.75171</v>
      </c>
      <c r="AF59" s="5">
        <v>1</v>
      </c>
      <c r="AG59" s="5">
        <v>435.74049500000001</v>
      </c>
      <c r="AH59" s="5">
        <v>2</v>
      </c>
      <c r="AI59" s="5">
        <v>286.98</v>
      </c>
      <c r="AJ59" s="5">
        <v>2</v>
      </c>
      <c r="AK59" s="5">
        <v>5971.1750000000002</v>
      </c>
      <c r="AL59" s="5">
        <v>1</v>
      </c>
      <c r="AM59" s="5">
        <v>18560.153106999998</v>
      </c>
      <c r="AN59" s="5">
        <v>2.33</v>
      </c>
      <c r="AO59" s="5">
        <v>536.52591500000005</v>
      </c>
      <c r="AP59" s="5">
        <v>0</v>
      </c>
      <c r="AQ59" s="5"/>
      <c r="AR59" s="25"/>
      <c r="AS59" s="6">
        <v>100595.212058</v>
      </c>
      <c r="AT59" s="8">
        <v>52.08</v>
      </c>
    </row>
    <row r="60" spans="4:46" x14ac:dyDescent="0.35">
      <c r="D60" s="2" t="s">
        <v>7</v>
      </c>
      <c r="E60" s="5">
        <v>14582.358603000001</v>
      </c>
      <c r="F60" s="5">
        <v>6</v>
      </c>
      <c r="G60" s="5">
        <v>19780.007170000001</v>
      </c>
      <c r="H60" s="5">
        <v>11</v>
      </c>
      <c r="I60" s="5">
        <v>2378.1039000000001</v>
      </c>
      <c r="J60" s="5">
        <v>3</v>
      </c>
      <c r="K60" s="5">
        <v>1917.8599489999999</v>
      </c>
      <c r="L60" s="5">
        <v>7</v>
      </c>
      <c r="M60" s="5">
        <v>2807.59184</v>
      </c>
      <c r="N60" s="5">
        <v>4</v>
      </c>
      <c r="O60" s="5">
        <v>13597.261006000001</v>
      </c>
      <c r="P60" s="5">
        <v>7.5</v>
      </c>
      <c r="Q60" s="5">
        <v>1794.938265</v>
      </c>
      <c r="R60" s="5">
        <v>2</v>
      </c>
      <c r="S60" s="5">
        <v>2941.7612049999998</v>
      </c>
      <c r="T60" s="5">
        <v>2.5</v>
      </c>
      <c r="U60" s="5">
        <v>5306.4447700000001</v>
      </c>
      <c r="V60" s="5">
        <v>5</v>
      </c>
      <c r="W60" s="5">
        <v>4507.15128</v>
      </c>
      <c r="X60" s="5">
        <v>4.5</v>
      </c>
      <c r="Y60" s="5">
        <v>2894.2246500000001</v>
      </c>
      <c r="Z60" s="5">
        <v>4.5</v>
      </c>
      <c r="AA60" s="5">
        <v>6457.0699500000001</v>
      </c>
      <c r="AB60" s="5">
        <v>3</v>
      </c>
      <c r="AC60" s="5">
        <v>1571.8431399999999</v>
      </c>
      <c r="AD60" s="5">
        <v>5</v>
      </c>
      <c r="AE60" s="5">
        <v>50919.070095000003</v>
      </c>
      <c r="AF60" s="5">
        <v>7.5</v>
      </c>
      <c r="AG60" s="5">
        <v>2309.4084969999999</v>
      </c>
      <c r="AH60" s="5">
        <v>0.33</v>
      </c>
      <c r="AI60" s="5">
        <v>3865.864939</v>
      </c>
      <c r="AJ60" s="5">
        <v>1.66</v>
      </c>
      <c r="AK60" s="5">
        <v>12972.178540000001</v>
      </c>
      <c r="AL60" s="5">
        <v>6</v>
      </c>
      <c r="AM60" s="5">
        <v>4061.0983900000001</v>
      </c>
      <c r="AN60" s="5">
        <v>4</v>
      </c>
      <c r="AO60" s="5">
        <v>10440.809800000001</v>
      </c>
      <c r="AP60" s="5">
        <v>4</v>
      </c>
      <c r="AQ60" s="5">
        <v>600.98926800000004</v>
      </c>
      <c r="AR60" s="5">
        <v>0</v>
      </c>
      <c r="AS60" s="6">
        <v>165706.03525700001</v>
      </c>
      <c r="AT60" s="8">
        <v>88.49</v>
      </c>
    </row>
    <row r="61" spans="4:46" x14ac:dyDescent="0.35">
      <c r="D61" s="2" t="s">
        <v>8</v>
      </c>
      <c r="E61" s="5">
        <v>22474.705836000001</v>
      </c>
      <c r="F61" s="5">
        <v>34</v>
      </c>
      <c r="G61" s="5">
        <v>49554.449809999998</v>
      </c>
      <c r="H61" s="5">
        <v>37.5</v>
      </c>
      <c r="I61" s="5">
        <v>107693.978277</v>
      </c>
      <c r="J61" s="5">
        <v>49.83</v>
      </c>
      <c r="K61" s="5">
        <v>30393.267242000002</v>
      </c>
      <c r="L61" s="5">
        <v>38.159999999999997</v>
      </c>
      <c r="M61" s="5">
        <v>36580.447544000002</v>
      </c>
      <c r="N61" s="5">
        <v>38.130000000000003</v>
      </c>
      <c r="O61" s="5">
        <v>28504.257186999999</v>
      </c>
      <c r="P61" s="5">
        <v>54</v>
      </c>
      <c r="Q61" s="5">
        <v>179847.018576</v>
      </c>
      <c r="R61" s="5">
        <v>51</v>
      </c>
      <c r="S61" s="5">
        <v>42516.066010000002</v>
      </c>
      <c r="T61" s="5">
        <v>51</v>
      </c>
      <c r="U61" s="5">
        <v>30519.961953000002</v>
      </c>
      <c r="V61" s="5">
        <v>37</v>
      </c>
      <c r="W61" s="5">
        <v>34306.114444999999</v>
      </c>
      <c r="X61" s="5">
        <v>37</v>
      </c>
      <c r="Y61" s="5">
        <v>52506.355935</v>
      </c>
      <c r="Z61" s="5">
        <v>34</v>
      </c>
      <c r="AA61" s="5">
        <v>45714.149981000002</v>
      </c>
      <c r="AB61" s="5">
        <v>35.5</v>
      </c>
      <c r="AC61" s="5">
        <v>28227.752676</v>
      </c>
      <c r="AD61" s="5">
        <v>42</v>
      </c>
      <c r="AE61" s="5">
        <v>223684.17077999999</v>
      </c>
      <c r="AF61" s="5">
        <v>28</v>
      </c>
      <c r="AG61" s="5">
        <v>36619.5939</v>
      </c>
      <c r="AH61" s="5">
        <v>21</v>
      </c>
      <c r="AI61" s="5">
        <v>9379.9776199999997</v>
      </c>
      <c r="AJ61" s="5">
        <v>15</v>
      </c>
      <c r="AK61" s="5">
        <v>10888.110199999999</v>
      </c>
      <c r="AL61" s="5">
        <v>12</v>
      </c>
      <c r="AM61" s="5">
        <v>31185.096105000001</v>
      </c>
      <c r="AN61" s="5">
        <v>15</v>
      </c>
      <c r="AO61" s="5">
        <v>24085.445495</v>
      </c>
      <c r="AP61" s="5">
        <v>10</v>
      </c>
      <c r="AQ61" s="5">
        <v>25403.277685000001</v>
      </c>
      <c r="AR61" s="5">
        <v>9</v>
      </c>
      <c r="AS61" s="6">
        <v>1050084.197257</v>
      </c>
      <c r="AT61" s="8">
        <v>649.12</v>
      </c>
    </row>
    <row r="62" spans="4:46" x14ac:dyDescent="0.35">
      <c r="D62" s="2" t="s">
        <v>95</v>
      </c>
      <c r="E62" s="5">
        <v>656.25653999999997</v>
      </c>
      <c r="F62" s="5">
        <v>10</v>
      </c>
      <c r="G62" s="5">
        <v>2822.466304</v>
      </c>
      <c r="H62" s="5">
        <v>20</v>
      </c>
      <c r="I62" s="5">
        <v>2421.9592710000002</v>
      </c>
      <c r="J62" s="5">
        <v>11</v>
      </c>
      <c r="K62" s="5">
        <v>4227.0404019999996</v>
      </c>
      <c r="L62" s="5">
        <v>14</v>
      </c>
      <c r="M62" s="5">
        <v>2191.3345399999998</v>
      </c>
      <c r="N62" s="5">
        <v>9</v>
      </c>
      <c r="O62" s="5">
        <v>2330.9386300000001</v>
      </c>
      <c r="P62" s="5">
        <v>10.39</v>
      </c>
      <c r="Q62" s="5">
        <v>3399.2717520000001</v>
      </c>
      <c r="R62" s="5">
        <v>8.56</v>
      </c>
      <c r="S62" s="5">
        <v>6854.780769</v>
      </c>
      <c r="T62" s="5">
        <v>14.39</v>
      </c>
      <c r="U62" s="5">
        <v>1095.9664299999999</v>
      </c>
      <c r="V62" s="5">
        <v>5</v>
      </c>
      <c r="W62" s="5">
        <v>565.36446999999998</v>
      </c>
      <c r="X62" s="5">
        <v>6</v>
      </c>
      <c r="Y62" s="5">
        <v>680.56654000000003</v>
      </c>
      <c r="Z62" s="5">
        <v>9</v>
      </c>
      <c r="AA62" s="5">
        <v>1083.3222699999999</v>
      </c>
      <c r="AB62" s="5">
        <v>20</v>
      </c>
      <c r="AC62" s="5">
        <v>5312.0282100000004</v>
      </c>
      <c r="AD62" s="5">
        <v>40</v>
      </c>
      <c r="AE62" s="5">
        <v>1329.9103500000001</v>
      </c>
      <c r="AF62" s="5">
        <v>20</v>
      </c>
      <c r="AG62" s="5">
        <v>8094.60995</v>
      </c>
      <c r="AH62" s="5">
        <v>51</v>
      </c>
      <c r="AI62" s="5">
        <v>1527.0057099999999</v>
      </c>
      <c r="AJ62" s="5">
        <v>24</v>
      </c>
      <c r="AK62" s="5">
        <v>4814.8069400000004</v>
      </c>
      <c r="AL62" s="5">
        <v>29</v>
      </c>
      <c r="AM62" s="5">
        <v>590.88959</v>
      </c>
      <c r="AN62" s="5">
        <v>6</v>
      </c>
      <c r="AO62" s="5">
        <v>176.17446000000001</v>
      </c>
      <c r="AP62" s="5">
        <v>1</v>
      </c>
      <c r="AQ62" s="5">
        <v>1586.6423199999999</v>
      </c>
      <c r="AR62" s="5">
        <v>3</v>
      </c>
      <c r="AS62" s="6">
        <v>51761.335447999998</v>
      </c>
      <c r="AT62" s="8">
        <v>311.33999999999997</v>
      </c>
    </row>
    <row r="63" spans="4:46" x14ac:dyDescent="0.35">
      <c r="D63" s="2" t="s">
        <v>96</v>
      </c>
      <c r="E63" s="5">
        <v>69.173439999999999</v>
      </c>
      <c r="F63" s="5">
        <v>1</v>
      </c>
      <c r="G63" s="5">
        <v>492.91406999999998</v>
      </c>
      <c r="H63" s="5">
        <v>7</v>
      </c>
      <c r="I63" s="5">
        <v>2164.9967900000001</v>
      </c>
      <c r="J63" s="5">
        <v>8</v>
      </c>
      <c r="K63" s="5">
        <v>434.34588000000002</v>
      </c>
      <c r="L63" s="5">
        <v>4.5999999999999996</v>
      </c>
      <c r="M63" s="5"/>
      <c r="N63" s="25"/>
      <c r="O63" s="5">
        <v>842.06183999999996</v>
      </c>
      <c r="P63" s="5">
        <v>2.64</v>
      </c>
      <c r="Q63" s="5">
        <v>76.754999999999995</v>
      </c>
      <c r="R63" s="5">
        <v>1.41</v>
      </c>
      <c r="S63" s="5"/>
      <c r="T63" s="25"/>
      <c r="U63" s="5">
        <v>182.69273999999999</v>
      </c>
      <c r="V63" s="5">
        <v>4</v>
      </c>
      <c r="W63" s="5">
        <v>71.089179999999999</v>
      </c>
      <c r="X63" s="5">
        <v>1</v>
      </c>
      <c r="Y63" s="5">
        <v>233.77679000000001</v>
      </c>
      <c r="Z63" s="5">
        <v>4</v>
      </c>
      <c r="AA63" s="5"/>
      <c r="AB63" s="25"/>
      <c r="AC63" s="5">
        <v>760.34214999999995</v>
      </c>
      <c r="AD63" s="5">
        <v>5</v>
      </c>
      <c r="AE63" s="5">
        <v>134.93135000000001</v>
      </c>
      <c r="AF63" s="5">
        <v>1</v>
      </c>
      <c r="AG63" s="5"/>
      <c r="AH63" s="25"/>
      <c r="AI63" s="5">
        <v>789.24089000000004</v>
      </c>
      <c r="AJ63" s="5">
        <v>10</v>
      </c>
      <c r="AK63" s="5">
        <v>69.094269999999995</v>
      </c>
      <c r="AL63" s="5">
        <v>1</v>
      </c>
      <c r="AM63" s="5">
        <v>1783.8773000000001</v>
      </c>
      <c r="AN63" s="5">
        <v>3</v>
      </c>
      <c r="AO63" s="5"/>
      <c r="AP63" s="25"/>
      <c r="AQ63" s="5">
        <v>569.34816999999998</v>
      </c>
      <c r="AR63" s="5">
        <v>2</v>
      </c>
      <c r="AS63" s="6">
        <v>8674.6398599999993</v>
      </c>
      <c r="AT63" s="8">
        <v>55.65</v>
      </c>
    </row>
    <row r="64" spans="4:46" x14ac:dyDescent="0.35">
      <c r="D64" s="2" t="s">
        <v>97</v>
      </c>
      <c r="E64" s="5">
        <v>90742.883954999998</v>
      </c>
      <c r="F64" s="5">
        <v>55</v>
      </c>
      <c r="G64" s="5">
        <v>23078.178333</v>
      </c>
      <c r="H64" s="5">
        <v>49.5</v>
      </c>
      <c r="I64" s="5">
        <v>12768.752570000001</v>
      </c>
      <c r="J64" s="5">
        <v>39</v>
      </c>
      <c r="K64" s="5">
        <v>8768.5101219999997</v>
      </c>
      <c r="L64" s="5">
        <v>15</v>
      </c>
      <c r="M64" s="5">
        <v>5699.1655099999998</v>
      </c>
      <c r="N64" s="5">
        <v>7</v>
      </c>
      <c r="O64" s="5">
        <v>2059.9534899999999</v>
      </c>
      <c r="P64" s="5">
        <v>15</v>
      </c>
      <c r="Q64" s="5">
        <v>6098.9591899999996</v>
      </c>
      <c r="R64" s="5">
        <v>12.03</v>
      </c>
      <c r="S64" s="5">
        <v>14661.4161</v>
      </c>
      <c r="T64" s="5">
        <v>37</v>
      </c>
      <c r="U64" s="5">
        <v>9848.5990669999992</v>
      </c>
      <c r="V64" s="5">
        <v>39</v>
      </c>
      <c r="W64" s="5">
        <v>6503.1379200000001</v>
      </c>
      <c r="X64" s="5">
        <v>35</v>
      </c>
      <c r="Y64" s="5">
        <v>13710.745129999999</v>
      </c>
      <c r="Z64" s="5">
        <v>58</v>
      </c>
      <c r="AA64" s="5">
        <v>6233.7733399999997</v>
      </c>
      <c r="AB64" s="5">
        <v>91</v>
      </c>
      <c r="AC64" s="5">
        <v>18088.798705000001</v>
      </c>
      <c r="AD64" s="5">
        <v>62.5</v>
      </c>
      <c r="AE64" s="5">
        <v>8105.6724059999997</v>
      </c>
      <c r="AF64" s="5">
        <v>38</v>
      </c>
      <c r="AG64" s="5">
        <v>23938.077045000002</v>
      </c>
      <c r="AH64" s="5">
        <v>21.5</v>
      </c>
      <c r="AI64" s="5">
        <v>6089.1365800000003</v>
      </c>
      <c r="AJ64" s="5">
        <v>51</v>
      </c>
      <c r="AK64" s="5">
        <v>3476.6483600000001</v>
      </c>
      <c r="AL64" s="5">
        <v>22</v>
      </c>
      <c r="AM64" s="5">
        <v>3227.9105100000002</v>
      </c>
      <c r="AN64" s="5">
        <v>16</v>
      </c>
      <c r="AO64" s="5">
        <v>1048.07853</v>
      </c>
      <c r="AP64" s="5">
        <v>11</v>
      </c>
      <c r="AQ64" s="5">
        <v>4154.6009899999999</v>
      </c>
      <c r="AR64" s="5">
        <v>2</v>
      </c>
      <c r="AS64" s="6">
        <v>268302.99785300001</v>
      </c>
      <c r="AT64" s="8">
        <v>676.53</v>
      </c>
    </row>
    <row r="65" spans="4:46" x14ac:dyDescent="0.35">
      <c r="D65" s="2" t="s">
        <v>98</v>
      </c>
      <c r="E65" s="5">
        <v>8310.5046550000006</v>
      </c>
      <c r="F65" s="5">
        <v>74</v>
      </c>
      <c r="G65" s="5">
        <v>26136.4781</v>
      </c>
      <c r="H65" s="5">
        <v>99</v>
      </c>
      <c r="I65" s="5">
        <v>2302.3099120000002</v>
      </c>
      <c r="J65" s="5">
        <v>26</v>
      </c>
      <c r="K65" s="5">
        <v>4335.4881599999999</v>
      </c>
      <c r="L65" s="5">
        <v>56</v>
      </c>
      <c r="M65" s="5">
        <v>12939.60254</v>
      </c>
      <c r="N65" s="5">
        <v>84.4</v>
      </c>
      <c r="O65" s="5">
        <v>5264.0690199999999</v>
      </c>
      <c r="P65" s="5">
        <v>38.1</v>
      </c>
      <c r="Q65" s="5">
        <v>4534.4274519999999</v>
      </c>
      <c r="R65" s="5">
        <v>39.5</v>
      </c>
      <c r="S65" s="5">
        <v>10596.991513999999</v>
      </c>
      <c r="T65" s="5">
        <v>51.3</v>
      </c>
      <c r="U65" s="5">
        <v>1562.93893</v>
      </c>
      <c r="V65" s="5">
        <v>19</v>
      </c>
      <c r="W65" s="5">
        <v>385.78861999999998</v>
      </c>
      <c r="X65" s="5">
        <v>3</v>
      </c>
      <c r="Y65" s="5">
        <v>5567.3466200000003</v>
      </c>
      <c r="Z65" s="5">
        <v>19</v>
      </c>
      <c r="AA65" s="5">
        <v>1958.223755</v>
      </c>
      <c r="AB65" s="5">
        <v>13.5</v>
      </c>
      <c r="AC65" s="5">
        <v>1910.6127200000001</v>
      </c>
      <c r="AD65" s="5">
        <v>42</v>
      </c>
      <c r="AE65" s="5">
        <v>2415.78928</v>
      </c>
      <c r="AF65" s="5">
        <v>35</v>
      </c>
      <c r="AG65" s="5">
        <v>5129.9030499999999</v>
      </c>
      <c r="AH65" s="5">
        <v>40</v>
      </c>
      <c r="AI65" s="5">
        <v>2139.62282</v>
      </c>
      <c r="AJ65" s="5">
        <v>5</v>
      </c>
      <c r="AK65" s="5">
        <v>14979.215829999999</v>
      </c>
      <c r="AL65" s="5">
        <v>11</v>
      </c>
      <c r="AM65" s="5">
        <v>116243.41931</v>
      </c>
      <c r="AN65" s="5">
        <v>7</v>
      </c>
      <c r="AO65" s="5">
        <v>37284.461759999998</v>
      </c>
      <c r="AP65" s="5">
        <v>15</v>
      </c>
      <c r="AQ65" s="5"/>
      <c r="AR65" s="25"/>
      <c r="AS65" s="6">
        <v>263997.19404799998</v>
      </c>
      <c r="AT65" s="8">
        <v>677.8</v>
      </c>
    </row>
    <row r="66" spans="4:46" x14ac:dyDescent="0.35">
      <c r="D66" s="2" t="s">
        <v>99</v>
      </c>
      <c r="E66" s="5">
        <v>43138.582051999998</v>
      </c>
      <c r="F66" s="5">
        <v>27.5</v>
      </c>
      <c r="G66" s="5">
        <v>25138.203718000001</v>
      </c>
      <c r="H66" s="5">
        <v>27</v>
      </c>
      <c r="I66" s="5">
        <v>111666.24258799999</v>
      </c>
      <c r="J66" s="5">
        <v>67</v>
      </c>
      <c r="K66" s="5">
        <v>62347.402848999998</v>
      </c>
      <c r="L66" s="5">
        <v>47.96</v>
      </c>
      <c r="M66" s="5">
        <v>61992.127247999997</v>
      </c>
      <c r="N66" s="5">
        <v>84</v>
      </c>
      <c r="O66" s="5">
        <v>444600.80407000001</v>
      </c>
      <c r="P66" s="5">
        <v>80</v>
      </c>
      <c r="Q66" s="5">
        <v>87903.396947999994</v>
      </c>
      <c r="R66" s="5">
        <v>45.11</v>
      </c>
      <c r="S66" s="5">
        <v>121687.592835</v>
      </c>
      <c r="T66" s="5">
        <v>38.83</v>
      </c>
      <c r="U66" s="5">
        <v>14537.536392</v>
      </c>
      <c r="V66" s="5">
        <v>28</v>
      </c>
      <c r="W66" s="5">
        <v>36763.397319999996</v>
      </c>
      <c r="X66" s="5">
        <v>43</v>
      </c>
      <c r="Y66" s="5">
        <v>66515.314039999997</v>
      </c>
      <c r="Z66" s="5">
        <v>78</v>
      </c>
      <c r="AA66" s="5">
        <v>72426.266453999997</v>
      </c>
      <c r="AB66" s="5">
        <v>55.66</v>
      </c>
      <c r="AC66" s="5">
        <v>107557.610505</v>
      </c>
      <c r="AD66" s="5">
        <v>53.5</v>
      </c>
      <c r="AE66" s="5">
        <v>39251.648764999998</v>
      </c>
      <c r="AF66" s="5">
        <v>33.5</v>
      </c>
      <c r="AG66" s="5">
        <v>40215.799099999997</v>
      </c>
      <c r="AH66" s="5">
        <v>36.82</v>
      </c>
      <c r="AI66" s="5">
        <v>186443.16782</v>
      </c>
      <c r="AJ66" s="5">
        <v>52</v>
      </c>
      <c r="AK66" s="5">
        <v>304369.08364000003</v>
      </c>
      <c r="AL66" s="5">
        <v>74.5</v>
      </c>
      <c r="AM66" s="5">
        <v>76304.23964</v>
      </c>
      <c r="AN66" s="5">
        <v>8</v>
      </c>
      <c r="AO66" s="5">
        <v>41601.01109</v>
      </c>
      <c r="AP66" s="5">
        <v>40</v>
      </c>
      <c r="AQ66" s="5">
        <v>17309.9804</v>
      </c>
      <c r="AR66" s="5">
        <v>13</v>
      </c>
      <c r="AS66" s="6">
        <v>1961769.407474</v>
      </c>
      <c r="AT66" s="8">
        <v>933.38</v>
      </c>
    </row>
    <row r="67" spans="4:46" x14ac:dyDescent="0.35">
      <c r="D67" s="2" t="s">
        <v>100</v>
      </c>
      <c r="E67" s="5">
        <v>8248.6582729999991</v>
      </c>
      <c r="F67" s="5">
        <v>73</v>
      </c>
      <c r="G67" s="5">
        <v>5461.9923500000004</v>
      </c>
      <c r="H67" s="5">
        <v>39</v>
      </c>
      <c r="I67" s="5">
        <v>9863.1211870000006</v>
      </c>
      <c r="J67" s="5">
        <v>47</v>
      </c>
      <c r="K67" s="5">
        <v>9662.7892410000004</v>
      </c>
      <c r="L67" s="5">
        <v>46</v>
      </c>
      <c r="M67" s="5">
        <v>5564.2000200000002</v>
      </c>
      <c r="N67" s="5">
        <v>32</v>
      </c>
      <c r="O67" s="5">
        <v>10313.87336</v>
      </c>
      <c r="P67" s="5">
        <v>38</v>
      </c>
      <c r="Q67" s="5">
        <v>15450.72695</v>
      </c>
      <c r="R67" s="5">
        <v>37</v>
      </c>
      <c r="S67" s="5">
        <v>34205.646910000003</v>
      </c>
      <c r="T67" s="5">
        <v>34</v>
      </c>
      <c r="U67" s="5">
        <v>49866.371039999998</v>
      </c>
      <c r="V67" s="5">
        <v>38</v>
      </c>
      <c r="W67" s="5">
        <v>1617.79178</v>
      </c>
      <c r="X67" s="5">
        <v>14</v>
      </c>
      <c r="Y67" s="5">
        <v>3418.1270500000001</v>
      </c>
      <c r="Z67" s="5">
        <v>10</v>
      </c>
      <c r="AA67" s="5">
        <v>293.49135000000001</v>
      </c>
      <c r="AB67" s="5">
        <v>10</v>
      </c>
      <c r="AC67" s="5">
        <v>2620.68363</v>
      </c>
      <c r="AD67" s="5">
        <v>64.989999999999995</v>
      </c>
      <c r="AE67" s="5">
        <v>9987.9901499999996</v>
      </c>
      <c r="AF67" s="5">
        <v>141</v>
      </c>
      <c r="AG67" s="5">
        <v>16374.108525</v>
      </c>
      <c r="AH67" s="5">
        <v>249</v>
      </c>
      <c r="AI67" s="5">
        <v>23454.85399</v>
      </c>
      <c r="AJ67" s="5">
        <v>168</v>
      </c>
      <c r="AK67" s="5">
        <v>15764.61154</v>
      </c>
      <c r="AL67" s="5">
        <v>89</v>
      </c>
      <c r="AM67" s="5">
        <v>19807.731445000001</v>
      </c>
      <c r="AN67" s="5">
        <v>48.5</v>
      </c>
      <c r="AO67" s="5">
        <v>606.42869299999995</v>
      </c>
      <c r="AP67" s="5">
        <v>5</v>
      </c>
      <c r="AQ67" s="5"/>
      <c r="AR67" s="25"/>
      <c r="AS67" s="6">
        <v>242583.197484</v>
      </c>
      <c r="AT67" s="8">
        <v>1183.49</v>
      </c>
    </row>
    <row r="68" spans="4:46" x14ac:dyDescent="0.35">
      <c r="D68" s="2" t="s">
        <v>208</v>
      </c>
      <c r="E68" s="5"/>
      <c r="F68" s="25"/>
      <c r="G68" s="5"/>
      <c r="H68" s="25"/>
      <c r="I68" s="5"/>
      <c r="J68" s="25"/>
      <c r="K68" s="5"/>
      <c r="L68" s="25"/>
      <c r="M68" s="5"/>
      <c r="N68" s="25"/>
      <c r="O68" s="5"/>
      <c r="P68" s="25"/>
      <c r="Q68" s="5"/>
      <c r="R68" s="25"/>
      <c r="S68" s="5"/>
      <c r="T68" s="25"/>
      <c r="U68" s="5"/>
      <c r="V68" s="25"/>
      <c r="W68" s="5"/>
      <c r="X68" s="25"/>
      <c r="Y68" s="5">
        <v>30</v>
      </c>
      <c r="Z68" s="5">
        <v>1</v>
      </c>
      <c r="AA68" s="5"/>
      <c r="AB68" s="25"/>
      <c r="AC68" s="5">
        <v>59.619929999999997</v>
      </c>
      <c r="AD68" s="5">
        <v>1</v>
      </c>
      <c r="AE68" s="5"/>
      <c r="AF68" s="25"/>
      <c r="AG68" s="5"/>
      <c r="AH68" s="25"/>
      <c r="AI68" s="5"/>
      <c r="AJ68" s="25"/>
      <c r="AK68" s="5"/>
      <c r="AL68" s="25"/>
      <c r="AM68" s="5"/>
      <c r="AN68" s="25"/>
      <c r="AO68" s="5"/>
      <c r="AP68" s="25"/>
      <c r="AQ68" s="5"/>
      <c r="AR68" s="25"/>
      <c r="AS68" s="6">
        <v>89.619929999999997</v>
      </c>
      <c r="AT68" s="8">
        <v>2</v>
      </c>
    </row>
    <row r="69" spans="4:46" x14ac:dyDescent="0.35">
      <c r="D69" s="2" t="s">
        <v>209</v>
      </c>
      <c r="E69" s="5">
        <v>3146.5620699999999</v>
      </c>
      <c r="F69" s="5">
        <v>9</v>
      </c>
      <c r="G69" s="5">
        <v>76843.455604999996</v>
      </c>
      <c r="H69" s="5">
        <v>26.5</v>
      </c>
      <c r="I69" s="5">
        <v>1096.916588</v>
      </c>
      <c r="J69" s="5">
        <v>3.5</v>
      </c>
      <c r="K69" s="5">
        <v>4918.2757549999997</v>
      </c>
      <c r="L69" s="5">
        <v>3.5</v>
      </c>
      <c r="M69" s="5">
        <v>25740.534830000001</v>
      </c>
      <c r="N69" s="5">
        <v>2</v>
      </c>
      <c r="O69" s="5">
        <v>7026.02099</v>
      </c>
      <c r="P69" s="5">
        <v>1.5</v>
      </c>
      <c r="Q69" s="5">
        <v>337.87044900000001</v>
      </c>
      <c r="R69" s="5">
        <v>1</v>
      </c>
      <c r="S69" s="5">
        <v>4588.8324700000003</v>
      </c>
      <c r="T69" s="5">
        <v>8</v>
      </c>
      <c r="U69" s="5">
        <v>890.58583999999996</v>
      </c>
      <c r="V69" s="5">
        <v>2</v>
      </c>
      <c r="W69" s="5">
        <v>2492.4379300000001</v>
      </c>
      <c r="X69" s="5">
        <v>4</v>
      </c>
      <c r="Y69" s="5">
        <v>13521.708559999999</v>
      </c>
      <c r="Z69" s="5">
        <v>13</v>
      </c>
      <c r="AA69" s="5">
        <v>35.11</v>
      </c>
      <c r="AB69" s="5">
        <v>1</v>
      </c>
      <c r="AC69" s="5"/>
      <c r="AD69" s="25"/>
      <c r="AE69" s="5"/>
      <c r="AF69" s="25"/>
      <c r="AG69" s="5"/>
      <c r="AH69" s="25"/>
      <c r="AI69" s="5"/>
      <c r="AJ69" s="25"/>
      <c r="AK69" s="5"/>
      <c r="AL69" s="25"/>
      <c r="AM69" s="5"/>
      <c r="AN69" s="25"/>
      <c r="AO69" s="5"/>
      <c r="AP69" s="25"/>
      <c r="AQ69" s="5"/>
      <c r="AR69" s="25"/>
      <c r="AS69" s="6">
        <v>140638.31108700001</v>
      </c>
      <c r="AT69" s="8">
        <v>75</v>
      </c>
    </row>
    <row r="70" spans="4:46" x14ac:dyDescent="0.35">
      <c r="D70" s="2" t="s">
        <v>52</v>
      </c>
      <c r="E70" s="5">
        <v>10681.061956</v>
      </c>
      <c r="F70" s="5">
        <v>14</v>
      </c>
      <c r="G70" s="5">
        <v>9490.7890580000003</v>
      </c>
      <c r="H70" s="5">
        <v>8</v>
      </c>
      <c r="I70" s="5">
        <v>7934.6826000000001</v>
      </c>
      <c r="J70" s="5">
        <v>5</v>
      </c>
      <c r="K70" s="5">
        <v>10428.99979</v>
      </c>
      <c r="L70" s="5">
        <v>4.5</v>
      </c>
      <c r="M70" s="5">
        <v>599.73039000000006</v>
      </c>
      <c r="N70" s="5">
        <v>5</v>
      </c>
      <c r="O70" s="5"/>
      <c r="P70" s="25"/>
      <c r="Q70" s="5">
        <v>1821.9739999999999</v>
      </c>
      <c r="R70" s="5">
        <v>2</v>
      </c>
      <c r="S70" s="5">
        <v>115.13590000000001</v>
      </c>
      <c r="T70" s="5">
        <v>2</v>
      </c>
      <c r="U70" s="5">
        <v>112.989</v>
      </c>
      <c r="V70" s="5">
        <v>2</v>
      </c>
      <c r="W70" s="5">
        <v>150.904</v>
      </c>
      <c r="X70" s="5">
        <v>1</v>
      </c>
      <c r="Y70" s="5">
        <v>916.60832000000005</v>
      </c>
      <c r="Z70" s="5">
        <v>4</v>
      </c>
      <c r="AA70" s="5">
        <v>282.60388999999998</v>
      </c>
      <c r="AB70" s="5">
        <v>2</v>
      </c>
      <c r="AC70" s="5">
        <v>827.03957000000003</v>
      </c>
      <c r="AD70" s="5">
        <v>3</v>
      </c>
      <c r="AE70" s="5">
        <v>2350.3145599999998</v>
      </c>
      <c r="AF70" s="5">
        <v>3.5</v>
      </c>
      <c r="AG70" s="5">
        <v>4171.0170200000002</v>
      </c>
      <c r="AH70" s="5">
        <v>6</v>
      </c>
      <c r="AI70" s="5">
        <v>290.26</v>
      </c>
      <c r="AJ70" s="5">
        <v>1</v>
      </c>
      <c r="AK70" s="5">
        <v>359.04847000000001</v>
      </c>
      <c r="AL70" s="5">
        <v>3</v>
      </c>
      <c r="AM70" s="5"/>
      <c r="AN70" s="25"/>
      <c r="AO70" s="5">
        <v>6170.8401299999996</v>
      </c>
      <c r="AP70" s="5">
        <v>5</v>
      </c>
      <c r="AQ70" s="5">
        <v>828.85279000000003</v>
      </c>
      <c r="AR70" s="5">
        <v>2</v>
      </c>
      <c r="AS70" s="6">
        <v>57532.851444</v>
      </c>
      <c r="AT70" s="8">
        <v>73</v>
      </c>
    </row>
    <row r="71" spans="4:46" x14ac:dyDescent="0.35">
      <c r="D71" s="2" t="s">
        <v>240</v>
      </c>
      <c r="E71" s="5">
        <v>2252.1000600000002</v>
      </c>
      <c r="F71" s="5">
        <v>7</v>
      </c>
      <c r="G71" s="5">
        <v>1708.06241</v>
      </c>
      <c r="H71" s="5">
        <v>2</v>
      </c>
      <c r="I71" s="5">
        <v>685.30499999999995</v>
      </c>
      <c r="J71" s="5">
        <v>3</v>
      </c>
      <c r="K71" s="5">
        <v>1142.4204400000001</v>
      </c>
      <c r="L71" s="5">
        <v>3</v>
      </c>
      <c r="M71" s="5">
        <v>1583.1738499999999</v>
      </c>
      <c r="N71" s="5">
        <v>2</v>
      </c>
      <c r="O71" s="5"/>
      <c r="P71" s="25"/>
      <c r="Q71" s="5"/>
      <c r="R71" s="25"/>
      <c r="S71" s="5">
        <v>13412.61823</v>
      </c>
      <c r="T71" s="5">
        <v>7</v>
      </c>
      <c r="U71" s="5">
        <v>595.20239000000004</v>
      </c>
      <c r="V71" s="5">
        <v>2</v>
      </c>
      <c r="W71" s="5">
        <v>23338.07475</v>
      </c>
      <c r="X71" s="5">
        <v>3.5</v>
      </c>
      <c r="Y71" s="5">
        <v>26138.53141</v>
      </c>
      <c r="Z71" s="5">
        <v>3</v>
      </c>
      <c r="AA71" s="5">
        <v>45.783329999999999</v>
      </c>
      <c r="AB71" s="5">
        <v>1</v>
      </c>
      <c r="AC71" s="5">
        <v>633.25813000000005</v>
      </c>
      <c r="AD71" s="5">
        <v>8</v>
      </c>
      <c r="AE71" s="5">
        <v>3323.3640399999999</v>
      </c>
      <c r="AF71" s="5">
        <v>18</v>
      </c>
      <c r="AG71" s="5">
        <v>1518.3180299999999</v>
      </c>
      <c r="AH71" s="5">
        <v>30</v>
      </c>
      <c r="AI71" s="5">
        <v>5922.487795</v>
      </c>
      <c r="AJ71" s="5">
        <v>5.5</v>
      </c>
      <c r="AK71" s="5">
        <v>6212.6262699999997</v>
      </c>
      <c r="AL71" s="5">
        <v>4</v>
      </c>
      <c r="AM71" s="5">
        <v>5876.5573599999998</v>
      </c>
      <c r="AN71" s="5">
        <v>2</v>
      </c>
      <c r="AO71" s="5">
        <v>11438.300289999999</v>
      </c>
      <c r="AP71" s="5">
        <v>1</v>
      </c>
      <c r="AQ71" s="5"/>
      <c r="AR71" s="25"/>
      <c r="AS71" s="6">
        <v>105826.183785</v>
      </c>
      <c r="AT71" s="8">
        <v>102</v>
      </c>
    </row>
    <row r="72" spans="4:46" x14ac:dyDescent="0.35">
      <c r="D72" s="2" t="s">
        <v>101</v>
      </c>
      <c r="E72" s="5">
        <v>10167.863611000001</v>
      </c>
      <c r="F72" s="5">
        <v>34.659999999999997</v>
      </c>
      <c r="G72" s="5">
        <v>9427.8428170000007</v>
      </c>
      <c r="H72" s="5">
        <v>25.5</v>
      </c>
      <c r="I72" s="5">
        <v>33031.263694000001</v>
      </c>
      <c r="J72" s="5">
        <v>38</v>
      </c>
      <c r="K72" s="5">
        <v>70165.845163999998</v>
      </c>
      <c r="L72" s="5">
        <v>55.5</v>
      </c>
      <c r="M72" s="5">
        <v>12645.12369</v>
      </c>
      <c r="N72" s="5">
        <v>17</v>
      </c>
      <c r="O72" s="5">
        <v>12232.158029</v>
      </c>
      <c r="P72" s="5">
        <v>49</v>
      </c>
      <c r="Q72" s="5">
        <v>62105.547732999999</v>
      </c>
      <c r="R72" s="5">
        <v>52</v>
      </c>
      <c r="S72" s="5">
        <v>13011.640294999999</v>
      </c>
      <c r="T72" s="5">
        <v>22</v>
      </c>
      <c r="U72" s="5">
        <v>28290.898461000001</v>
      </c>
      <c r="V72" s="5">
        <v>21</v>
      </c>
      <c r="W72" s="5">
        <v>10407.744321</v>
      </c>
      <c r="X72" s="5">
        <v>23</v>
      </c>
      <c r="Y72" s="5">
        <v>18204.012490000001</v>
      </c>
      <c r="Z72" s="5">
        <v>38</v>
      </c>
      <c r="AA72" s="5">
        <v>14379.157999999999</v>
      </c>
      <c r="AB72" s="5">
        <v>37</v>
      </c>
      <c r="AC72" s="5">
        <v>93600.561709999994</v>
      </c>
      <c r="AD72" s="5">
        <v>45</v>
      </c>
      <c r="AE72" s="5">
        <v>61498.484279999997</v>
      </c>
      <c r="AF72" s="5">
        <v>54</v>
      </c>
      <c r="AG72" s="5">
        <v>19578.975009999998</v>
      </c>
      <c r="AH72" s="5">
        <v>33.5</v>
      </c>
      <c r="AI72" s="5">
        <v>5139.144225</v>
      </c>
      <c r="AJ72" s="5">
        <v>9.5</v>
      </c>
      <c r="AK72" s="5">
        <v>12447.208715000001</v>
      </c>
      <c r="AL72" s="5">
        <v>9.25</v>
      </c>
      <c r="AM72" s="5">
        <v>5321.3515450000004</v>
      </c>
      <c r="AN72" s="5">
        <v>19</v>
      </c>
      <c r="AO72" s="5">
        <v>2434.5939050000002</v>
      </c>
      <c r="AP72" s="5">
        <v>14.5</v>
      </c>
      <c r="AQ72" s="5">
        <v>34279.72984</v>
      </c>
      <c r="AR72" s="5">
        <v>32</v>
      </c>
      <c r="AS72" s="6">
        <v>528369.147535</v>
      </c>
      <c r="AT72" s="8">
        <v>629.41</v>
      </c>
    </row>
    <row r="73" spans="4:46" x14ac:dyDescent="0.35">
      <c r="D73" s="2" t="s">
        <v>102</v>
      </c>
      <c r="E73" s="5"/>
      <c r="F73" s="25"/>
      <c r="G73" s="5"/>
      <c r="H73" s="25"/>
      <c r="I73" s="5">
        <v>204.13566</v>
      </c>
      <c r="J73" s="5">
        <v>3</v>
      </c>
      <c r="K73" s="5"/>
      <c r="L73" s="25"/>
      <c r="M73" s="5">
        <v>45.78</v>
      </c>
      <c r="N73" s="5">
        <v>1</v>
      </c>
      <c r="O73" s="5"/>
      <c r="P73" s="25"/>
      <c r="Q73" s="5"/>
      <c r="R73" s="25"/>
      <c r="S73" s="5"/>
      <c r="T73" s="25"/>
      <c r="U73" s="5"/>
      <c r="V73" s="25"/>
      <c r="W73" s="5">
        <v>25</v>
      </c>
      <c r="X73" s="5">
        <v>1</v>
      </c>
      <c r="Y73" s="5">
        <v>692.35</v>
      </c>
      <c r="Z73" s="5">
        <v>1</v>
      </c>
      <c r="AA73" s="5">
        <v>31.76069</v>
      </c>
      <c r="AB73" s="5">
        <v>1</v>
      </c>
      <c r="AC73" s="5">
        <v>354.67831999999999</v>
      </c>
      <c r="AD73" s="5">
        <v>8</v>
      </c>
      <c r="AE73" s="5">
        <v>43.5</v>
      </c>
      <c r="AF73" s="5">
        <v>1</v>
      </c>
      <c r="AG73" s="5">
        <v>1494.5193200000001</v>
      </c>
      <c r="AH73" s="5">
        <v>1</v>
      </c>
      <c r="AI73" s="5">
        <v>254.23882</v>
      </c>
      <c r="AJ73" s="5">
        <v>6</v>
      </c>
      <c r="AK73" s="5">
        <v>6629.1346750000002</v>
      </c>
      <c r="AL73" s="5">
        <v>9.5</v>
      </c>
      <c r="AM73" s="5">
        <v>12382.03695</v>
      </c>
      <c r="AN73" s="5">
        <v>7</v>
      </c>
      <c r="AO73" s="5">
        <v>360.52904000000001</v>
      </c>
      <c r="AP73" s="5">
        <v>2</v>
      </c>
      <c r="AQ73" s="5"/>
      <c r="AR73" s="25"/>
      <c r="AS73" s="6">
        <v>22517.663475000001</v>
      </c>
      <c r="AT73" s="8">
        <v>41.5</v>
      </c>
    </row>
    <row r="74" spans="4:46" x14ac:dyDescent="0.35">
      <c r="D74" s="2" t="s">
        <v>46</v>
      </c>
      <c r="E74" s="5">
        <v>38256.385310999998</v>
      </c>
      <c r="F74" s="5">
        <v>22.33</v>
      </c>
      <c r="G74" s="5">
        <v>10879.328244</v>
      </c>
      <c r="H74" s="5">
        <v>16.5</v>
      </c>
      <c r="I74" s="5">
        <v>10551.44198</v>
      </c>
      <c r="J74" s="5">
        <v>13</v>
      </c>
      <c r="K74" s="5">
        <v>12558.963992999999</v>
      </c>
      <c r="L74" s="5">
        <v>10</v>
      </c>
      <c r="M74" s="5">
        <v>8131.8600120000001</v>
      </c>
      <c r="N74" s="5">
        <v>28</v>
      </c>
      <c r="O74" s="5">
        <v>20265.428392000002</v>
      </c>
      <c r="P74" s="5">
        <v>20</v>
      </c>
      <c r="Q74" s="5">
        <v>11806.991722000001</v>
      </c>
      <c r="R74" s="5">
        <v>14.5</v>
      </c>
      <c r="S74" s="5">
        <v>41339.475160000002</v>
      </c>
      <c r="T74" s="5">
        <v>21</v>
      </c>
      <c r="U74" s="5">
        <v>8980.8103190000002</v>
      </c>
      <c r="V74" s="5">
        <v>8</v>
      </c>
      <c r="W74" s="5">
        <v>17530.959729999999</v>
      </c>
      <c r="X74" s="5">
        <v>13</v>
      </c>
      <c r="Y74" s="5">
        <v>31643.583775999999</v>
      </c>
      <c r="Z74" s="5">
        <v>15</v>
      </c>
      <c r="AA74" s="5">
        <v>4393.2698630000004</v>
      </c>
      <c r="AB74" s="5">
        <v>9</v>
      </c>
      <c r="AC74" s="5">
        <v>6121.8580499999998</v>
      </c>
      <c r="AD74" s="5">
        <v>9</v>
      </c>
      <c r="AE74" s="5">
        <v>17145.12573</v>
      </c>
      <c r="AF74" s="5">
        <v>11</v>
      </c>
      <c r="AG74" s="5">
        <v>55365.693361999998</v>
      </c>
      <c r="AH74" s="5">
        <v>11</v>
      </c>
      <c r="AI74" s="5">
        <v>3955.7374799999998</v>
      </c>
      <c r="AJ74" s="5">
        <v>3</v>
      </c>
      <c r="AK74" s="5">
        <v>4018.0495030000002</v>
      </c>
      <c r="AL74" s="5">
        <v>7</v>
      </c>
      <c r="AM74" s="5">
        <v>5467.2656120000001</v>
      </c>
      <c r="AN74" s="5">
        <v>9</v>
      </c>
      <c r="AO74" s="5">
        <v>7475.4363300000005</v>
      </c>
      <c r="AP74" s="5">
        <v>6</v>
      </c>
      <c r="AQ74" s="5">
        <v>2404.6914539999998</v>
      </c>
      <c r="AR74" s="5">
        <v>2</v>
      </c>
      <c r="AS74" s="6">
        <v>318292.35602299997</v>
      </c>
      <c r="AT74" s="8">
        <v>248.33</v>
      </c>
    </row>
    <row r="75" spans="4:46" x14ac:dyDescent="0.35">
      <c r="D75" s="2" t="s">
        <v>9</v>
      </c>
      <c r="E75" s="5">
        <v>209280.22692799999</v>
      </c>
      <c r="F75" s="5">
        <v>223.5</v>
      </c>
      <c r="G75" s="5">
        <v>249247.876992</v>
      </c>
      <c r="H75" s="5">
        <v>257.5</v>
      </c>
      <c r="I75" s="5">
        <v>214344.50253</v>
      </c>
      <c r="J75" s="5">
        <v>234.51</v>
      </c>
      <c r="K75" s="5">
        <v>190891.91395399999</v>
      </c>
      <c r="L75" s="5">
        <v>209.94</v>
      </c>
      <c r="M75" s="5">
        <v>233355.69425999999</v>
      </c>
      <c r="N75" s="5">
        <v>187.58</v>
      </c>
      <c r="O75" s="5">
        <v>258841.888871</v>
      </c>
      <c r="P75" s="5">
        <v>220.2</v>
      </c>
      <c r="Q75" s="5">
        <v>311984.948462</v>
      </c>
      <c r="R75" s="5">
        <v>181.05</v>
      </c>
      <c r="S75" s="5">
        <v>177444.63095600001</v>
      </c>
      <c r="T75" s="5">
        <v>173.29</v>
      </c>
      <c r="U75" s="5">
        <v>291031.64363200002</v>
      </c>
      <c r="V75" s="5">
        <v>174.24</v>
      </c>
      <c r="W75" s="5">
        <v>167588.81737800001</v>
      </c>
      <c r="X75" s="5">
        <v>148.66</v>
      </c>
      <c r="Y75" s="5">
        <v>292936.00702999998</v>
      </c>
      <c r="Z75" s="5">
        <v>179.83</v>
      </c>
      <c r="AA75" s="5">
        <v>293489.71842500003</v>
      </c>
      <c r="AB75" s="5">
        <v>137.65</v>
      </c>
      <c r="AC75" s="5">
        <v>354528.941681</v>
      </c>
      <c r="AD75" s="5">
        <v>194.33</v>
      </c>
      <c r="AE75" s="5">
        <v>412822.690221</v>
      </c>
      <c r="AF75" s="5">
        <v>191</v>
      </c>
      <c r="AG75" s="5">
        <v>249273.36020299999</v>
      </c>
      <c r="AH75" s="5">
        <v>190.5</v>
      </c>
      <c r="AI75" s="5">
        <v>327150.16398399998</v>
      </c>
      <c r="AJ75" s="5">
        <v>149.66</v>
      </c>
      <c r="AK75" s="5">
        <v>364524.28832400002</v>
      </c>
      <c r="AL75" s="5">
        <v>97.83</v>
      </c>
      <c r="AM75" s="5">
        <v>182586.454684</v>
      </c>
      <c r="AN75" s="5">
        <v>93</v>
      </c>
      <c r="AO75" s="5">
        <v>310522.05158899998</v>
      </c>
      <c r="AP75" s="5">
        <v>71</v>
      </c>
      <c r="AQ75" s="5">
        <v>362303.447637</v>
      </c>
      <c r="AR75" s="5">
        <v>53.16</v>
      </c>
      <c r="AS75" s="6">
        <v>5454149.2677410003</v>
      </c>
      <c r="AT75" s="8">
        <v>3368.43</v>
      </c>
    </row>
    <row r="76" spans="4:46" x14ac:dyDescent="0.35">
      <c r="D76" s="2" t="s">
        <v>103</v>
      </c>
      <c r="E76" s="5">
        <v>3521.0846080000001</v>
      </c>
      <c r="F76" s="5">
        <v>13</v>
      </c>
      <c r="G76" s="5">
        <v>2354.777274</v>
      </c>
      <c r="H76" s="5">
        <v>19</v>
      </c>
      <c r="I76" s="5">
        <v>423.21963899999997</v>
      </c>
      <c r="J76" s="5">
        <v>3</v>
      </c>
      <c r="K76" s="5">
        <v>3627.0789599999998</v>
      </c>
      <c r="L76" s="5">
        <v>22</v>
      </c>
      <c r="M76" s="5">
        <v>960.05339000000004</v>
      </c>
      <c r="N76" s="5">
        <v>6</v>
      </c>
      <c r="O76" s="5"/>
      <c r="P76" s="25"/>
      <c r="Q76" s="5"/>
      <c r="R76" s="25"/>
      <c r="S76" s="5">
        <v>319.51380999999998</v>
      </c>
      <c r="T76" s="5">
        <v>5</v>
      </c>
      <c r="U76" s="5">
        <v>3928.2205389999999</v>
      </c>
      <c r="V76" s="5">
        <v>17</v>
      </c>
      <c r="W76" s="5">
        <v>808.04097000000002</v>
      </c>
      <c r="X76" s="5">
        <v>7</v>
      </c>
      <c r="Y76" s="5">
        <v>99.599000000000004</v>
      </c>
      <c r="Z76" s="5">
        <v>1</v>
      </c>
      <c r="AA76" s="5">
        <v>2257.22174</v>
      </c>
      <c r="AB76" s="5">
        <v>9</v>
      </c>
      <c r="AC76" s="5">
        <v>57.800130000000003</v>
      </c>
      <c r="AD76" s="5">
        <v>2</v>
      </c>
      <c r="AE76" s="5">
        <v>161.71728999999999</v>
      </c>
      <c r="AF76" s="5">
        <v>2</v>
      </c>
      <c r="AG76" s="5">
        <v>187.320165</v>
      </c>
      <c r="AH76" s="5">
        <v>3</v>
      </c>
      <c r="AI76" s="5">
        <v>1304.13726</v>
      </c>
      <c r="AJ76" s="5">
        <v>9</v>
      </c>
      <c r="AK76" s="5">
        <v>557.12162000000001</v>
      </c>
      <c r="AL76" s="5">
        <v>2</v>
      </c>
      <c r="AM76" s="5">
        <v>821.45603000000006</v>
      </c>
      <c r="AN76" s="5">
        <v>8</v>
      </c>
      <c r="AO76" s="5">
        <v>103.70419</v>
      </c>
      <c r="AP76" s="5">
        <v>1</v>
      </c>
      <c r="AQ76" s="5">
        <v>2696.6279199999999</v>
      </c>
      <c r="AR76" s="5">
        <v>5</v>
      </c>
      <c r="AS76" s="6">
        <v>24188.694534999999</v>
      </c>
      <c r="AT76" s="8">
        <v>134</v>
      </c>
    </row>
    <row r="77" spans="4:46" x14ac:dyDescent="0.35">
      <c r="D77" s="2" t="s">
        <v>104</v>
      </c>
      <c r="E77" s="5">
        <v>12510.89496</v>
      </c>
      <c r="F77" s="5">
        <v>19</v>
      </c>
      <c r="G77" s="5">
        <v>7741.2319850000003</v>
      </c>
      <c r="H77" s="5">
        <v>9</v>
      </c>
      <c r="I77" s="5">
        <v>3088.1629499999999</v>
      </c>
      <c r="J77" s="5">
        <v>15</v>
      </c>
      <c r="K77" s="5">
        <v>2876.9147389999998</v>
      </c>
      <c r="L77" s="5">
        <v>10</v>
      </c>
      <c r="M77" s="5">
        <v>5415.1224130000001</v>
      </c>
      <c r="N77" s="5">
        <v>12</v>
      </c>
      <c r="O77" s="5">
        <v>1070.21326</v>
      </c>
      <c r="P77" s="5">
        <v>3</v>
      </c>
      <c r="Q77" s="5">
        <v>805.27044999999998</v>
      </c>
      <c r="R77" s="5">
        <v>10</v>
      </c>
      <c r="S77" s="5">
        <v>356.14582000000001</v>
      </c>
      <c r="T77" s="5">
        <v>2</v>
      </c>
      <c r="U77" s="5">
        <v>869.40713000000005</v>
      </c>
      <c r="V77" s="5">
        <v>10</v>
      </c>
      <c r="W77" s="5">
        <v>838.28494000000001</v>
      </c>
      <c r="X77" s="5">
        <v>17</v>
      </c>
      <c r="Y77" s="5">
        <v>7946.5765000000001</v>
      </c>
      <c r="Z77" s="5">
        <v>19</v>
      </c>
      <c r="AA77" s="5">
        <v>2462.0524599999999</v>
      </c>
      <c r="AB77" s="5">
        <v>27</v>
      </c>
      <c r="AC77" s="5">
        <v>6618.5716000000002</v>
      </c>
      <c r="AD77" s="5">
        <v>9</v>
      </c>
      <c r="AE77" s="5">
        <v>2629.7894900000001</v>
      </c>
      <c r="AF77" s="5">
        <v>19</v>
      </c>
      <c r="AG77" s="5">
        <v>1792.00577</v>
      </c>
      <c r="AH77" s="5">
        <v>21</v>
      </c>
      <c r="AI77" s="5">
        <v>1199.5134499999999</v>
      </c>
      <c r="AJ77" s="5">
        <v>4</v>
      </c>
      <c r="AK77" s="5">
        <v>8194.4405800000004</v>
      </c>
      <c r="AL77" s="5">
        <v>14</v>
      </c>
      <c r="AM77" s="5">
        <v>8586.2817200000009</v>
      </c>
      <c r="AN77" s="5">
        <v>6</v>
      </c>
      <c r="AO77" s="5">
        <v>1859.3725999999999</v>
      </c>
      <c r="AP77" s="5">
        <v>1</v>
      </c>
      <c r="AQ77" s="5">
        <v>68</v>
      </c>
      <c r="AR77" s="5">
        <v>1</v>
      </c>
      <c r="AS77" s="6">
        <v>76928.252817000001</v>
      </c>
      <c r="AT77" s="8">
        <v>228</v>
      </c>
    </row>
    <row r="78" spans="4:46" x14ac:dyDescent="0.35">
      <c r="D78" s="2" t="s">
        <v>105</v>
      </c>
      <c r="E78" s="5">
        <v>2392.8874989999999</v>
      </c>
      <c r="F78" s="5">
        <v>15</v>
      </c>
      <c r="G78" s="5">
        <v>12001.614579999999</v>
      </c>
      <c r="H78" s="5">
        <v>30</v>
      </c>
      <c r="I78" s="5">
        <v>19779.55948</v>
      </c>
      <c r="J78" s="5">
        <v>27</v>
      </c>
      <c r="K78" s="5">
        <v>33164.098010000002</v>
      </c>
      <c r="L78" s="5">
        <v>33</v>
      </c>
      <c r="M78" s="5">
        <v>12987.322980000001</v>
      </c>
      <c r="N78" s="5">
        <v>40.06</v>
      </c>
      <c r="O78" s="5">
        <v>18727.348652000001</v>
      </c>
      <c r="P78" s="5">
        <v>65.63</v>
      </c>
      <c r="Q78" s="5">
        <v>44044.936603000002</v>
      </c>
      <c r="R78" s="5">
        <v>134.75</v>
      </c>
      <c r="S78" s="5">
        <v>27468.101097999999</v>
      </c>
      <c r="T78" s="5">
        <v>65.459999999999994</v>
      </c>
      <c r="U78" s="5">
        <v>35843.503669999998</v>
      </c>
      <c r="V78" s="5">
        <v>46</v>
      </c>
      <c r="W78" s="5">
        <v>71742.076214999994</v>
      </c>
      <c r="X78" s="5">
        <v>68</v>
      </c>
      <c r="Y78" s="5">
        <v>64164.802277000003</v>
      </c>
      <c r="Z78" s="5">
        <v>69.150000000000006</v>
      </c>
      <c r="AA78" s="5">
        <v>35336.769844000002</v>
      </c>
      <c r="AB78" s="5">
        <v>60.99</v>
      </c>
      <c r="AC78" s="5">
        <v>98901.790431000001</v>
      </c>
      <c r="AD78" s="5">
        <v>61.98</v>
      </c>
      <c r="AE78" s="5">
        <v>61426.829230000003</v>
      </c>
      <c r="AF78" s="5">
        <v>38</v>
      </c>
      <c r="AG78" s="5">
        <v>11199.543702000001</v>
      </c>
      <c r="AH78" s="5">
        <v>28</v>
      </c>
      <c r="AI78" s="5">
        <v>23615.493154</v>
      </c>
      <c r="AJ78" s="5">
        <v>38.5</v>
      </c>
      <c r="AK78" s="5">
        <v>29145.904070000001</v>
      </c>
      <c r="AL78" s="5">
        <v>27</v>
      </c>
      <c r="AM78" s="5">
        <v>11839.263894</v>
      </c>
      <c r="AN78" s="5">
        <v>13.5</v>
      </c>
      <c r="AO78" s="5">
        <v>8891.8484399999998</v>
      </c>
      <c r="AP78" s="5">
        <v>3.99</v>
      </c>
      <c r="AQ78" s="5">
        <v>3456.6779700000002</v>
      </c>
      <c r="AR78" s="5">
        <v>1</v>
      </c>
      <c r="AS78" s="6">
        <v>626130.37179899996</v>
      </c>
      <c r="AT78" s="8">
        <v>867.01</v>
      </c>
    </row>
    <row r="79" spans="4:46" x14ac:dyDescent="0.35">
      <c r="D79" s="2" t="s">
        <v>10</v>
      </c>
      <c r="E79" s="5">
        <v>292698.10735200002</v>
      </c>
      <c r="F79" s="5">
        <v>195.89</v>
      </c>
      <c r="G79" s="5">
        <v>196962.67824000001</v>
      </c>
      <c r="H79" s="5">
        <v>200.8</v>
      </c>
      <c r="I79" s="5">
        <v>200516.93529699999</v>
      </c>
      <c r="J79" s="5">
        <v>138.94999999999999</v>
      </c>
      <c r="K79" s="5">
        <v>239027.84082499999</v>
      </c>
      <c r="L79" s="5">
        <v>143.53</v>
      </c>
      <c r="M79" s="5">
        <v>288743.23723899998</v>
      </c>
      <c r="N79" s="5">
        <v>140.47999999999999</v>
      </c>
      <c r="O79" s="5">
        <v>255210.13131200001</v>
      </c>
      <c r="P79" s="5">
        <v>139.94999999999999</v>
      </c>
      <c r="Q79" s="5">
        <v>222660.505362</v>
      </c>
      <c r="R79" s="5">
        <v>103.04</v>
      </c>
      <c r="S79" s="5">
        <v>699713.84443000006</v>
      </c>
      <c r="T79" s="5">
        <v>113.38</v>
      </c>
      <c r="U79" s="5">
        <v>238271.13639500001</v>
      </c>
      <c r="V79" s="5">
        <v>124.05</v>
      </c>
      <c r="W79" s="5">
        <v>124498.538844</v>
      </c>
      <c r="X79" s="5">
        <v>104</v>
      </c>
      <c r="Y79" s="5">
        <v>129668.07857100001</v>
      </c>
      <c r="Z79" s="5">
        <v>111.7</v>
      </c>
      <c r="AA79" s="5">
        <v>169228.639154</v>
      </c>
      <c r="AB79" s="5">
        <v>104</v>
      </c>
      <c r="AC79" s="5">
        <v>734183.22174199997</v>
      </c>
      <c r="AD79" s="5">
        <v>119.49</v>
      </c>
      <c r="AE79" s="5">
        <v>248666.80477700001</v>
      </c>
      <c r="AF79" s="5">
        <v>112.33</v>
      </c>
      <c r="AG79" s="5">
        <v>346066.853848</v>
      </c>
      <c r="AH79" s="5">
        <v>98</v>
      </c>
      <c r="AI79" s="5">
        <v>107569.062637</v>
      </c>
      <c r="AJ79" s="5">
        <v>80.489999999999995</v>
      </c>
      <c r="AK79" s="5">
        <v>303158.31270200002</v>
      </c>
      <c r="AL79" s="5">
        <v>60.83</v>
      </c>
      <c r="AM79" s="5">
        <v>164751.74998699999</v>
      </c>
      <c r="AN79" s="5">
        <v>57.83</v>
      </c>
      <c r="AO79" s="5">
        <v>112333.330326</v>
      </c>
      <c r="AP79" s="5">
        <v>47.33</v>
      </c>
      <c r="AQ79" s="5">
        <v>132386.21580500001</v>
      </c>
      <c r="AR79" s="5">
        <v>60</v>
      </c>
      <c r="AS79" s="6">
        <v>5206315.2248449996</v>
      </c>
      <c r="AT79" s="8">
        <v>2256.0700000000002</v>
      </c>
    </row>
    <row r="80" spans="4:46" x14ac:dyDescent="0.35">
      <c r="D80" s="2" t="s">
        <v>106</v>
      </c>
      <c r="E80" s="5">
        <v>30337.06727</v>
      </c>
      <c r="F80" s="5">
        <v>87</v>
      </c>
      <c r="G80" s="5">
        <v>34235.752801000002</v>
      </c>
      <c r="H80" s="5">
        <v>73.81</v>
      </c>
      <c r="I80" s="5">
        <v>13996.908944000001</v>
      </c>
      <c r="J80" s="5">
        <v>65.38</v>
      </c>
      <c r="K80" s="5">
        <v>57109.462626</v>
      </c>
      <c r="L80" s="5">
        <v>111.96</v>
      </c>
      <c r="M80" s="5">
        <v>41299.939899999998</v>
      </c>
      <c r="N80" s="5">
        <v>134.62</v>
      </c>
      <c r="O80" s="5">
        <v>35724.490665999998</v>
      </c>
      <c r="P80" s="5">
        <v>85.61</v>
      </c>
      <c r="Q80" s="5">
        <v>28633.545854</v>
      </c>
      <c r="R80" s="5">
        <v>76.83</v>
      </c>
      <c r="S80" s="5">
        <v>50787.397319999996</v>
      </c>
      <c r="T80" s="5">
        <v>77</v>
      </c>
      <c r="U80" s="5">
        <v>36983.340446000002</v>
      </c>
      <c r="V80" s="5">
        <v>67</v>
      </c>
      <c r="W80" s="5">
        <v>43343.366385000001</v>
      </c>
      <c r="X80" s="5">
        <v>98.7</v>
      </c>
      <c r="Y80" s="5">
        <v>71532.918309000001</v>
      </c>
      <c r="Z80" s="5">
        <v>68.5</v>
      </c>
      <c r="AA80" s="5">
        <v>74794.236600000004</v>
      </c>
      <c r="AB80" s="5">
        <v>79.5</v>
      </c>
      <c r="AC80" s="5">
        <v>51522.02074</v>
      </c>
      <c r="AD80" s="5">
        <v>119.5</v>
      </c>
      <c r="AE80" s="5">
        <v>43815.033239999997</v>
      </c>
      <c r="AF80" s="5">
        <v>86</v>
      </c>
      <c r="AG80" s="5">
        <v>9087.4463149999992</v>
      </c>
      <c r="AH80" s="5">
        <v>62</v>
      </c>
      <c r="AI80" s="5">
        <v>18721.84188</v>
      </c>
      <c r="AJ80" s="5">
        <v>28</v>
      </c>
      <c r="AK80" s="5">
        <v>14539.17721</v>
      </c>
      <c r="AL80" s="5">
        <v>35</v>
      </c>
      <c r="AM80" s="5">
        <v>5087.41086</v>
      </c>
      <c r="AN80" s="5">
        <v>21</v>
      </c>
      <c r="AO80" s="5">
        <v>15934.116900000001</v>
      </c>
      <c r="AP80" s="5">
        <v>12</v>
      </c>
      <c r="AQ80" s="5">
        <v>68292.261801999994</v>
      </c>
      <c r="AR80" s="5">
        <v>27.83</v>
      </c>
      <c r="AS80" s="6">
        <v>745777.73606799997</v>
      </c>
      <c r="AT80" s="8">
        <v>1417.24</v>
      </c>
    </row>
    <row r="81" spans="4:46" x14ac:dyDescent="0.35">
      <c r="D81" s="2" t="s">
        <v>107</v>
      </c>
      <c r="E81" s="5"/>
      <c r="F81" s="25"/>
      <c r="G81" s="5"/>
      <c r="H81" s="25"/>
      <c r="I81" s="5"/>
      <c r="J81" s="25"/>
      <c r="K81" s="5"/>
      <c r="L81" s="25"/>
      <c r="M81" s="5"/>
      <c r="N81" s="25"/>
      <c r="O81" s="5"/>
      <c r="P81" s="25"/>
      <c r="Q81" s="5"/>
      <c r="R81" s="25"/>
      <c r="S81" s="5"/>
      <c r="T81" s="25"/>
      <c r="U81" s="5"/>
      <c r="V81" s="25"/>
      <c r="W81" s="5"/>
      <c r="X81" s="25"/>
      <c r="Y81" s="5">
        <v>77.215999999999994</v>
      </c>
      <c r="Z81" s="5">
        <v>1</v>
      </c>
      <c r="AA81" s="5"/>
      <c r="AB81" s="25"/>
      <c r="AC81" s="5"/>
      <c r="AD81" s="25"/>
      <c r="AE81" s="5"/>
      <c r="AF81" s="25"/>
      <c r="AG81" s="5"/>
      <c r="AH81" s="25"/>
      <c r="AI81" s="5">
        <v>353.51618999999999</v>
      </c>
      <c r="AJ81" s="5">
        <v>1</v>
      </c>
      <c r="AK81" s="5"/>
      <c r="AL81" s="25"/>
      <c r="AM81" s="5"/>
      <c r="AN81" s="25"/>
      <c r="AO81" s="5"/>
      <c r="AP81" s="25"/>
      <c r="AQ81" s="5"/>
      <c r="AR81" s="25"/>
      <c r="AS81" s="6">
        <v>430.73219</v>
      </c>
      <c r="AT81" s="8">
        <v>2</v>
      </c>
    </row>
    <row r="82" spans="4:46" x14ac:dyDescent="0.35">
      <c r="D82" s="2" t="s">
        <v>53</v>
      </c>
      <c r="E82" s="5">
        <v>154.06716900000001</v>
      </c>
      <c r="F82" s="5">
        <v>1</v>
      </c>
      <c r="G82" s="5">
        <v>346.2</v>
      </c>
      <c r="H82" s="5">
        <v>2</v>
      </c>
      <c r="I82" s="5">
        <v>7382.2904289999997</v>
      </c>
      <c r="J82" s="5">
        <v>5</v>
      </c>
      <c r="K82" s="5">
        <v>894.56038000000001</v>
      </c>
      <c r="L82" s="5">
        <v>2</v>
      </c>
      <c r="M82" s="5">
        <v>31.025289999999998</v>
      </c>
      <c r="N82" s="5">
        <v>1</v>
      </c>
      <c r="O82" s="5">
        <v>24915.243455</v>
      </c>
      <c r="P82" s="5">
        <v>8</v>
      </c>
      <c r="Q82" s="5">
        <v>6778.4373999999998</v>
      </c>
      <c r="R82" s="5">
        <v>7</v>
      </c>
      <c r="S82" s="5">
        <v>3908.1271390000002</v>
      </c>
      <c r="T82" s="5">
        <v>5</v>
      </c>
      <c r="U82" s="5">
        <v>2040.7622899999999</v>
      </c>
      <c r="V82" s="5">
        <v>9</v>
      </c>
      <c r="W82" s="5">
        <v>1003.87215</v>
      </c>
      <c r="X82" s="5">
        <v>6</v>
      </c>
      <c r="Y82" s="5">
        <v>2043.3229100000001</v>
      </c>
      <c r="Z82" s="5">
        <v>4</v>
      </c>
      <c r="AA82" s="5">
        <v>678415.44813499996</v>
      </c>
      <c r="AB82" s="5">
        <v>9.5</v>
      </c>
      <c r="AC82" s="5">
        <v>151119.34275000001</v>
      </c>
      <c r="AD82" s="5">
        <v>12</v>
      </c>
      <c r="AE82" s="5">
        <v>11981.204997999999</v>
      </c>
      <c r="AF82" s="5">
        <v>12.5</v>
      </c>
      <c r="AG82" s="5">
        <v>1877.1864740000001</v>
      </c>
      <c r="AH82" s="5">
        <v>9</v>
      </c>
      <c r="AI82" s="5">
        <v>71909.368323000002</v>
      </c>
      <c r="AJ82" s="5">
        <v>4.5</v>
      </c>
      <c r="AK82" s="5">
        <v>290173.74224400002</v>
      </c>
      <c r="AL82" s="5">
        <v>11.16</v>
      </c>
      <c r="AM82" s="5">
        <v>59695.639383000002</v>
      </c>
      <c r="AN82" s="5">
        <v>6</v>
      </c>
      <c r="AO82" s="5">
        <v>3862.1459150000001</v>
      </c>
      <c r="AP82" s="5">
        <v>5</v>
      </c>
      <c r="AQ82" s="5">
        <v>5422.8705399999999</v>
      </c>
      <c r="AR82" s="5">
        <v>3</v>
      </c>
      <c r="AS82" s="6">
        <v>1323954.8573739999</v>
      </c>
      <c r="AT82" s="8">
        <v>122.66</v>
      </c>
    </row>
    <row r="83" spans="4:46" x14ac:dyDescent="0.35">
      <c r="D83" s="2" t="s">
        <v>108</v>
      </c>
      <c r="E83" s="5"/>
      <c r="F83" s="25"/>
      <c r="G83" s="5">
        <v>750.27812100000006</v>
      </c>
      <c r="H83" s="5">
        <v>11</v>
      </c>
      <c r="I83" s="5">
        <v>82.504519999999999</v>
      </c>
      <c r="J83" s="5">
        <v>3</v>
      </c>
      <c r="K83" s="5">
        <v>1306.1391900000001</v>
      </c>
      <c r="L83" s="5">
        <v>8.8699999999999992</v>
      </c>
      <c r="M83" s="5">
        <v>819.04484200000002</v>
      </c>
      <c r="N83" s="5">
        <v>8.82</v>
      </c>
      <c r="O83" s="5">
        <v>3214.7778979999998</v>
      </c>
      <c r="P83" s="5">
        <v>21</v>
      </c>
      <c r="Q83" s="5">
        <v>6479.7667959999999</v>
      </c>
      <c r="R83" s="5">
        <v>26</v>
      </c>
      <c r="S83" s="5">
        <v>7105.0753800000002</v>
      </c>
      <c r="T83" s="5">
        <v>14</v>
      </c>
      <c r="U83" s="5">
        <v>5501.8028020000002</v>
      </c>
      <c r="V83" s="5">
        <v>16</v>
      </c>
      <c r="W83" s="5">
        <v>267.88083999999998</v>
      </c>
      <c r="X83" s="5">
        <v>9</v>
      </c>
      <c r="Y83" s="5">
        <v>2247.2746299999999</v>
      </c>
      <c r="Z83" s="5">
        <v>21</v>
      </c>
      <c r="AA83" s="5">
        <v>1378.28135</v>
      </c>
      <c r="AB83" s="5">
        <v>13.5</v>
      </c>
      <c r="AC83" s="5">
        <v>1312.2145</v>
      </c>
      <c r="AD83" s="5">
        <v>17</v>
      </c>
      <c r="AE83" s="5">
        <v>2357.7282599999999</v>
      </c>
      <c r="AF83" s="5">
        <v>5</v>
      </c>
      <c r="AG83" s="5">
        <v>1928.00254</v>
      </c>
      <c r="AH83" s="5">
        <v>15</v>
      </c>
      <c r="AI83" s="5">
        <v>3398.0535300000001</v>
      </c>
      <c r="AJ83" s="5">
        <v>9</v>
      </c>
      <c r="AK83" s="5">
        <v>3519.6106100000002</v>
      </c>
      <c r="AL83" s="5">
        <v>7</v>
      </c>
      <c r="AM83" s="5">
        <v>2333.6068</v>
      </c>
      <c r="AN83" s="5">
        <v>4</v>
      </c>
      <c r="AO83" s="5"/>
      <c r="AP83" s="25"/>
      <c r="AQ83" s="5">
        <v>620</v>
      </c>
      <c r="AR83" s="5">
        <v>1</v>
      </c>
      <c r="AS83" s="6">
        <v>44622.042608999996</v>
      </c>
      <c r="AT83" s="8">
        <v>210.19</v>
      </c>
    </row>
    <row r="84" spans="4:46" x14ac:dyDescent="0.35">
      <c r="D84" s="2" t="s">
        <v>210</v>
      </c>
      <c r="E84" s="5"/>
      <c r="F84" s="25"/>
      <c r="G84" s="5"/>
      <c r="H84" s="25"/>
      <c r="I84" s="5"/>
      <c r="J84" s="25"/>
      <c r="K84" s="5"/>
      <c r="L84" s="25"/>
      <c r="M84" s="5"/>
      <c r="N84" s="25"/>
      <c r="O84" s="5"/>
      <c r="P84" s="25"/>
      <c r="Q84" s="5"/>
      <c r="R84" s="25"/>
      <c r="S84" s="5"/>
      <c r="T84" s="25"/>
      <c r="U84" s="5"/>
      <c r="V84" s="25"/>
      <c r="W84" s="5"/>
      <c r="X84" s="25"/>
      <c r="Y84" s="5">
        <v>19.121420000000001</v>
      </c>
      <c r="Z84" s="5">
        <v>1</v>
      </c>
      <c r="AA84" s="5"/>
      <c r="AB84" s="25"/>
      <c r="AC84" s="5"/>
      <c r="AD84" s="25"/>
      <c r="AE84" s="5"/>
      <c r="AF84" s="25"/>
      <c r="AG84" s="5">
        <v>63.2</v>
      </c>
      <c r="AH84" s="5">
        <v>1</v>
      </c>
      <c r="AI84" s="5"/>
      <c r="AJ84" s="25"/>
      <c r="AK84" s="5"/>
      <c r="AL84" s="25"/>
      <c r="AM84" s="5"/>
      <c r="AN84" s="25"/>
      <c r="AO84" s="5"/>
      <c r="AP84" s="25"/>
      <c r="AQ84" s="5"/>
      <c r="AR84" s="25"/>
      <c r="AS84" s="6">
        <v>82.321420000000003</v>
      </c>
      <c r="AT84" s="8">
        <v>2</v>
      </c>
    </row>
    <row r="85" spans="4:46" x14ac:dyDescent="0.35">
      <c r="D85" s="2" t="s">
        <v>211</v>
      </c>
      <c r="E85" s="5">
        <v>553.87113999999997</v>
      </c>
      <c r="F85" s="5">
        <v>2</v>
      </c>
      <c r="G85" s="5"/>
      <c r="H85" s="25"/>
      <c r="I85" s="5"/>
      <c r="J85" s="25"/>
      <c r="K85" s="5"/>
      <c r="L85" s="25"/>
      <c r="M85" s="5"/>
      <c r="N85" s="25"/>
      <c r="O85" s="5"/>
      <c r="P85" s="25"/>
      <c r="Q85" s="5"/>
      <c r="R85" s="25"/>
      <c r="S85" s="5"/>
      <c r="T85" s="25"/>
      <c r="U85" s="5"/>
      <c r="V85" s="25"/>
      <c r="W85" s="5"/>
      <c r="X85" s="25"/>
      <c r="Y85" s="5">
        <v>73.464950000000002</v>
      </c>
      <c r="Z85" s="5">
        <v>1</v>
      </c>
      <c r="AA85" s="5">
        <v>24.65354</v>
      </c>
      <c r="AB85" s="5">
        <v>1</v>
      </c>
      <c r="AC85" s="5"/>
      <c r="AD85" s="25"/>
      <c r="AE85" s="5"/>
      <c r="AF85" s="25"/>
      <c r="AG85" s="5">
        <v>6.1827800000000002</v>
      </c>
      <c r="AH85" s="5">
        <v>1</v>
      </c>
      <c r="AI85" s="5"/>
      <c r="AJ85" s="25"/>
      <c r="AK85" s="5"/>
      <c r="AL85" s="25"/>
      <c r="AM85" s="5">
        <v>1303.271</v>
      </c>
      <c r="AN85" s="5">
        <v>1</v>
      </c>
      <c r="AO85" s="5"/>
      <c r="AP85" s="25"/>
      <c r="AQ85" s="5"/>
      <c r="AR85" s="25"/>
      <c r="AS85" s="6">
        <v>1961.4434100000001</v>
      </c>
      <c r="AT85" s="8">
        <v>6</v>
      </c>
    </row>
    <row r="86" spans="4:46" x14ac:dyDescent="0.35">
      <c r="D86" s="2" t="s">
        <v>109</v>
      </c>
      <c r="E86" s="5">
        <v>20773.925520000001</v>
      </c>
      <c r="F86" s="5">
        <v>34</v>
      </c>
      <c r="G86" s="5">
        <v>14312.152306</v>
      </c>
      <c r="H86" s="5">
        <v>59</v>
      </c>
      <c r="I86" s="5">
        <v>18636.259959999999</v>
      </c>
      <c r="J86" s="5">
        <v>67</v>
      </c>
      <c r="K86" s="5">
        <v>4624.23711</v>
      </c>
      <c r="L86" s="5">
        <v>26</v>
      </c>
      <c r="M86" s="5">
        <v>4490.0787760000003</v>
      </c>
      <c r="N86" s="5">
        <v>37</v>
      </c>
      <c r="O86" s="5">
        <v>24592.475634999999</v>
      </c>
      <c r="P86" s="5">
        <v>75</v>
      </c>
      <c r="Q86" s="5">
        <v>40254.051961999998</v>
      </c>
      <c r="R86" s="5">
        <v>159.05000000000001</v>
      </c>
      <c r="S86" s="5">
        <v>21060.009109999999</v>
      </c>
      <c r="T86" s="5">
        <v>73</v>
      </c>
      <c r="U86" s="5">
        <v>32669.052879999999</v>
      </c>
      <c r="V86" s="5">
        <v>63</v>
      </c>
      <c r="W86" s="5">
        <v>6329.1152499999998</v>
      </c>
      <c r="X86" s="5">
        <v>55</v>
      </c>
      <c r="Y86" s="5">
        <v>21476.601500000001</v>
      </c>
      <c r="Z86" s="5">
        <v>183</v>
      </c>
      <c r="AA86" s="5">
        <v>11679.12924</v>
      </c>
      <c r="AB86" s="5">
        <v>117</v>
      </c>
      <c r="AC86" s="5">
        <v>13711.072988</v>
      </c>
      <c r="AD86" s="5">
        <v>210.8</v>
      </c>
      <c r="AE86" s="5">
        <v>6249.9063399999995</v>
      </c>
      <c r="AF86" s="5">
        <v>145</v>
      </c>
      <c r="AG86" s="5">
        <v>9151.1970999999994</v>
      </c>
      <c r="AH86" s="5">
        <v>251</v>
      </c>
      <c r="AI86" s="5">
        <v>6772.6710800000001</v>
      </c>
      <c r="AJ86" s="5">
        <v>143</v>
      </c>
      <c r="AK86" s="5">
        <v>1327.5039200000001</v>
      </c>
      <c r="AL86" s="5">
        <v>52</v>
      </c>
      <c r="AM86" s="5"/>
      <c r="AN86" s="25"/>
      <c r="AO86" s="5"/>
      <c r="AP86" s="25"/>
      <c r="AQ86" s="5"/>
      <c r="AR86" s="25"/>
      <c r="AS86" s="6">
        <v>258109.44067700001</v>
      </c>
      <c r="AT86" s="8">
        <v>1749.85</v>
      </c>
    </row>
    <row r="87" spans="4:46" x14ac:dyDescent="0.35">
      <c r="D87" s="2" t="s">
        <v>110</v>
      </c>
      <c r="E87" s="5">
        <v>7727.5241889999998</v>
      </c>
      <c r="F87" s="5">
        <v>23</v>
      </c>
      <c r="G87" s="5">
        <v>11176.195970000001</v>
      </c>
      <c r="H87" s="5">
        <v>48</v>
      </c>
      <c r="I87" s="5">
        <v>9415.8121699999992</v>
      </c>
      <c r="J87" s="5">
        <v>36</v>
      </c>
      <c r="K87" s="5">
        <v>8581.2063799999996</v>
      </c>
      <c r="L87" s="5">
        <v>15</v>
      </c>
      <c r="M87" s="5">
        <v>6565.8594899999998</v>
      </c>
      <c r="N87" s="5">
        <v>21.38</v>
      </c>
      <c r="O87" s="5">
        <v>16712.677437999999</v>
      </c>
      <c r="P87" s="5">
        <v>23.06</v>
      </c>
      <c r="Q87" s="5">
        <v>11193.113558999999</v>
      </c>
      <c r="R87" s="5">
        <v>24</v>
      </c>
      <c r="S87" s="5">
        <v>26256.62314</v>
      </c>
      <c r="T87" s="5">
        <v>37</v>
      </c>
      <c r="U87" s="5">
        <v>4129.4183700000003</v>
      </c>
      <c r="V87" s="5">
        <v>13</v>
      </c>
      <c r="W87" s="5">
        <v>4348.7187999999996</v>
      </c>
      <c r="X87" s="5">
        <v>9</v>
      </c>
      <c r="Y87" s="5">
        <v>1928.1628599999999</v>
      </c>
      <c r="Z87" s="5">
        <v>6</v>
      </c>
      <c r="AA87" s="5">
        <v>1750.44973</v>
      </c>
      <c r="AB87" s="5">
        <v>12</v>
      </c>
      <c r="AC87" s="5">
        <v>24081.25042</v>
      </c>
      <c r="AD87" s="5">
        <v>18</v>
      </c>
      <c r="AE87" s="5">
        <v>4366.9056600000004</v>
      </c>
      <c r="AF87" s="5">
        <v>11</v>
      </c>
      <c r="AG87" s="5">
        <v>10804.75021</v>
      </c>
      <c r="AH87" s="5">
        <v>25</v>
      </c>
      <c r="AI87" s="5">
        <v>23408.046569999999</v>
      </c>
      <c r="AJ87" s="5">
        <v>22</v>
      </c>
      <c r="AK87" s="5">
        <v>4961.4651489999997</v>
      </c>
      <c r="AL87" s="5">
        <v>22.99</v>
      </c>
      <c r="AM87" s="5">
        <v>6017.2202699999998</v>
      </c>
      <c r="AN87" s="5">
        <v>10</v>
      </c>
      <c r="AO87" s="5">
        <v>6067.2130049999996</v>
      </c>
      <c r="AP87" s="5">
        <v>9</v>
      </c>
      <c r="AQ87" s="5">
        <v>2317.5420600000002</v>
      </c>
      <c r="AR87" s="5">
        <v>3</v>
      </c>
      <c r="AS87" s="6">
        <v>191810.15544</v>
      </c>
      <c r="AT87" s="8">
        <v>388.43</v>
      </c>
    </row>
    <row r="88" spans="4:46" x14ac:dyDescent="0.35">
      <c r="D88" s="2" t="s">
        <v>111</v>
      </c>
      <c r="E88" s="5">
        <v>1421.65048</v>
      </c>
      <c r="F88" s="5">
        <v>7</v>
      </c>
      <c r="G88" s="5">
        <v>1857.4969599999999</v>
      </c>
      <c r="H88" s="5">
        <v>8</v>
      </c>
      <c r="I88" s="5">
        <v>1087.952029</v>
      </c>
      <c r="J88" s="5">
        <v>7</v>
      </c>
      <c r="K88" s="5">
        <v>4201.4619300000004</v>
      </c>
      <c r="L88" s="5">
        <v>15</v>
      </c>
      <c r="M88" s="5">
        <v>7584.4750899999999</v>
      </c>
      <c r="N88" s="5">
        <v>21</v>
      </c>
      <c r="O88" s="5">
        <v>2328.7102799999998</v>
      </c>
      <c r="P88" s="5">
        <v>12</v>
      </c>
      <c r="Q88" s="5">
        <v>1174.70811</v>
      </c>
      <c r="R88" s="5">
        <v>6</v>
      </c>
      <c r="S88" s="5">
        <v>1013.01382</v>
      </c>
      <c r="T88" s="5">
        <v>8</v>
      </c>
      <c r="U88" s="5">
        <v>4485.2190099999998</v>
      </c>
      <c r="V88" s="5">
        <v>2</v>
      </c>
      <c r="W88" s="5">
        <v>89.894199999999998</v>
      </c>
      <c r="X88" s="5">
        <v>1</v>
      </c>
      <c r="Y88" s="5">
        <v>185.02125000000001</v>
      </c>
      <c r="Z88" s="5">
        <v>5</v>
      </c>
      <c r="AA88" s="5">
        <v>1226.00803</v>
      </c>
      <c r="AB88" s="5">
        <v>1</v>
      </c>
      <c r="AC88" s="5"/>
      <c r="AD88" s="25"/>
      <c r="AE88" s="5"/>
      <c r="AF88" s="25"/>
      <c r="AG88" s="5">
        <v>127.08575999999999</v>
      </c>
      <c r="AH88" s="5">
        <v>2</v>
      </c>
      <c r="AI88" s="5">
        <v>3783.04045</v>
      </c>
      <c r="AJ88" s="5">
        <v>2</v>
      </c>
      <c r="AK88" s="5">
        <v>2117.2878999999998</v>
      </c>
      <c r="AL88" s="5">
        <v>1</v>
      </c>
      <c r="AM88" s="5">
        <v>297.6662</v>
      </c>
      <c r="AN88" s="5">
        <v>2</v>
      </c>
      <c r="AO88" s="5"/>
      <c r="AP88" s="25"/>
      <c r="AQ88" s="5"/>
      <c r="AR88" s="25"/>
      <c r="AS88" s="6">
        <v>32980.691499</v>
      </c>
      <c r="AT88" s="8">
        <v>100</v>
      </c>
    </row>
    <row r="89" spans="4:46" x14ac:dyDescent="0.35">
      <c r="D89" s="2" t="s">
        <v>112</v>
      </c>
      <c r="E89" s="5">
        <v>4520.1492470000003</v>
      </c>
      <c r="F89" s="5">
        <v>38</v>
      </c>
      <c r="G89" s="5">
        <v>5683.6629279999997</v>
      </c>
      <c r="H89" s="5">
        <v>46</v>
      </c>
      <c r="I89" s="5">
        <v>10484.374309999999</v>
      </c>
      <c r="J89" s="5">
        <v>13</v>
      </c>
      <c r="K89" s="5">
        <v>6716.2785700000004</v>
      </c>
      <c r="L89" s="5">
        <v>29</v>
      </c>
      <c r="M89" s="5">
        <v>3291.1035099999999</v>
      </c>
      <c r="N89" s="5">
        <v>41</v>
      </c>
      <c r="O89" s="5">
        <v>1559.29241</v>
      </c>
      <c r="P89" s="5">
        <v>23</v>
      </c>
      <c r="Q89" s="5">
        <v>1131.04873</v>
      </c>
      <c r="R89" s="5">
        <v>10</v>
      </c>
      <c r="S89" s="5">
        <v>159.03254999999999</v>
      </c>
      <c r="T89" s="5">
        <v>2</v>
      </c>
      <c r="U89" s="5">
        <v>1924.4982600000001</v>
      </c>
      <c r="V89" s="5">
        <v>8</v>
      </c>
      <c r="W89" s="5">
        <v>2404.3107599999998</v>
      </c>
      <c r="X89" s="5">
        <v>12</v>
      </c>
      <c r="Y89" s="5">
        <v>627.52156000000002</v>
      </c>
      <c r="Z89" s="5">
        <v>11</v>
      </c>
      <c r="AA89" s="5">
        <v>2034.3361</v>
      </c>
      <c r="AB89" s="5">
        <v>13</v>
      </c>
      <c r="AC89" s="5">
        <v>43.0794</v>
      </c>
      <c r="AD89" s="5">
        <v>3</v>
      </c>
      <c r="AE89" s="5">
        <v>332.26107000000002</v>
      </c>
      <c r="AF89" s="5">
        <v>13</v>
      </c>
      <c r="AG89" s="5">
        <v>319.48878000000002</v>
      </c>
      <c r="AH89" s="5">
        <v>12</v>
      </c>
      <c r="AI89" s="5">
        <v>6699.5183399999996</v>
      </c>
      <c r="AJ89" s="5">
        <v>17</v>
      </c>
      <c r="AK89" s="5">
        <v>732.74221999999997</v>
      </c>
      <c r="AL89" s="5">
        <v>16</v>
      </c>
      <c r="AM89" s="5">
        <v>5023.1380239999999</v>
      </c>
      <c r="AN89" s="5">
        <v>26</v>
      </c>
      <c r="AO89" s="5">
        <v>737.86459000000002</v>
      </c>
      <c r="AP89" s="5">
        <v>13</v>
      </c>
      <c r="AQ89" s="5">
        <v>9178.3226300000006</v>
      </c>
      <c r="AR89" s="5">
        <v>10</v>
      </c>
      <c r="AS89" s="6">
        <v>63602.023989000001</v>
      </c>
      <c r="AT89" s="8">
        <v>356</v>
      </c>
    </row>
    <row r="90" spans="4:46" x14ac:dyDescent="0.35">
      <c r="D90" s="2" t="s">
        <v>113</v>
      </c>
      <c r="E90" s="5">
        <v>3178.5709700000002</v>
      </c>
      <c r="F90" s="5">
        <v>6</v>
      </c>
      <c r="G90" s="5">
        <v>222.56960000000001</v>
      </c>
      <c r="H90" s="5">
        <v>4</v>
      </c>
      <c r="I90" s="5"/>
      <c r="J90" s="25"/>
      <c r="K90" s="5"/>
      <c r="L90" s="25"/>
      <c r="M90" s="5">
        <v>240.5</v>
      </c>
      <c r="N90" s="5">
        <v>1</v>
      </c>
      <c r="O90" s="5"/>
      <c r="P90" s="25"/>
      <c r="Q90" s="5">
        <v>4848.595918</v>
      </c>
      <c r="R90" s="5">
        <v>22</v>
      </c>
      <c r="S90" s="5">
        <v>3927.7979399999999</v>
      </c>
      <c r="T90" s="5">
        <v>36</v>
      </c>
      <c r="U90" s="5">
        <v>4057.0571100000002</v>
      </c>
      <c r="V90" s="5">
        <v>52</v>
      </c>
      <c r="W90" s="5">
        <v>10929.45737</v>
      </c>
      <c r="X90" s="5">
        <v>64</v>
      </c>
      <c r="Y90" s="5">
        <v>30712.657405999998</v>
      </c>
      <c r="Z90" s="5">
        <v>132</v>
      </c>
      <c r="AA90" s="5">
        <v>35923.670969999999</v>
      </c>
      <c r="AB90" s="5">
        <v>190</v>
      </c>
      <c r="AC90" s="5">
        <v>74699.190648000003</v>
      </c>
      <c r="AD90" s="5">
        <v>223.5</v>
      </c>
      <c r="AE90" s="5">
        <v>57581.774389999999</v>
      </c>
      <c r="AF90" s="5">
        <v>326</v>
      </c>
      <c r="AG90" s="5">
        <v>46502.958939999997</v>
      </c>
      <c r="AH90" s="5">
        <v>287</v>
      </c>
      <c r="AI90" s="5">
        <v>45509.693120000004</v>
      </c>
      <c r="AJ90" s="5">
        <v>217</v>
      </c>
      <c r="AK90" s="5">
        <v>14286.77439</v>
      </c>
      <c r="AL90" s="5">
        <v>16</v>
      </c>
      <c r="AM90" s="5">
        <v>9562.8170900000005</v>
      </c>
      <c r="AN90" s="5">
        <v>36</v>
      </c>
      <c r="AO90" s="5">
        <v>5199.1501900000003</v>
      </c>
      <c r="AP90" s="5">
        <v>40</v>
      </c>
      <c r="AQ90" s="5">
        <v>9510.1119099999996</v>
      </c>
      <c r="AR90" s="5">
        <v>14</v>
      </c>
      <c r="AS90" s="6">
        <v>356893.347962</v>
      </c>
      <c r="AT90" s="8">
        <v>1666.5</v>
      </c>
    </row>
    <row r="91" spans="4:46" x14ac:dyDescent="0.35">
      <c r="D91" s="2" t="s">
        <v>114</v>
      </c>
      <c r="E91" s="5">
        <v>15784.160658999999</v>
      </c>
      <c r="F91" s="5">
        <v>69</v>
      </c>
      <c r="G91" s="5">
        <v>45797.791325999999</v>
      </c>
      <c r="H91" s="5">
        <v>68</v>
      </c>
      <c r="I91" s="5">
        <v>14763.515755</v>
      </c>
      <c r="J91" s="5">
        <v>70</v>
      </c>
      <c r="K91" s="5">
        <v>9191.7169599999997</v>
      </c>
      <c r="L91" s="5">
        <v>56</v>
      </c>
      <c r="M91" s="5">
        <v>23979.405707000002</v>
      </c>
      <c r="N91" s="5">
        <v>117.51</v>
      </c>
      <c r="O91" s="5">
        <v>37786.811659999999</v>
      </c>
      <c r="P91" s="5">
        <v>104.03</v>
      </c>
      <c r="Q91" s="5">
        <v>12742.987751999999</v>
      </c>
      <c r="R91" s="5">
        <v>60.8</v>
      </c>
      <c r="S91" s="5">
        <v>5401.4592400000001</v>
      </c>
      <c r="T91" s="5">
        <v>56</v>
      </c>
      <c r="U91" s="5">
        <v>13906.958710000001</v>
      </c>
      <c r="V91" s="5">
        <v>80</v>
      </c>
      <c r="W91" s="5">
        <v>15790.08756</v>
      </c>
      <c r="X91" s="5">
        <v>81</v>
      </c>
      <c r="Y91" s="5">
        <v>6707.1386899999998</v>
      </c>
      <c r="Z91" s="5">
        <v>72</v>
      </c>
      <c r="AA91" s="5">
        <v>14335.493759999999</v>
      </c>
      <c r="AB91" s="5">
        <v>89</v>
      </c>
      <c r="AC91" s="5">
        <v>18014.465499999998</v>
      </c>
      <c r="AD91" s="5">
        <v>219</v>
      </c>
      <c r="AE91" s="5">
        <v>34242.081419000002</v>
      </c>
      <c r="AF91" s="5">
        <v>304.5</v>
      </c>
      <c r="AG91" s="5">
        <v>13784.00596</v>
      </c>
      <c r="AH91" s="5">
        <v>219</v>
      </c>
      <c r="AI91" s="5">
        <v>11964.957839999999</v>
      </c>
      <c r="AJ91" s="5">
        <v>239</v>
      </c>
      <c r="AK91" s="5">
        <v>4854.2003299999997</v>
      </c>
      <c r="AL91" s="5">
        <v>69</v>
      </c>
      <c r="AM91" s="5">
        <v>17854.957549999999</v>
      </c>
      <c r="AN91" s="5">
        <v>4</v>
      </c>
      <c r="AO91" s="5">
        <v>27.305479999999999</v>
      </c>
      <c r="AP91" s="5">
        <v>1</v>
      </c>
      <c r="AQ91" s="5"/>
      <c r="AR91" s="25"/>
      <c r="AS91" s="6">
        <v>316929.501858</v>
      </c>
      <c r="AT91" s="8">
        <v>1978.84</v>
      </c>
    </row>
    <row r="92" spans="4:46" x14ac:dyDescent="0.35">
      <c r="D92" s="2" t="s">
        <v>48</v>
      </c>
      <c r="E92" s="5"/>
      <c r="F92" s="25"/>
      <c r="G92" s="5"/>
      <c r="H92" s="25"/>
      <c r="I92" s="5"/>
      <c r="J92" s="25"/>
      <c r="K92" s="5"/>
      <c r="L92" s="25"/>
      <c r="M92" s="5"/>
      <c r="N92" s="25"/>
      <c r="O92" s="5"/>
      <c r="P92" s="25"/>
      <c r="Q92" s="5"/>
      <c r="R92" s="25"/>
      <c r="S92" s="5"/>
      <c r="T92" s="25"/>
      <c r="U92" s="5"/>
      <c r="V92" s="25"/>
      <c r="W92" s="5">
        <v>6731.9945399999997</v>
      </c>
      <c r="X92" s="5">
        <v>1</v>
      </c>
      <c r="Y92" s="5">
        <v>447.815</v>
      </c>
      <c r="Z92" s="5">
        <v>2</v>
      </c>
      <c r="AA92" s="5">
        <v>5938.3064400000003</v>
      </c>
      <c r="AB92" s="5">
        <v>10</v>
      </c>
      <c r="AC92" s="5">
        <v>388.18</v>
      </c>
      <c r="AD92" s="5">
        <v>3</v>
      </c>
      <c r="AE92" s="5">
        <v>1537.2544399999999</v>
      </c>
      <c r="AF92" s="5">
        <v>3</v>
      </c>
      <c r="AG92" s="5">
        <v>4487.79061</v>
      </c>
      <c r="AH92" s="5">
        <v>6</v>
      </c>
      <c r="AI92" s="5">
        <v>30256.986000000001</v>
      </c>
      <c r="AJ92" s="5">
        <v>2</v>
      </c>
      <c r="AK92" s="5">
        <v>5316.7932000000001</v>
      </c>
      <c r="AL92" s="5">
        <v>4</v>
      </c>
      <c r="AM92" s="5">
        <v>8763.9127100000005</v>
      </c>
      <c r="AN92" s="5">
        <v>6.5</v>
      </c>
      <c r="AO92" s="5">
        <v>2970.80431</v>
      </c>
      <c r="AP92" s="5">
        <v>2</v>
      </c>
      <c r="AQ92" s="5">
        <v>5866.4312600000003</v>
      </c>
      <c r="AR92" s="5">
        <v>4</v>
      </c>
      <c r="AS92" s="6">
        <v>72706.268509999994</v>
      </c>
      <c r="AT92" s="8">
        <v>43.5</v>
      </c>
    </row>
    <row r="93" spans="4:46" x14ac:dyDescent="0.35">
      <c r="D93" s="2" t="s">
        <v>54</v>
      </c>
      <c r="E93" s="5">
        <v>20859.904954000001</v>
      </c>
      <c r="F93" s="5">
        <v>32</v>
      </c>
      <c r="G93" s="5">
        <v>6439.4461090000004</v>
      </c>
      <c r="H93" s="5">
        <v>9</v>
      </c>
      <c r="I93" s="5">
        <v>4946.9149889999999</v>
      </c>
      <c r="J93" s="5">
        <v>10</v>
      </c>
      <c r="K93" s="5">
        <v>858.72910999999999</v>
      </c>
      <c r="L93" s="5">
        <v>6</v>
      </c>
      <c r="M93" s="5">
        <v>11245.879129999999</v>
      </c>
      <c r="N93" s="5">
        <v>11</v>
      </c>
      <c r="O93" s="5">
        <v>13437.566303</v>
      </c>
      <c r="P93" s="5">
        <v>12</v>
      </c>
      <c r="Q93" s="5">
        <v>4641.9220800000003</v>
      </c>
      <c r="R93" s="5">
        <v>8</v>
      </c>
      <c r="S93" s="5">
        <v>2799.3062100000002</v>
      </c>
      <c r="T93" s="5">
        <v>7</v>
      </c>
      <c r="U93" s="5">
        <v>41455.578580000001</v>
      </c>
      <c r="V93" s="5">
        <v>11.17</v>
      </c>
      <c r="W93" s="5">
        <v>1125.0867599999999</v>
      </c>
      <c r="X93" s="5">
        <v>6</v>
      </c>
      <c r="Y93" s="5">
        <v>1498.859627</v>
      </c>
      <c r="Z93" s="5">
        <v>8</v>
      </c>
      <c r="AA93" s="5">
        <v>6555.2565350000004</v>
      </c>
      <c r="AB93" s="5">
        <v>12.5</v>
      </c>
      <c r="AC93" s="5">
        <v>1375.7542800000001</v>
      </c>
      <c r="AD93" s="5">
        <v>5</v>
      </c>
      <c r="AE93" s="5">
        <v>530.06226000000004</v>
      </c>
      <c r="AF93" s="5">
        <v>5</v>
      </c>
      <c r="AG93" s="5">
        <v>708.90677500000004</v>
      </c>
      <c r="AH93" s="5">
        <v>4</v>
      </c>
      <c r="AI93" s="5">
        <v>2486.1813350000002</v>
      </c>
      <c r="AJ93" s="5">
        <v>5.5</v>
      </c>
      <c r="AK93" s="5">
        <v>9205.1663929999995</v>
      </c>
      <c r="AL93" s="5">
        <v>5.33</v>
      </c>
      <c r="AM93" s="5">
        <v>27</v>
      </c>
      <c r="AN93" s="5">
        <v>1</v>
      </c>
      <c r="AO93" s="5">
        <v>4533.5189549999996</v>
      </c>
      <c r="AP93" s="5">
        <v>0.5</v>
      </c>
      <c r="AQ93" s="5">
        <v>4350.9009100000003</v>
      </c>
      <c r="AR93" s="5">
        <v>1</v>
      </c>
      <c r="AS93" s="6">
        <v>139081.941295</v>
      </c>
      <c r="AT93" s="8">
        <v>160</v>
      </c>
    </row>
    <row r="94" spans="4:46" x14ac:dyDescent="0.35">
      <c r="D94" s="2" t="s">
        <v>212</v>
      </c>
      <c r="E94" s="5">
        <v>359.7</v>
      </c>
      <c r="F94" s="5">
        <v>1</v>
      </c>
      <c r="G94" s="5"/>
      <c r="H94" s="25"/>
      <c r="I94" s="5">
        <v>588.11</v>
      </c>
      <c r="J94" s="5">
        <v>1</v>
      </c>
      <c r="K94" s="5"/>
      <c r="L94" s="25"/>
      <c r="M94" s="5"/>
      <c r="N94" s="25"/>
      <c r="O94" s="5"/>
      <c r="P94" s="25"/>
      <c r="Q94" s="5"/>
      <c r="R94" s="25"/>
      <c r="S94" s="5"/>
      <c r="T94" s="25"/>
      <c r="U94" s="5"/>
      <c r="V94" s="25"/>
      <c r="W94" s="5"/>
      <c r="X94" s="25"/>
      <c r="Y94" s="5">
        <v>49.5</v>
      </c>
      <c r="Z94" s="5">
        <v>1</v>
      </c>
      <c r="AA94" s="5">
        <v>1261.7439400000001</v>
      </c>
      <c r="AB94" s="5">
        <v>2</v>
      </c>
      <c r="AC94" s="5">
        <v>52.5</v>
      </c>
      <c r="AD94" s="5">
        <v>1</v>
      </c>
      <c r="AE94" s="5">
        <v>811.4</v>
      </c>
      <c r="AF94" s="5">
        <v>2</v>
      </c>
      <c r="AG94" s="5">
        <v>385</v>
      </c>
      <c r="AH94" s="5">
        <v>3</v>
      </c>
      <c r="AI94" s="5"/>
      <c r="AJ94" s="25"/>
      <c r="AK94" s="5"/>
      <c r="AL94" s="25"/>
      <c r="AM94" s="5">
        <v>18128.645479999999</v>
      </c>
      <c r="AN94" s="5">
        <v>2</v>
      </c>
      <c r="AO94" s="5">
        <v>934.19910000000004</v>
      </c>
      <c r="AP94" s="5">
        <v>2</v>
      </c>
      <c r="AQ94" s="5"/>
      <c r="AR94" s="25"/>
      <c r="AS94" s="6">
        <v>22570.79852</v>
      </c>
      <c r="AT94" s="8">
        <v>15</v>
      </c>
    </row>
    <row r="95" spans="4:46" x14ac:dyDescent="0.35">
      <c r="D95" s="2" t="s">
        <v>26</v>
      </c>
      <c r="E95" s="5">
        <v>618163.69490799995</v>
      </c>
      <c r="F95" s="5">
        <v>554.5</v>
      </c>
      <c r="G95" s="5">
        <v>613780.29498600005</v>
      </c>
      <c r="H95" s="5">
        <v>533.34</v>
      </c>
      <c r="I95" s="5">
        <v>1108194.6560559999</v>
      </c>
      <c r="J95" s="5">
        <v>623.24</v>
      </c>
      <c r="K95" s="5">
        <v>1020294.741515</v>
      </c>
      <c r="L95" s="5">
        <v>540.15</v>
      </c>
      <c r="M95" s="5">
        <v>785046.763607</v>
      </c>
      <c r="N95" s="5">
        <v>414.01</v>
      </c>
      <c r="O95" s="5">
        <v>1342097.3198780001</v>
      </c>
      <c r="P95" s="5">
        <v>429.17</v>
      </c>
      <c r="Q95" s="5">
        <v>1093530.8646509999</v>
      </c>
      <c r="R95" s="5">
        <v>289.67</v>
      </c>
      <c r="S95" s="5">
        <v>1069297.9917890001</v>
      </c>
      <c r="T95" s="5">
        <v>315.45999999999998</v>
      </c>
      <c r="U95" s="5">
        <v>1338116.666005</v>
      </c>
      <c r="V95" s="5">
        <v>338.33</v>
      </c>
      <c r="W95" s="5">
        <v>961591.32782500004</v>
      </c>
      <c r="X95" s="5">
        <v>296.14</v>
      </c>
      <c r="Y95" s="5">
        <v>1002156.4794590001</v>
      </c>
      <c r="Z95" s="5">
        <v>348.5</v>
      </c>
      <c r="AA95" s="5">
        <v>940419.86773299996</v>
      </c>
      <c r="AB95" s="5">
        <v>375.5</v>
      </c>
      <c r="AC95" s="5">
        <v>2127057.4459799998</v>
      </c>
      <c r="AD95" s="5">
        <v>440.33</v>
      </c>
      <c r="AE95" s="5">
        <v>1875185.916804</v>
      </c>
      <c r="AF95" s="5">
        <v>438.49</v>
      </c>
      <c r="AG95" s="5">
        <v>1802665.658457</v>
      </c>
      <c r="AH95" s="5">
        <v>358.16</v>
      </c>
      <c r="AI95" s="5">
        <v>2119597.745472</v>
      </c>
      <c r="AJ95" s="5">
        <v>287.49</v>
      </c>
      <c r="AK95" s="5">
        <v>2052176.067427</v>
      </c>
      <c r="AL95" s="5">
        <v>245.82</v>
      </c>
      <c r="AM95" s="5">
        <v>931856.52254899999</v>
      </c>
      <c r="AN95" s="5">
        <v>157.97999999999999</v>
      </c>
      <c r="AO95" s="5">
        <v>2184927.0529919998</v>
      </c>
      <c r="AP95" s="5">
        <v>189.16</v>
      </c>
      <c r="AQ95" s="5">
        <v>1037155.0420829999</v>
      </c>
      <c r="AR95" s="5">
        <v>116.5</v>
      </c>
      <c r="AS95" s="6">
        <v>26023312.120175999</v>
      </c>
      <c r="AT95" s="8">
        <v>7291.94</v>
      </c>
    </row>
    <row r="96" spans="4:46" x14ac:dyDescent="0.35">
      <c r="D96" s="2" t="s">
        <v>115</v>
      </c>
      <c r="E96" s="5">
        <v>243112.52921400001</v>
      </c>
      <c r="F96" s="5">
        <v>256.95</v>
      </c>
      <c r="G96" s="5">
        <v>71513.448204</v>
      </c>
      <c r="H96" s="5">
        <v>152.9</v>
      </c>
      <c r="I96" s="5">
        <v>82956.556834000003</v>
      </c>
      <c r="J96" s="5">
        <v>115.6</v>
      </c>
      <c r="K96" s="5">
        <v>190293.768599</v>
      </c>
      <c r="L96" s="5">
        <v>205.62</v>
      </c>
      <c r="M96" s="5">
        <v>158720.98600999999</v>
      </c>
      <c r="N96" s="5">
        <v>173.37</v>
      </c>
      <c r="O96" s="5">
        <v>102676.15792</v>
      </c>
      <c r="P96" s="5">
        <v>107.7</v>
      </c>
      <c r="Q96" s="5">
        <v>153917.01503400001</v>
      </c>
      <c r="R96" s="5">
        <v>154.47</v>
      </c>
      <c r="S96" s="5">
        <v>200698.90753299999</v>
      </c>
      <c r="T96" s="5">
        <v>138.19</v>
      </c>
      <c r="U96" s="5">
        <v>276925.21552099998</v>
      </c>
      <c r="V96" s="5">
        <v>136.08000000000001</v>
      </c>
      <c r="W96" s="5">
        <v>232822.214075</v>
      </c>
      <c r="X96" s="5">
        <v>110.5</v>
      </c>
      <c r="Y96" s="5">
        <v>196831.24562900001</v>
      </c>
      <c r="Z96" s="5">
        <v>177.32</v>
      </c>
      <c r="AA96" s="5">
        <v>93936.024462999994</v>
      </c>
      <c r="AB96" s="5">
        <v>114.3</v>
      </c>
      <c r="AC96" s="5">
        <v>132060.606807</v>
      </c>
      <c r="AD96" s="5">
        <v>100.33</v>
      </c>
      <c r="AE96" s="5">
        <v>218689.769722</v>
      </c>
      <c r="AF96" s="5">
        <v>92</v>
      </c>
      <c r="AG96" s="5">
        <v>250793.432195</v>
      </c>
      <c r="AH96" s="5">
        <v>45.49</v>
      </c>
      <c r="AI96" s="5">
        <v>198715.75582600001</v>
      </c>
      <c r="AJ96" s="5">
        <v>22</v>
      </c>
      <c r="AK96" s="5">
        <v>266606.04079599999</v>
      </c>
      <c r="AL96" s="5">
        <v>26.66</v>
      </c>
      <c r="AM96" s="5">
        <v>84017.061908000003</v>
      </c>
      <c r="AN96" s="5">
        <v>9.83</v>
      </c>
      <c r="AO96" s="5">
        <v>11410.045183</v>
      </c>
      <c r="AP96" s="5">
        <v>4</v>
      </c>
      <c r="AQ96" s="5">
        <v>14389.464666</v>
      </c>
      <c r="AR96" s="5">
        <v>5</v>
      </c>
      <c r="AS96" s="6">
        <v>3181086.2461390002</v>
      </c>
      <c r="AT96" s="8">
        <v>2148.31</v>
      </c>
    </row>
    <row r="97" spans="4:46" x14ac:dyDescent="0.35">
      <c r="D97" s="2" t="s">
        <v>27</v>
      </c>
      <c r="E97" s="5">
        <v>126743.93865500001</v>
      </c>
      <c r="F97" s="5">
        <v>28.5</v>
      </c>
      <c r="G97" s="5">
        <v>32544.622486</v>
      </c>
      <c r="H97" s="5">
        <v>42</v>
      </c>
      <c r="I97" s="5">
        <v>45584.29133</v>
      </c>
      <c r="J97" s="5">
        <v>9</v>
      </c>
      <c r="K97" s="5">
        <v>11382.749276</v>
      </c>
      <c r="L97" s="5">
        <v>7</v>
      </c>
      <c r="M97" s="5">
        <v>41707.341899999999</v>
      </c>
      <c r="N97" s="5">
        <v>12.75</v>
      </c>
      <c r="O97" s="5">
        <v>89170.023809999999</v>
      </c>
      <c r="P97" s="5">
        <v>19.600000000000001</v>
      </c>
      <c r="Q97" s="5">
        <v>119247.89898</v>
      </c>
      <c r="R97" s="5">
        <v>27.99</v>
      </c>
      <c r="S97" s="5">
        <v>134634.07646499999</v>
      </c>
      <c r="T97" s="5">
        <v>54.77</v>
      </c>
      <c r="U97" s="5">
        <v>87599.662020000003</v>
      </c>
      <c r="V97" s="5">
        <v>31.72</v>
      </c>
      <c r="W97" s="5">
        <v>201695.643125</v>
      </c>
      <c r="X97" s="5">
        <v>39.130000000000003</v>
      </c>
      <c r="Y97" s="5">
        <v>131562.85006500001</v>
      </c>
      <c r="Z97" s="5">
        <v>31.5</v>
      </c>
      <c r="AA97" s="5">
        <v>140082.34078</v>
      </c>
      <c r="AB97" s="5">
        <v>6</v>
      </c>
      <c r="AC97" s="5"/>
      <c r="AD97" s="25"/>
      <c r="AE97" s="5">
        <v>115898.00854</v>
      </c>
      <c r="AF97" s="5">
        <v>2</v>
      </c>
      <c r="AG97" s="5">
        <v>44.16</v>
      </c>
      <c r="AH97" s="5">
        <v>1</v>
      </c>
      <c r="AI97" s="5">
        <v>5970.67292</v>
      </c>
      <c r="AJ97" s="5">
        <v>1</v>
      </c>
      <c r="AK97" s="5"/>
      <c r="AL97" s="25"/>
      <c r="AM97" s="5">
        <v>39940.497385000002</v>
      </c>
      <c r="AN97" s="5">
        <v>4.5</v>
      </c>
      <c r="AO97" s="5">
        <v>9747.8763500000005</v>
      </c>
      <c r="AP97" s="5">
        <v>2</v>
      </c>
      <c r="AQ97" s="5">
        <v>87302.44455</v>
      </c>
      <c r="AR97" s="5">
        <v>4</v>
      </c>
      <c r="AS97" s="6">
        <v>1420859.098637</v>
      </c>
      <c r="AT97" s="8">
        <v>324.45999999999998</v>
      </c>
    </row>
    <row r="98" spans="4:46" x14ac:dyDescent="0.35">
      <c r="D98" s="2" t="s">
        <v>116</v>
      </c>
      <c r="E98" s="5"/>
      <c r="F98" s="25"/>
      <c r="G98" s="5"/>
      <c r="H98" s="25"/>
      <c r="I98" s="5"/>
      <c r="J98" s="25"/>
      <c r="K98" s="5"/>
      <c r="L98" s="25"/>
      <c r="M98" s="5"/>
      <c r="N98" s="25"/>
      <c r="O98" s="5">
        <v>16250.50296</v>
      </c>
      <c r="P98" s="5">
        <v>48</v>
      </c>
      <c r="Q98" s="5">
        <v>18723.66905</v>
      </c>
      <c r="R98" s="5">
        <v>66</v>
      </c>
      <c r="S98" s="5">
        <v>47345.904496000003</v>
      </c>
      <c r="T98" s="5">
        <v>38.5</v>
      </c>
      <c r="U98" s="5">
        <v>49164.003299999997</v>
      </c>
      <c r="V98" s="5">
        <v>45.5</v>
      </c>
      <c r="W98" s="5">
        <v>84343.597431000002</v>
      </c>
      <c r="X98" s="5">
        <v>88</v>
      </c>
      <c r="Y98" s="5">
        <v>87975.832739999998</v>
      </c>
      <c r="Z98" s="5">
        <v>36</v>
      </c>
      <c r="AA98" s="5">
        <v>47929.720114999996</v>
      </c>
      <c r="AB98" s="5">
        <v>40.5</v>
      </c>
      <c r="AC98" s="5">
        <v>27414.312129999998</v>
      </c>
      <c r="AD98" s="5">
        <v>41</v>
      </c>
      <c r="AE98" s="5">
        <v>9371.6298000000006</v>
      </c>
      <c r="AF98" s="5">
        <v>25</v>
      </c>
      <c r="AG98" s="5">
        <v>23612.888599999998</v>
      </c>
      <c r="AH98" s="5">
        <v>7</v>
      </c>
      <c r="AI98" s="5">
        <v>1001.524</v>
      </c>
      <c r="AJ98" s="5">
        <v>3</v>
      </c>
      <c r="AK98" s="5">
        <v>48903.808369999999</v>
      </c>
      <c r="AL98" s="5">
        <v>18.5</v>
      </c>
      <c r="AM98" s="5">
        <v>8088.32</v>
      </c>
      <c r="AN98" s="5">
        <v>4</v>
      </c>
      <c r="AO98" s="5">
        <v>76.2</v>
      </c>
      <c r="AP98" s="5">
        <v>1</v>
      </c>
      <c r="AQ98" s="5">
        <v>16514.739659999999</v>
      </c>
      <c r="AR98" s="5">
        <v>2</v>
      </c>
      <c r="AS98" s="6">
        <v>486716.65265200002</v>
      </c>
      <c r="AT98" s="8">
        <v>464</v>
      </c>
    </row>
    <row r="99" spans="4:46" x14ac:dyDescent="0.35">
      <c r="D99" s="2" t="s">
        <v>55</v>
      </c>
      <c r="E99" s="5">
        <v>12854.529059</v>
      </c>
      <c r="F99" s="5">
        <v>12.11</v>
      </c>
      <c r="G99" s="5">
        <v>7625.1922450000002</v>
      </c>
      <c r="H99" s="5">
        <v>11.61</v>
      </c>
      <c r="I99" s="5">
        <v>17863.949130000001</v>
      </c>
      <c r="J99" s="5">
        <v>11</v>
      </c>
      <c r="K99" s="5">
        <v>2543.4880199999998</v>
      </c>
      <c r="L99" s="5">
        <v>11</v>
      </c>
      <c r="M99" s="5">
        <v>4922.5034500000002</v>
      </c>
      <c r="N99" s="5">
        <v>13</v>
      </c>
      <c r="O99" s="5">
        <v>10873.780789</v>
      </c>
      <c r="P99" s="5">
        <v>15.01</v>
      </c>
      <c r="Q99" s="5">
        <v>3733.12556</v>
      </c>
      <c r="R99" s="5">
        <v>3.11</v>
      </c>
      <c r="S99" s="5">
        <v>1821.2492119999999</v>
      </c>
      <c r="T99" s="5">
        <v>11</v>
      </c>
      <c r="U99" s="5">
        <v>5015.3551100000004</v>
      </c>
      <c r="V99" s="5">
        <v>10</v>
      </c>
      <c r="W99" s="5">
        <v>1158.4230700000001</v>
      </c>
      <c r="X99" s="5">
        <v>9</v>
      </c>
      <c r="Y99" s="5">
        <v>19580.337554999998</v>
      </c>
      <c r="Z99" s="5">
        <v>15.5</v>
      </c>
      <c r="AA99" s="5">
        <v>1739.17264</v>
      </c>
      <c r="AB99" s="5">
        <v>11</v>
      </c>
      <c r="AC99" s="5">
        <v>6199.3133699999998</v>
      </c>
      <c r="AD99" s="5">
        <v>18</v>
      </c>
      <c r="AE99" s="5">
        <v>9103.7288599999993</v>
      </c>
      <c r="AF99" s="5">
        <v>22</v>
      </c>
      <c r="AG99" s="5">
        <v>5713.11643</v>
      </c>
      <c r="AH99" s="5">
        <v>13</v>
      </c>
      <c r="AI99" s="5">
        <v>5836.7263780000003</v>
      </c>
      <c r="AJ99" s="5">
        <v>16</v>
      </c>
      <c r="AK99" s="5">
        <v>2335.1074330000001</v>
      </c>
      <c r="AL99" s="5">
        <v>5</v>
      </c>
      <c r="AM99" s="5">
        <v>9914.6731569999993</v>
      </c>
      <c r="AN99" s="5">
        <v>2.33</v>
      </c>
      <c r="AO99" s="5">
        <v>10307.904033000001</v>
      </c>
      <c r="AP99" s="5">
        <v>6.33</v>
      </c>
      <c r="AQ99" s="5">
        <v>3272.06212</v>
      </c>
      <c r="AR99" s="5">
        <v>2</v>
      </c>
      <c r="AS99" s="6">
        <v>142413.73762100001</v>
      </c>
      <c r="AT99" s="8">
        <v>218</v>
      </c>
    </row>
    <row r="100" spans="4:46" x14ac:dyDescent="0.35">
      <c r="D100" s="2" t="s">
        <v>213</v>
      </c>
      <c r="E100" s="5"/>
      <c r="F100" s="25"/>
      <c r="G100" s="5"/>
      <c r="H100" s="25"/>
      <c r="I100" s="5"/>
      <c r="J100" s="25"/>
      <c r="K100" s="5"/>
      <c r="L100" s="25"/>
      <c r="M100" s="5"/>
      <c r="N100" s="25"/>
      <c r="O100" s="5"/>
      <c r="P100" s="25"/>
      <c r="Q100" s="5"/>
      <c r="R100" s="25"/>
      <c r="S100" s="5"/>
      <c r="T100" s="25"/>
      <c r="U100" s="5"/>
      <c r="V100" s="25"/>
      <c r="W100" s="5"/>
      <c r="X100" s="25"/>
      <c r="Y100" s="5"/>
      <c r="Z100" s="25"/>
      <c r="AA100" s="5"/>
      <c r="AB100" s="25"/>
      <c r="AC100" s="5">
        <v>105</v>
      </c>
      <c r="AD100" s="5">
        <v>1</v>
      </c>
      <c r="AE100" s="5"/>
      <c r="AF100" s="25"/>
      <c r="AG100" s="5"/>
      <c r="AH100" s="25"/>
      <c r="AI100" s="5"/>
      <c r="AJ100" s="25"/>
      <c r="AK100" s="5"/>
      <c r="AL100" s="25"/>
      <c r="AM100" s="5"/>
      <c r="AN100" s="25"/>
      <c r="AO100" s="5"/>
      <c r="AP100" s="25"/>
      <c r="AQ100" s="5"/>
      <c r="AR100" s="25"/>
      <c r="AS100" s="6">
        <v>105</v>
      </c>
      <c r="AT100" s="8">
        <v>1</v>
      </c>
    </row>
    <row r="101" spans="4:46" x14ac:dyDescent="0.35">
      <c r="D101" s="2" t="s">
        <v>11</v>
      </c>
      <c r="E101" s="5">
        <v>5353.7161310000001</v>
      </c>
      <c r="F101" s="5">
        <v>8</v>
      </c>
      <c r="G101" s="5">
        <v>18670.987559000001</v>
      </c>
      <c r="H101" s="5">
        <v>22</v>
      </c>
      <c r="I101" s="5">
        <v>13869.312334</v>
      </c>
      <c r="J101" s="5">
        <v>14</v>
      </c>
      <c r="K101" s="5">
        <v>6632.2117500000004</v>
      </c>
      <c r="L101" s="5">
        <v>8.92</v>
      </c>
      <c r="M101" s="5">
        <v>21416.464624</v>
      </c>
      <c r="N101" s="5">
        <v>16.5</v>
      </c>
      <c r="O101" s="5">
        <v>13923.114901000001</v>
      </c>
      <c r="P101" s="5">
        <v>8.25</v>
      </c>
      <c r="Q101" s="5">
        <v>12807.11174</v>
      </c>
      <c r="R101" s="5">
        <v>12.96</v>
      </c>
      <c r="S101" s="5">
        <v>15736.437292000001</v>
      </c>
      <c r="T101" s="5">
        <v>18.5</v>
      </c>
      <c r="U101" s="5">
        <v>102179.540444</v>
      </c>
      <c r="V101" s="5">
        <v>18</v>
      </c>
      <c r="W101" s="5">
        <v>2734.91372</v>
      </c>
      <c r="X101" s="5">
        <v>7</v>
      </c>
      <c r="Y101" s="5">
        <v>6006.3005000000003</v>
      </c>
      <c r="Z101" s="5">
        <v>8</v>
      </c>
      <c r="AA101" s="5">
        <v>29953.664414999999</v>
      </c>
      <c r="AB101" s="5">
        <v>10</v>
      </c>
      <c r="AC101" s="5">
        <v>16378.465700000001</v>
      </c>
      <c r="AD101" s="5">
        <v>17</v>
      </c>
      <c r="AE101" s="5">
        <v>34108.565219999997</v>
      </c>
      <c r="AF101" s="5">
        <v>10</v>
      </c>
      <c r="AG101" s="5">
        <v>3752.6233400000001</v>
      </c>
      <c r="AH101" s="5">
        <v>6.5</v>
      </c>
      <c r="AI101" s="5">
        <v>7243.6738850000002</v>
      </c>
      <c r="AJ101" s="5">
        <v>3</v>
      </c>
      <c r="AK101" s="5">
        <v>38862.020943000003</v>
      </c>
      <c r="AL101" s="5">
        <v>5.33</v>
      </c>
      <c r="AM101" s="5">
        <v>1828.321985</v>
      </c>
      <c r="AN101" s="5">
        <v>1.5</v>
      </c>
      <c r="AO101" s="5">
        <v>101745.722629</v>
      </c>
      <c r="AP101" s="5">
        <v>7</v>
      </c>
      <c r="AQ101" s="5">
        <v>34571.259180000001</v>
      </c>
      <c r="AR101" s="5">
        <v>2</v>
      </c>
      <c r="AS101" s="6">
        <v>487774.42829200003</v>
      </c>
      <c r="AT101" s="8">
        <v>204.46</v>
      </c>
    </row>
    <row r="102" spans="4:46" x14ac:dyDescent="0.35">
      <c r="D102" s="2" t="s">
        <v>12</v>
      </c>
      <c r="E102" s="5">
        <v>119054.247139</v>
      </c>
      <c r="F102" s="5">
        <v>92.94</v>
      </c>
      <c r="G102" s="5">
        <v>74619.456927000007</v>
      </c>
      <c r="H102" s="5">
        <v>69.5</v>
      </c>
      <c r="I102" s="5">
        <v>70882.326002999995</v>
      </c>
      <c r="J102" s="5">
        <v>55.94</v>
      </c>
      <c r="K102" s="5">
        <v>77001.536150999993</v>
      </c>
      <c r="L102" s="5">
        <v>74.3</v>
      </c>
      <c r="M102" s="5">
        <v>78502.854709000007</v>
      </c>
      <c r="N102" s="5">
        <v>59.6</v>
      </c>
      <c r="O102" s="5">
        <v>60806.481398000004</v>
      </c>
      <c r="P102" s="5">
        <v>51.39</v>
      </c>
      <c r="Q102" s="5">
        <v>104062.39500400001</v>
      </c>
      <c r="R102" s="5">
        <v>52.5</v>
      </c>
      <c r="S102" s="5">
        <v>233950.76597000001</v>
      </c>
      <c r="T102" s="5">
        <v>47.32</v>
      </c>
      <c r="U102" s="5">
        <v>321725.66782199999</v>
      </c>
      <c r="V102" s="5">
        <v>52.67</v>
      </c>
      <c r="W102" s="5">
        <v>320761.542724</v>
      </c>
      <c r="X102" s="5">
        <v>44</v>
      </c>
      <c r="Y102" s="5">
        <v>1179284.383048</v>
      </c>
      <c r="Z102" s="5">
        <v>69.400000000000006</v>
      </c>
      <c r="AA102" s="5">
        <v>402304.03164399997</v>
      </c>
      <c r="AB102" s="5">
        <v>55.5</v>
      </c>
      <c r="AC102" s="5">
        <v>653611.93414000003</v>
      </c>
      <c r="AD102" s="5">
        <v>49.81</v>
      </c>
      <c r="AE102" s="5">
        <v>1201388.6787099999</v>
      </c>
      <c r="AF102" s="5">
        <v>64.08</v>
      </c>
      <c r="AG102" s="5">
        <v>661794.14820699999</v>
      </c>
      <c r="AH102" s="5">
        <v>57</v>
      </c>
      <c r="AI102" s="5">
        <v>905746.41180100001</v>
      </c>
      <c r="AJ102" s="5">
        <v>50.66</v>
      </c>
      <c r="AK102" s="5">
        <v>148615.20380700001</v>
      </c>
      <c r="AL102" s="5">
        <v>57.16</v>
      </c>
      <c r="AM102" s="5">
        <v>73430.980299999996</v>
      </c>
      <c r="AN102" s="5">
        <v>37.83</v>
      </c>
      <c r="AO102" s="5">
        <v>307693.75341</v>
      </c>
      <c r="AP102" s="5">
        <v>27</v>
      </c>
      <c r="AQ102" s="5">
        <v>185804.22897900001</v>
      </c>
      <c r="AR102" s="5">
        <v>26</v>
      </c>
      <c r="AS102" s="6">
        <v>7181041.0278930003</v>
      </c>
      <c r="AT102" s="8">
        <v>1094.5999999999999</v>
      </c>
    </row>
    <row r="103" spans="4:46" x14ac:dyDescent="0.35">
      <c r="D103" s="2" t="s">
        <v>117</v>
      </c>
      <c r="E103" s="5">
        <v>4532.7889180000002</v>
      </c>
      <c r="F103" s="5">
        <v>27</v>
      </c>
      <c r="G103" s="5">
        <v>1765.87841</v>
      </c>
      <c r="H103" s="5">
        <v>16</v>
      </c>
      <c r="I103" s="5">
        <v>6342.9103619999996</v>
      </c>
      <c r="J103" s="5">
        <v>25</v>
      </c>
      <c r="K103" s="5">
        <v>3512.6683320000002</v>
      </c>
      <c r="L103" s="5">
        <v>13.6</v>
      </c>
      <c r="M103" s="5">
        <v>1384.62545</v>
      </c>
      <c r="N103" s="5">
        <v>10.4</v>
      </c>
      <c r="O103" s="5">
        <v>1475.525208</v>
      </c>
      <c r="P103" s="5">
        <v>11.2</v>
      </c>
      <c r="Q103" s="5">
        <v>4273.8429999999998</v>
      </c>
      <c r="R103" s="5">
        <v>14</v>
      </c>
      <c r="S103" s="5">
        <v>2578.7300719999998</v>
      </c>
      <c r="T103" s="5">
        <v>14</v>
      </c>
      <c r="U103" s="5">
        <v>5265.30303</v>
      </c>
      <c r="V103" s="5">
        <v>12</v>
      </c>
      <c r="W103" s="5">
        <v>539.41521</v>
      </c>
      <c r="X103" s="5">
        <v>10</v>
      </c>
      <c r="Y103" s="5">
        <v>1845.7749200000001</v>
      </c>
      <c r="Z103" s="5">
        <v>11</v>
      </c>
      <c r="AA103" s="5">
        <v>644.20475999999996</v>
      </c>
      <c r="AB103" s="5">
        <v>11</v>
      </c>
      <c r="AC103" s="5">
        <v>862.44353999999998</v>
      </c>
      <c r="AD103" s="5">
        <v>4</v>
      </c>
      <c r="AE103" s="5">
        <v>1677.3480999999999</v>
      </c>
      <c r="AF103" s="5">
        <v>7</v>
      </c>
      <c r="AG103" s="5">
        <v>2696.0969399999999</v>
      </c>
      <c r="AH103" s="5">
        <v>14</v>
      </c>
      <c r="AI103" s="5">
        <v>4310.6965899999996</v>
      </c>
      <c r="AJ103" s="5">
        <v>34</v>
      </c>
      <c r="AK103" s="5">
        <v>1242.6953900000001</v>
      </c>
      <c r="AL103" s="5">
        <v>18</v>
      </c>
      <c r="AM103" s="5">
        <v>89.233230000000006</v>
      </c>
      <c r="AN103" s="5">
        <v>2</v>
      </c>
      <c r="AO103" s="5"/>
      <c r="AP103" s="25"/>
      <c r="AQ103" s="5">
        <v>159</v>
      </c>
      <c r="AR103" s="5">
        <v>1</v>
      </c>
      <c r="AS103" s="6">
        <v>45199.181462</v>
      </c>
      <c r="AT103" s="8">
        <v>255.2</v>
      </c>
    </row>
    <row r="104" spans="4:46" x14ac:dyDescent="0.35">
      <c r="D104" s="2" t="s">
        <v>13</v>
      </c>
      <c r="E104" s="5">
        <v>90023.087698999996</v>
      </c>
      <c r="F104" s="5">
        <v>76.489999999999995</v>
      </c>
      <c r="G104" s="5">
        <v>136970.22347200001</v>
      </c>
      <c r="H104" s="5">
        <v>52.29</v>
      </c>
      <c r="I104" s="5">
        <v>78473.312409999999</v>
      </c>
      <c r="J104" s="5">
        <v>59.5</v>
      </c>
      <c r="K104" s="5">
        <v>62592.883044000002</v>
      </c>
      <c r="L104" s="5">
        <v>54.89</v>
      </c>
      <c r="M104" s="5">
        <v>66979.383784999998</v>
      </c>
      <c r="N104" s="5">
        <v>37.33</v>
      </c>
      <c r="O104" s="5">
        <v>41546.797209999997</v>
      </c>
      <c r="P104" s="5">
        <v>33.159999999999997</v>
      </c>
      <c r="Q104" s="5">
        <v>73992.390568999996</v>
      </c>
      <c r="R104" s="5">
        <v>27.83</v>
      </c>
      <c r="S104" s="5">
        <v>144536.50768400001</v>
      </c>
      <c r="T104" s="5">
        <v>13</v>
      </c>
      <c r="U104" s="5">
        <v>23348.183594999999</v>
      </c>
      <c r="V104" s="5">
        <v>14</v>
      </c>
      <c r="W104" s="5">
        <v>48560.101004999997</v>
      </c>
      <c r="X104" s="5">
        <v>29.62</v>
      </c>
      <c r="Y104" s="5">
        <v>15884.14738</v>
      </c>
      <c r="Z104" s="5">
        <v>24</v>
      </c>
      <c r="AA104" s="5">
        <v>30596.292417000001</v>
      </c>
      <c r="AB104" s="5">
        <v>17.329999999999998</v>
      </c>
      <c r="AC104" s="5">
        <v>112293.39804099999</v>
      </c>
      <c r="AD104" s="5">
        <v>20</v>
      </c>
      <c r="AE104" s="5">
        <v>42270.292919</v>
      </c>
      <c r="AF104" s="5">
        <v>13.5</v>
      </c>
      <c r="AG104" s="5">
        <v>95223.625440999996</v>
      </c>
      <c r="AH104" s="5">
        <v>9.33</v>
      </c>
      <c r="AI104" s="5">
        <v>112645.730981</v>
      </c>
      <c r="AJ104" s="5">
        <v>16</v>
      </c>
      <c r="AK104" s="5">
        <v>6851.5622199999998</v>
      </c>
      <c r="AL104" s="5">
        <v>7</v>
      </c>
      <c r="AM104" s="5">
        <v>4984.662405</v>
      </c>
      <c r="AN104" s="5">
        <v>4</v>
      </c>
      <c r="AO104" s="5">
        <v>26521.838159999999</v>
      </c>
      <c r="AP104" s="5">
        <v>10</v>
      </c>
      <c r="AQ104" s="5">
        <v>8269.7145650000002</v>
      </c>
      <c r="AR104" s="5">
        <v>4</v>
      </c>
      <c r="AS104" s="6">
        <v>1222564.135002</v>
      </c>
      <c r="AT104" s="8">
        <v>523.27</v>
      </c>
    </row>
    <row r="105" spans="4:46" x14ac:dyDescent="0.35">
      <c r="D105" s="2" t="s">
        <v>118</v>
      </c>
      <c r="E105" s="5">
        <v>29929.448767000002</v>
      </c>
      <c r="F105" s="5">
        <v>37</v>
      </c>
      <c r="G105" s="5">
        <v>55569.282481000002</v>
      </c>
      <c r="H105" s="5">
        <v>31</v>
      </c>
      <c r="I105" s="5">
        <v>39540.011721000003</v>
      </c>
      <c r="J105" s="5">
        <v>38</v>
      </c>
      <c r="K105" s="5">
        <v>6003.7321279999996</v>
      </c>
      <c r="L105" s="5">
        <v>26</v>
      </c>
      <c r="M105" s="5">
        <v>27136.399818999998</v>
      </c>
      <c r="N105" s="5">
        <v>63</v>
      </c>
      <c r="O105" s="5">
        <v>13639.20801</v>
      </c>
      <c r="P105" s="5">
        <v>29</v>
      </c>
      <c r="Q105" s="5">
        <v>13907.272697</v>
      </c>
      <c r="R105" s="5">
        <v>31</v>
      </c>
      <c r="S105" s="5">
        <v>3658.8338410000001</v>
      </c>
      <c r="T105" s="5">
        <v>18.829999999999998</v>
      </c>
      <c r="U105" s="5">
        <v>30012.680667000001</v>
      </c>
      <c r="V105" s="5">
        <v>32.5</v>
      </c>
      <c r="W105" s="5">
        <v>42567.428160000003</v>
      </c>
      <c r="X105" s="5">
        <v>44</v>
      </c>
      <c r="Y105" s="5">
        <v>12211.453142</v>
      </c>
      <c r="Z105" s="5">
        <v>34.5</v>
      </c>
      <c r="AA105" s="5">
        <v>11826.343730000001</v>
      </c>
      <c r="AB105" s="5">
        <v>48</v>
      </c>
      <c r="AC105" s="5">
        <v>7483.897645</v>
      </c>
      <c r="AD105" s="5">
        <v>20.5</v>
      </c>
      <c r="AE105" s="5">
        <v>2244.8028899999999</v>
      </c>
      <c r="AF105" s="5">
        <v>15.5</v>
      </c>
      <c r="AG105" s="5">
        <v>11612.760885</v>
      </c>
      <c r="AH105" s="5">
        <v>29.5</v>
      </c>
      <c r="AI105" s="5">
        <v>13375.411</v>
      </c>
      <c r="AJ105" s="5">
        <v>24</v>
      </c>
      <c r="AK105" s="5">
        <v>2278.0928800000002</v>
      </c>
      <c r="AL105" s="5">
        <v>6</v>
      </c>
      <c r="AM105" s="5">
        <v>2104.0304999999998</v>
      </c>
      <c r="AN105" s="5">
        <v>2</v>
      </c>
      <c r="AO105" s="5">
        <v>160.928</v>
      </c>
      <c r="AP105" s="5">
        <v>1</v>
      </c>
      <c r="AQ105" s="5">
        <v>756.3</v>
      </c>
      <c r="AR105" s="5">
        <v>2</v>
      </c>
      <c r="AS105" s="6">
        <v>326018.31896300003</v>
      </c>
      <c r="AT105" s="8">
        <v>533.33000000000004</v>
      </c>
    </row>
    <row r="106" spans="4:46" x14ac:dyDescent="0.35">
      <c r="D106" s="2" t="s">
        <v>119</v>
      </c>
      <c r="E106" s="5">
        <v>27875.909017999998</v>
      </c>
      <c r="F106" s="5">
        <v>31.5</v>
      </c>
      <c r="G106" s="5">
        <v>30302.247507</v>
      </c>
      <c r="H106" s="5">
        <v>22</v>
      </c>
      <c r="I106" s="5">
        <v>4935.6491669999996</v>
      </c>
      <c r="J106" s="5">
        <v>29</v>
      </c>
      <c r="K106" s="5">
        <v>802.13764800000001</v>
      </c>
      <c r="L106" s="5">
        <v>4</v>
      </c>
      <c r="M106" s="5">
        <v>5777.7677990000002</v>
      </c>
      <c r="N106" s="5">
        <v>10</v>
      </c>
      <c r="O106" s="5">
        <v>1701.8583329999999</v>
      </c>
      <c r="P106" s="5">
        <v>12</v>
      </c>
      <c r="Q106" s="5">
        <v>19830.244611999999</v>
      </c>
      <c r="R106" s="5">
        <v>9</v>
      </c>
      <c r="S106" s="5">
        <v>31850.536390000001</v>
      </c>
      <c r="T106" s="5">
        <v>9</v>
      </c>
      <c r="U106" s="5">
        <v>17746.947897999999</v>
      </c>
      <c r="V106" s="5">
        <v>16</v>
      </c>
      <c r="W106" s="5">
        <v>12161.00891</v>
      </c>
      <c r="X106" s="5">
        <v>22</v>
      </c>
      <c r="Y106" s="5">
        <v>42335.212124999998</v>
      </c>
      <c r="Z106" s="5">
        <v>54.5</v>
      </c>
      <c r="AA106" s="5">
        <v>43482.697760000003</v>
      </c>
      <c r="AB106" s="5">
        <v>56</v>
      </c>
      <c r="AC106" s="5">
        <v>61504.226089999996</v>
      </c>
      <c r="AD106" s="5">
        <v>73.5</v>
      </c>
      <c r="AE106" s="5">
        <v>21716.597549999999</v>
      </c>
      <c r="AF106" s="5">
        <v>66</v>
      </c>
      <c r="AG106" s="5">
        <v>28633.235359999999</v>
      </c>
      <c r="AH106" s="5">
        <v>51</v>
      </c>
      <c r="AI106" s="5">
        <v>7395.4061789999996</v>
      </c>
      <c r="AJ106" s="5">
        <v>42.5</v>
      </c>
      <c r="AK106" s="5">
        <v>51610.074754000001</v>
      </c>
      <c r="AL106" s="5">
        <v>49.16</v>
      </c>
      <c r="AM106" s="5">
        <v>14611.9329</v>
      </c>
      <c r="AN106" s="5">
        <v>22</v>
      </c>
      <c r="AO106" s="5">
        <v>12818.9233</v>
      </c>
      <c r="AP106" s="5">
        <v>4</v>
      </c>
      <c r="AQ106" s="5">
        <v>57512.854330000002</v>
      </c>
      <c r="AR106" s="5">
        <v>12</v>
      </c>
      <c r="AS106" s="6">
        <v>494605.46763000003</v>
      </c>
      <c r="AT106" s="8">
        <v>595.16</v>
      </c>
    </row>
    <row r="107" spans="4:46" x14ac:dyDescent="0.35">
      <c r="D107" s="2" t="s">
        <v>120</v>
      </c>
      <c r="E107" s="5">
        <v>28786.283755</v>
      </c>
      <c r="F107" s="5">
        <v>50</v>
      </c>
      <c r="G107" s="5">
        <v>49650.014859000003</v>
      </c>
      <c r="H107" s="5">
        <v>32</v>
      </c>
      <c r="I107" s="5">
        <v>15491.21718</v>
      </c>
      <c r="J107" s="5">
        <v>30</v>
      </c>
      <c r="K107" s="5">
        <v>7887.5233989999997</v>
      </c>
      <c r="L107" s="5">
        <v>23</v>
      </c>
      <c r="M107" s="5">
        <v>9593.6186730000009</v>
      </c>
      <c r="N107" s="5">
        <v>27</v>
      </c>
      <c r="O107" s="5">
        <v>26065.105523999999</v>
      </c>
      <c r="P107" s="5">
        <v>69.05</v>
      </c>
      <c r="Q107" s="5">
        <v>43127.553659999998</v>
      </c>
      <c r="R107" s="5">
        <v>35</v>
      </c>
      <c r="S107" s="5">
        <v>53419.793411999999</v>
      </c>
      <c r="T107" s="5">
        <v>65</v>
      </c>
      <c r="U107" s="5">
        <v>20835.854144000001</v>
      </c>
      <c r="V107" s="5">
        <v>68</v>
      </c>
      <c r="W107" s="5">
        <v>40676.876482</v>
      </c>
      <c r="X107" s="5">
        <v>80.5</v>
      </c>
      <c r="Y107" s="5">
        <v>52146.407747999998</v>
      </c>
      <c r="Z107" s="5">
        <v>72</v>
      </c>
      <c r="AA107" s="5">
        <v>55246.018666000004</v>
      </c>
      <c r="AB107" s="5">
        <v>96.5</v>
      </c>
      <c r="AC107" s="5">
        <v>195043.24481999999</v>
      </c>
      <c r="AD107" s="5">
        <v>138</v>
      </c>
      <c r="AE107" s="5">
        <v>151134.88451100001</v>
      </c>
      <c r="AF107" s="5">
        <v>250.46</v>
      </c>
      <c r="AG107" s="5">
        <v>241211.39312200001</v>
      </c>
      <c r="AH107" s="5">
        <v>130.5</v>
      </c>
      <c r="AI107" s="5">
        <v>63607.921898000001</v>
      </c>
      <c r="AJ107" s="5">
        <v>67.989999999999995</v>
      </c>
      <c r="AK107" s="5">
        <v>280455.81204200001</v>
      </c>
      <c r="AL107" s="5">
        <v>41</v>
      </c>
      <c r="AM107" s="5">
        <v>75770.748672999995</v>
      </c>
      <c r="AN107" s="5">
        <v>72.48</v>
      </c>
      <c r="AO107" s="5">
        <v>102620.439035</v>
      </c>
      <c r="AP107" s="5">
        <v>111.5</v>
      </c>
      <c r="AQ107" s="5">
        <v>75743.535898000002</v>
      </c>
      <c r="AR107" s="5">
        <v>69.33</v>
      </c>
      <c r="AS107" s="6">
        <v>1588514.2475010001</v>
      </c>
      <c r="AT107" s="8">
        <v>1529.31</v>
      </c>
    </row>
    <row r="108" spans="4:46" x14ac:dyDescent="0.35">
      <c r="D108" s="2" t="s">
        <v>121</v>
      </c>
      <c r="E108" s="5"/>
      <c r="F108" s="25"/>
      <c r="G108" s="5"/>
      <c r="H108" s="25"/>
      <c r="I108" s="5"/>
      <c r="J108" s="25"/>
      <c r="K108" s="5">
        <v>89.105001000000001</v>
      </c>
      <c r="L108" s="5">
        <v>2</v>
      </c>
      <c r="M108" s="5">
        <v>92.068691000000001</v>
      </c>
      <c r="N108" s="5">
        <v>3</v>
      </c>
      <c r="O108" s="5">
        <v>104.918582</v>
      </c>
      <c r="P108" s="5">
        <v>7</v>
      </c>
      <c r="Q108" s="5">
        <v>5.5279999999999996</v>
      </c>
      <c r="R108" s="5">
        <v>1</v>
      </c>
      <c r="S108" s="5">
        <v>196.92554999999999</v>
      </c>
      <c r="T108" s="5">
        <v>4</v>
      </c>
      <c r="U108" s="5">
        <v>164.6756</v>
      </c>
      <c r="V108" s="5">
        <v>3</v>
      </c>
      <c r="W108" s="5"/>
      <c r="X108" s="25"/>
      <c r="Y108" s="5"/>
      <c r="Z108" s="25"/>
      <c r="AA108" s="5">
        <v>371.50072999999998</v>
      </c>
      <c r="AB108" s="5">
        <v>3</v>
      </c>
      <c r="AC108" s="5">
        <v>1279.53232</v>
      </c>
      <c r="AD108" s="5">
        <v>10</v>
      </c>
      <c r="AE108" s="5">
        <v>635.04013999999995</v>
      </c>
      <c r="AF108" s="5">
        <v>7</v>
      </c>
      <c r="AG108" s="5">
        <v>711.91872000000001</v>
      </c>
      <c r="AH108" s="5">
        <v>9</v>
      </c>
      <c r="AI108" s="5">
        <v>286.83177000000001</v>
      </c>
      <c r="AJ108" s="5">
        <v>8</v>
      </c>
      <c r="AK108" s="5">
        <v>172.39270999999999</v>
      </c>
      <c r="AL108" s="5">
        <v>5</v>
      </c>
      <c r="AM108" s="5"/>
      <c r="AN108" s="25"/>
      <c r="AO108" s="5"/>
      <c r="AP108" s="25"/>
      <c r="AQ108" s="5"/>
      <c r="AR108" s="25"/>
      <c r="AS108" s="6">
        <v>4110.4378139999999</v>
      </c>
      <c r="AT108" s="8">
        <v>62</v>
      </c>
    </row>
    <row r="109" spans="4:46" x14ac:dyDescent="0.35">
      <c r="D109" s="2" t="s">
        <v>122</v>
      </c>
      <c r="E109" s="5"/>
      <c r="F109" s="25"/>
      <c r="G109" s="5"/>
      <c r="H109" s="25"/>
      <c r="I109" s="5"/>
      <c r="J109" s="25"/>
      <c r="K109" s="5"/>
      <c r="L109" s="25"/>
      <c r="M109" s="5"/>
      <c r="N109" s="25"/>
      <c r="O109" s="5"/>
      <c r="P109" s="25"/>
      <c r="Q109" s="5"/>
      <c r="R109" s="25"/>
      <c r="S109" s="5"/>
      <c r="T109" s="25"/>
      <c r="U109" s="5">
        <v>1064.20045</v>
      </c>
      <c r="V109" s="5">
        <v>0</v>
      </c>
      <c r="W109" s="5">
        <v>190.99407199999999</v>
      </c>
      <c r="X109" s="5">
        <v>0</v>
      </c>
      <c r="Y109" s="5"/>
      <c r="Z109" s="25"/>
      <c r="AA109" s="5"/>
      <c r="AB109" s="25"/>
      <c r="AC109" s="5"/>
      <c r="AD109" s="25"/>
      <c r="AE109" s="5">
        <v>2051.9782260000002</v>
      </c>
      <c r="AF109" s="5">
        <v>2</v>
      </c>
      <c r="AG109" s="5">
        <v>11427.257331999999</v>
      </c>
      <c r="AH109" s="5">
        <v>2</v>
      </c>
      <c r="AI109" s="5">
        <v>17744.453183000001</v>
      </c>
      <c r="AJ109" s="5">
        <v>7</v>
      </c>
      <c r="AK109" s="5">
        <v>2461.0674450000001</v>
      </c>
      <c r="AL109" s="5">
        <v>1.5</v>
      </c>
      <c r="AM109" s="5">
        <v>6813.013285</v>
      </c>
      <c r="AN109" s="5">
        <v>1</v>
      </c>
      <c r="AO109" s="5">
        <v>35439.520109999998</v>
      </c>
      <c r="AP109" s="5">
        <v>5</v>
      </c>
      <c r="AQ109" s="5">
        <v>20385.918559999998</v>
      </c>
      <c r="AR109" s="5">
        <v>6</v>
      </c>
      <c r="AS109" s="6">
        <v>97578.402663000001</v>
      </c>
      <c r="AT109" s="8">
        <v>24.5</v>
      </c>
    </row>
    <row r="110" spans="4:46" x14ac:dyDescent="0.35">
      <c r="D110" s="2" t="s">
        <v>14</v>
      </c>
      <c r="E110" s="5">
        <v>80558.563542000004</v>
      </c>
      <c r="F110" s="5">
        <v>23</v>
      </c>
      <c r="G110" s="5">
        <v>222838.86815600001</v>
      </c>
      <c r="H110" s="5">
        <v>57</v>
      </c>
      <c r="I110" s="5">
        <v>101211.67959299999</v>
      </c>
      <c r="J110" s="5">
        <v>42.5</v>
      </c>
      <c r="K110" s="5">
        <v>24172.522819000002</v>
      </c>
      <c r="L110" s="5">
        <v>6</v>
      </c>
      <c r="M110" s="5">
        <v>17511.30271</v>
      </c>
      <c r="N110" s="5">
        <v>16</v>
      </c>
      <c r="O110" s="5">
        <v>35813.761170999998</v>
      </c>
      <c r="P110" s="5">
        <v>13</v>
      </c>
      <c r="Q110" s="5">
        <v>30602.062672</v>
      </c>
      <c r="R110" s="5">
        <v>9</v>
      </c>
      <c r="S110" s="5">
        <v>72888.588793999996</v>
      </c>
      <c r="T110" s="5">
        <v>17</v>
      </c>
      <c r="U110" s="5">
        <v>10340.290048999999</v>
      </c>
      <c r="V110" s="5">
        <v>8.83</v>
      </c>
      <c r="W110" s="5">
        <v>88762.689312000002</v>
      </c>
      <c r="X110" s="5">
        <v>9</v>
      </c>
      <c r="Y110" s="5">
        <v>471414.13208499999</v>
      </c>
      <c r="Z110" s="5">
        <v>11.5</v>
      </c>
      <c r="AA110" s="5">
        <v>230366.30835000001</v>
      </c>
      <c r="AB110" s="5">
        <v>21</v>
      </c>
      <c r="AC110" s="5">
        <v>582542.01128400001</v>
      </c>
      <c r="AD110" s="5">
        <v>19.66</v>
      </c>
      <c r="AE110" s="5">
        <v>90305.336569000006</v>
      </c>
      <c r="AF110" s="5">
        <v>17.5</v>
      </c>
      <c r="AG110" s="5">
        <v>159679.70546900001</v>
      </c>
      <c r="AH110" s="5">
        <v>18</v>
      </c>
      <c r="AI110" s="5">
        <v>158988.66419400001</v>
      </c>
      <c r="AJ110" s="5">
        <v>21.66</v>
      </c>
      <c r="AK110" s="5">
        <v>110487.71806699999</v>
      </c>
      <c r="AL110" s="5">
        <v>13.99</v>
      </c>
      <c r="AM110" s="5">
        <v>61429.376519999998</v>
      </c>
      <c r="AN110" s="5">
        <v>11.32</v>
      </c>
      <c r="AO110" s="5">
        <v>56990.109452999997</v>
      </c>
      <c r="AP110" s="5">
        <v>15.82</v>
      </c>
      <c r="AQ110" s="5">
        <v>63315.995126000002</v>
      </c>
      <c r="AR110" s="5">
        <v>22.5</v>
      </c>
      <c r="AS110" s="6">
        <v>2670219.685935</v>
      </c>
      <c r="AT110" s="8">
        <v>374.28</v>
      </c>
    </row>
    <row r="111" spans="4:46" x14ac:dyDescent="0.35">
      <c r="D111" s="2" t="s">
        <v>123</v>
      </c>
      <c r="E111" s="5"/>
      <c r="F111" s="25"/>
      <c r="G111" s="5">
        <v>2276.5683899999999</v>
      </c>
      <c r="H111" s="5">
        <v>10</v>
      </c>
      <c r="I111" s="5">
        <v>288.86481600000002</v>
      </c>
      <c r="J111" s="5">
        <v>8</v>
      </c>
      <c r="K111" s="5">
        <v>1542.60214</v>
      </c>
      <c r="L111" s="5">
        <v>15</v>
      </c>
      <c r="M111" s="5">
        <v>452.48514999999998</v>
      </c>
      <c r="N111" s="5">
        <v>5</v>
      </c>
      <c r="O111" s="5">
        <v>281.85518999999999</v>
      </c>
      <c r="P111" s="5">
        <v>2</v>
      </c>
      <c r="Q111" s="5">
        <v>82.704089999999994</v>
      </c>
      <c r="R111" s="5">
        <v>1</v>
      </c>
      <c r="S111" s="5">
        <v>17.13411</v>
      </c>
      <c r="T111" s="5">
        <v>1</v>
      </c>
      <c r="U111" s="5">
        <v>945.14650400000005</v>
      </c>
      <c r="V111" s="5">
        <v>20.03</v>
      </c>
      <c r="W111" s="5">
        <v>2522.9526599999999</v>
      </c>
      <c r="X111" s="5">
        <v>30</v>
      </c>
      <c r="Y111" s="5">
        <v>2702.1680200000001</v>
      </c>
      <c r="Z111" s="5">
        <v>42</v>
      </c>
      <c r="AA111" s="5">
        <v>3080.4184</v>
      </c>
      <c r="AB111" s="5">
        <v>54</v>
      </c>
      <c r="AC111" s="5">
        <v>6821.5447700000004</v>
      </c>
      <c r="AD111" s="5">
        <v>85</v>
      </c>
      <c r="AE111" s="5">
        <v>5143.9305649999997</v>
      </c>
      <c r="AF111" s="5">
        <v>36.659999999999997</v>
      </c>
      <c r="AG111" s="5">
        <v>3375.972655</v>
      </c>
      <c r="AH111" s="5">
        <v>43.5</v>
      </c>
      <c r="AI111" s="5">
        <v>1561.989685</v>
      </c>
      <c r="AJ111" s="5">
        <v>19.5</v>
      </c>
      <c r="AK111" s="5">
        <v>9883.9316899999994</v>
      </c>
      <c r="AL111" s="5">
        <v>23.5</v>
      </c>
      <c r="AM111" s="5">
        <v>2899.2525449999998</v>
      </c>
      <c r="AN111" s="5">
        <v>7.5</v>
      </c>
      <c r="AO111" s="5">
        <v>3047.8156749999998</v>
      </c>
      <c r="AP111" s="5">
        <v>15.5</v>
      </c>
      <c r="AQ111" s="5">
        <v>1306.9615200000001</v>
      </c>
      <c r="AR111" s="5">
        <v>1</v>
      </c>
      <c r="AS111" s="6">
        <v>48234.298575000001</v>
      </c>
      <c r="AT111" s="8">
        <v>420.19</v>
      </c>
    </row>
    <row r="112" spans="4:46" x14ac:dyDescent="0.35">
      <c r="D112" s="2" t="s">
        <v>191</v>
      </c>
      <c r="E112" s="5">
        <v>13741.819149999999</v>
      </c>
      <c r="F112" s="5">
        <v>1</v>
      </c>
      <c r="G112" s="5">
        <v>1736.3806959999999</v>
      </c>
      <c r="H112" s="5">
        <v>0</v>
      </c>
      <c r="I112" s="5">
        <v>2510.3251650000002</v>
      </c>
      <c r="J112" s="5">
        <v>0.5</v>
      </c>
      <c r="K112" s="5">
        <v>44.794325000000001</v>
      </c>
      <c r="L112" s="5">
        <v>0</v>
      </c>
      <c r="M112" s="5">
        <v>428.51352000000003</v>
      </c>
      <c r="N112" s="5">
        <v>2</v>
      </c>
      <c r="O112" s="5"/>
      <c r="P112" s="25"/>
      <c r="Q112" s="5">
        <v>24862.576893000001</v>
      </c>
      <c r="R112" s="5">
        <v>1.96</v>
      </c>
      <c r="S112" s="5">
        <v>5825.2560000000003</v>
      </c>
      <c r="T112" s="5">
        <v>0.5</v>
      </c>
      <c r="U112" s="5"/>
      <c r="V112" s="25"/>
      <c r="W112" s="5">
        <v>40520.846166000003</v>
      </c>
      <c r="X112" s="5">
        <v>2.5</v>
      </c>
      <c r="Y112" s="5">
        <v>39959.728915</v>
      </c>
      <c r="Z112" s="5">
        <v>2</v>
      </c>
      <c r="AA112" s="5">
        <v>53399.647199999999</v>
      </c>
      <c r="AB112" s="5">
        <v>1</v>
      </c>
      <c r="AC112" s="5">
        <v>12.43806</v>
      </c>
      <c r="AD112" s="5">
        <v>0</v>
      </c>
      <c r="AE112" s="5">
        <v>1929.3606400000001</v>
      </c>
      <c r="AF112" s="5">
        <v>0.5</v>
      </c>
      <c r="AG112" s="5">
        <v>61615.929880000003</v>
      </c>
      <c r="AH112" s="5">
        <v>2</v>
      </c>
      <c r="AI112" s="5"/>
      <c r="AJ112" s="25"/>
      <c r="AK112" s="5">
        <v>1244.2721899999999</v>
      </c>
      <c r="AL112" s="5">
        <v>0.5</v>
      </c>
      <c r="AM112" s="5">
        <v>465.04599999999999</v>
      </c>
      <c r="AN112" s="5">
        <v>1</v>
      </c>
      <c r="AO112" s="5">
        <v>2030.58134</v>
      </c>
      <c r="AP112" s="5">
        <v>1</v>
      </c>
      <c r="AQ112" s="5"/>
      <c r="AR112" s="25"/>
      <c r="AS112" s="6">
        <v>250327.51613999999</v>
      </c>
      <c r="AT112" s="8">
        <v>16.46</v>
      </c>
    </row>
    <row r="113" spans="4:46" x14ac:dyDescent="0.35">
      <c r="D113" s="2" t="s">
        <v>124</v>
      </c>
      <c r="E113" s="5">
        <v>1313.9043200000001</v>
      </c>
      <c r="F113" s="5">
        <v>20</v>
      </c>
      <c r="G113" s="5">
        <v>845.74118999999996</v>
      </c>
      <c r="H113" s="5">
        <v>6</v>
      </c>
      <c r="I113" s="5">
        <v>5784.6303319999997</v>
      </c>
      <c r="J113" s="5">
        <v>40</v>
      </c>
      <c r="K113" s="5">
        <v>3330.732747</v>
      </c>
      <c r="L113" s="5">
        <v>34</v>
      </c>
      <c r="M113" s="5">
        <v>6079.0289290000001</v>
      </c>
      <c r="N113" s="5">
        <v>38</v>
      </c>
      <c r="O113" s="5">
        <v>4687.991</v>
      </c>
      <c r="P113" s="5">
        <v>46</v>
      </c>
      <c r="Q113" s="5">
        <v>4739.1699200000003</v>
      </c>
      <c r="R113" s="5">
        <v>30.19</v>
      </c>
      <c r="S113" s="5">
        <v>4211.2609899999998</v>
      </c>
      <c r="T113" s="5">
        <v>21</v>
      </c>
      <c r="U113" s="5">
        <v>6850.9848430000002</v>
      </c>
      <c r="V113" s="5">
        <v>44</v>
      </c>
      <c r="W113" s="5">
        <v>22866.935421999999</v>
      </c>
      <c r="X113" s="5">
        <v>104</v>
      </c>
      <c r="Y113" s="5">
        <v>26150.220294999999</v>
      </c>
      <c r="Z113" s="5">
        <v>129.5</v>
      </c>
      <c r="AA113" s="5">
        <v>19241.260843</v>
      </c>
      <c r="AB113" s="5">
        <v>136.99</v>
      </c>
      <c r="AC113" s="5">
        <v>28873.753023000001</v>
      </c>
      <c r="AD113" s="5">
        <v>160.5</v>
      </c>
      <c r="AE113" s="5">
        <v>7568.0958799999999</v>
      </c>
      <c r="AF113" s="5">
        <v>100</v>
      </c>
      <c r="AG113" s="5">
        <v>10738.52468</v>
      </c>
      <c r="AH113" s="5">
        <v>93</v>
      </c>
      <c r="AI113" s="5">
        <v>7660.0254530000002</v>
      </c>
      <c r="AJ113" s="5">
        <v>120.33</v>
      </c>
      <c r="AK113" s="5">
        <v>11785.880572</v>
      </c>
      <c r="AL113" s="5">
        <v>101.5</v>
      </c>
      <c r="AM113" s="5">
        <v>6748.6592250000003</v>
      </c>
      <c r="AN113" s="5">
        <v>80.66</v>
      </c>
      <c r="AO113" s="5">
        <v>5249.3973900000001</v>
      </c>
      <c r="AP113" s="5">
        <v>30.33</v>
      </c>
      <c r="AQ113" s="5">
        <v>2743.6549</v>
      </c>
      <c r="AR113" s="5">
        <v>8</v>
      </c>
      <c r="AS113" s="6">
        <v>187469.85195400001</v>
      </c>
      <c r="AT113" s="8">
        <v>1344</v>
      </c>
    </row>
    <row r="114" spans="4:46" x14ac:dyDescent="0.35">
      <c r="D114" s="2" t="s">
        <v>125</v>
      </c>
      <c r="E114" s="5">
        <v>8788.4888109999993</v>
      </c>
      <c r="F114" s="5">
        <v>20</v>
      </c>
      <c r="G114" s="5">
        <v>4219.0259729999998</v>
      </c>
      <c r="H114" s="5">
        <v>15</v>
      </c>
      <c r="I114" s="5">
        <v>6844.4535329999999</v>
      </c>
      <c r="J114" s="5">
        <v>28</v>
      </c>
      <c r="K114" s="5">
        <v>16176.865879000001</v>
      </c>
      <c r="L114" s="5">
        <v>30</v>
      </c>
      <c r="M114" s="5">
        <v>2801.6093209999999</v>
      </c>
      <c r="N114" s="5">
        <v>18</v>
      </c>
      <c r="O114" s="5">
        <v>4819.2663899999998</v>
      </c>
      <c r="P114" s="5">
        <v>22</v>
      </c>
      <c r="Q114" s="5">
        <v>13469.36894</v>
      </c>
      <c r="R114" s="5">
        <v>33</v>
      </c>
      <c r="S114" s="5">
        <v>7441.9564540000001</v>
      </c>
      <c r="T114" s="5">
        <v>33</v>
      </c>
      <c r="U114" s="5">
        <v>1787.673489</v>
      </c>
      <c r="V114" s="5">
        <v>19</v>
      </c>
      <c r="W114" s="5">
        <v>9023.199901</v>
      </c>
      <c r="X114" s="5">
        <v>37</v>
      </c>
      <c r="Y114" s="5">
        <v>6812.1886999999997</v>
      </c>
      <c r="Z114" s="5">
        <v>57</v>
      </c>
      <c r="AA114" s="5">
        <v>21230.116000000002</v>
      </c>
      <c r="AB114" s="5">
        <v>73</v>
      </c>
      <c r="AC114" s="5">
        <v>29828.372846999999</v>
      </c>
      <c r="AD114" s="5">
        <v>68</v>
      </c>
      <c r="AE114" s="5">
        <v>5690.8788599999998</v>
      </c>
      <c r="AF114" s="5">
        <v>76</v>
      </c>
      <c r="AG114" s="5">
        <v>6398.6193700000003</v>
      </c>
      <c r="AH114" s="5">
        <v>75</v>
      </c>
      <c r="AI114" s="5">
        <v>9468.5221500000007</v>
      </c>
      <c r="AJ114" s="5">
        <v>87</v>
      </c>
      <c r="AK114" s="5">
        <v>5163.4883200000004</v>
      </c>
      <c r="AL114" s="5">
        <v>55</v>
      </c>
      <c r="AM114" s="5">
        <v>4264.4132099999997</v>
      </c>
      <c r="AN114" s="5">
        <v>27</v>
      </c>
      <c r="AO114" s="5">
        <v>5525.29313</v>
      </c>
      <c r="AP114" s="5">
        <v>1</v>
      </c>
      <c r="AQ114" s="5">
        <v>511.35399999999998</v>
      </c>
      <c r="AR114" s="5">
        <v>1</v>
      </c>
      <c r="AS114" s="6">
        <v>170265.15527799999</v>
      </c>
      <c r="AT114" s="8">
        <v>775</v>
      </c>
    </row>
    <row r="115" spans="4:46" x14ac:dyDescent="0.35">
      <c r="D115" s="2" t="s">
        <v>126</v>
      </c>
      <c r="E115" s="5">
        <v>9879.748861</v>
      </c>
      <c r="F115" s="5">
        <v>18</v>
      </c>
      <c r="G115" s="5">
        <v>16877.591646000001</v>
      </c>
      <c r="H115" s="5">
        <v>45</v>
      </c>
      <c r="I115" s="5">
        <v>16040.140106000001</v>
      </c>
      <c r="J115" s="5">
        <v>26</v>
      </c>
      <c r="K115" s="5">
        <v>9243.653499</v>
      </c>
      <c r="L115" s="5">
        <v>14</v>
      </c>
      <c r="M115" s="5">
        <v>7899.7357730000003</v>
      </c>
      <c r="N115" s="5">
        <v>25</v>
      </c>
      <c r="O115" s="5">
        <v>7372.7828890000001</v>
      </c>
      <c r="P115" s="5">
        <v>9</v>
      </c>
      <c r="Q115" s="5">
        <v>2987.6945260000002</v>
      </c>
      <c r="R115" s="5">
        <v>2.5</v>
      </c>
      <c r="S115" s="5">
        <v>538.79500099999996</v>
      </c>
      <c r="T115" s="5">
        <v>3</v>
      </c>
      <c r="U115" s="5">
        <v>361.03888999999998</v>
      </c>
      <c r="V115" s="5">
        <v>4</v>
      </c>
      <c r="W115" s="5"/>
      <c r="X115" s="25"/>
      <c r="Y115" s="5">
        <v>154.36000000000001</v>
      </c>
      <c r="Z115" s="5">
        <v>2</v>
      </c>
      <c r="AA115" s="5">
        <v>184.12</v>
      </c>
      <c r="AB115" s="5">
        <v>2</v>
      </c>
      <c r="AC115" s="5">
        <v>111.96</v>
      </c>
      <c r="AD115" s="5">
        <v>1</v>
      </c>
      <c r="AE115" s="5">
        <v>1006.70095</v>
      </c>
      <c r="AF115" s="5">
        <v>2</v>
      </c>
      <c r="AG115" s="5"/>
      <c r="AH115" s="25"/>
      <c r="AI115" s="5">
        <v>186.84</v>
      </c>
      <c r="AJ115" s="5">
        <v>2</v>
      </c>
      <c r="AK115" s="5">
        <v>5334.95507</v>
      </c>
      <c r="AL115" s="5">
        <v>3</v>
      </c>
      <c r="AM115" s="5">
        <v>1643.7155</v>
      </c>
      <c r="AN115" s="5">
        <v>2</v>
      </c>
      <c r="AO115" s="5">
        <v>1553.89121</v>
      </c>
      <c r="AP115" s="5">
        <v>2</v>
      </c>
      <c r="AQ115" s="5">
        <v>248</v>
      </c>
      <c r="AR115" s="5">
        <v>1</v>
      </c>
      <c r="AS115" s="6">
        <v>81625.723920999997</v>
      </c>
      <c r="AT115" s="8">
        <v>163.5</v>
      </c>
    </row>
    <row r="116" spans="4:46" x14ac:dyDescent="0.35">
      <c r="D116" s="2" t="s">
        <v>127</v>
      </c>
      <c r="E116" s="5">
        <v>10695.858577999999</v>
      </c>
      <c r="F116" s="5">
        <v>39</v>
      </c>
      <c r="G116" s="5">
        <v>60074.735304000002</v>
      </c>
      <c r="H116" s="5">
        <v>70</v>
      </c>
      <c r="I116" s="5">
        <v>38626.660705000002</v>
      </c>
      <c r="J116" s="5">
        <v>90</v>
      </c>
      <c r="K116" s="5">
        <v>39269.425835000002</v>
      </c>
      <c r="L116" s="5">
        <v>72.5</v>
      </c>
      <c r="M116" s="5">
        <v>455878.60714699997</v>
      </c>
      <c r="N116" s="5">
        <v>57</v>
      </c>
      <c r="O116" s="5">
        <v>51519.198446000002</v>
      </c>
      <c r="P116" s="5">
        <v>55</v>
      </c>
      <c r="Q116" s="5">
        <v>70757.130132000006</v>
      </c>
      <c r="R116" s="5">
        <v>69.53</v>
      </c>
      <c r="S116" s="5">
        <v>17661.434186999999</v>
      </c>
      <c r="T116" s="5">
        <v>37</v>
      </c>
      <c r="U116" s="5">
        <v>14755.83265</v>
      </c>
      <c r="V116" s="5">
        <v>79.5</v>
      </c>
      <c r="W116" s="5">
        <v>31095.123804999999</v>
      </c>
      <c r="X116" s="5">
        <v>38.5</v>
      </c>
      <c r="Y116" s="5">
        <v>46154.90868</v>
      </c>
      <c r="Z116" s="5">
        <v>55</v>
      </c>
      <c r="AA116" s="5">
        <v>25738.45681</v>
      </c>
      <c r="AB116" s="5">
        <v>65</v>
      </c>
      <c r="AC116" s="5">
        <v>13999.282660000001</v>
      </c>
      <c r="AD116" s="5">
        <v>43.5</v>
      </c>
      <c r="AE116" s="5">
        <v>4807.5859</v>
      </c>
      <c r="AF116" s="5">
        <v>37</v>
      </c>
      <c r="AG116" s="5">
        <v>8710.9374599999992</v>
      </c>
      <c r="AH116" s="5">
        <v>39</v>
      </c>
      <c r="AI116" s="5">
        <v>39573.399799999999</v>
      </c>
      <c r="AJ116" s="5">
        <v>52</v>
      </c>
      <c r="AK116" s="5">
        <v>44967.281060000001</v>
      </c>
      <c r="AL116" s="5">
        <v>46</v>
      </c>
      <c r="AM116" s="5">
        <v>20753.33166</v>
      </c>
      <c r="AN116" s="5">
        <v>16</v>
      </c>
      <c r="AO116" s="5">
        <v>29241.978009999999</v>
      </c>
      <c r="AP116" s="5">
        <v>4</v>
      </c>
      <c r="AQ116" s="5">
        <v>2959.0279999999998</v>
      </c>
      <c r="AR116" s="5">
        <v>2</v>
      </c>
      <c r="AS116" s="6">
        <v>1027240.196829</v>
      </c>
      <c r="AT116" s="8">
        <v>967.53</v>
      </c>
    </row>
    <row r="117" spans="4:46" x14ac:dyDescent="0.35">
      <c r="D117" s="2" t="s">
        <v>128</v>
      </c>
      <c r="E117" s="5">
        <v>9740.4883699999991</v>
      </c>
      <c r="F117" s="5">
        <v>7</v>
      </c>
      <c r="G117" s="5">
        <v>3100.0208720000001</v>
      </c>
      <c r="H117" s="5">
        <v>15</v>
      </c>
      <c r="I117" s="5">
        <v>10280.069788999999</v>
      </c>
      <c r="J117" s="5">
        <v>43</v>
      </c>
      <c r="K117" s="5">
        <v>3955.474107</v>
      </c>
      <c r="L117" s="5">
        <v>30</v>
      </c>
      <c r="M117" s="5">
        <v>6112.0298199999997</v>
      </c>
      <c r="N117" s="5">
        <v>38</v>
      </c>
      <c r="O117" s="5">
        <v>9375.8322900000003</v>
      </c>
      <c r="P117" s="5">
        <v>20</v>
      </c>
      <c r="Q117" s="5">
        <v>4018.7164590000002</v>
      </c>
      <c r="R117" s="5">
        <v>9</v>
      </c>
      <c r="S117" s="5">
        <v>11875.367920000001</v>
      </c>
      <c r="T117" s="5">
        <v>43</v>
      </c>
      <c r="U117" s="5">
        <v>7460.9945090000001</v>
      </c>
      <c r="V117" s="5">
        <v>12</v>
      </c>
      <c r="W117" s="5">
        <v>14221.433779999999</v>
      </c>
      <c r="X117" s="5">
        <v>23</v>
      </c>
      <c r="Y117" s="5">
        <v>2662.7360399999998</v>
      </c>
      <c r="Z117" s="5">
        <v>11</v>
      </c>
      <c r="AA117" s="5">
        <v>2670.9035699999999</v>
      </c>
      <c r="AB117" s="5">
        <v>20</v>
      </c>
      <c r="AC117" s="5">
        <v>4464.3898200000003</v>
      </c>
      <c r="AD117" s="5">
        <v>33</v>
      </c>
      <c r="AE117" s="5">
        <v>2364.53397</v>
      </c>
      <c r="AF117" s="5">
        <v>31</v>
      </c>
      <c r="AG117" s="5">
        <v>18947.447120000001</v>
      </c>
      <c r="AH117" s="5">
        <v>90</v>
      </c>
      <c r="AI117" s="5">
        <v>1349.92255</v>
      </c>
      <c r="AJ117" s="5">
        <v>28</v>
      </c>
      <c r="AK117" s="5">
        <v>397.78311000000002</v>
      </c>
      <c r="AL117" s="5">
        <v>11</v>
      </c>
      <c r="AM117" s="5">
        <v>65.875</v>
      </c>
      <c r="AN117" s="5">
        <v>1</v>
      </c>
      <c r="AO117" s="5">
        <v>2353.8244100000002</v>
      </c>
      <c r="AP117" s="5">
        <v>5</v>
      </c>
      <c r="AQ117" s="5">
        <v>1063.6320700000001</v>
      </c>
      <c r="AR117" s="5">
        <v>9</v>
      </c>
      <c r="AS117" s="6">
        <v>116481.475576</v>
      </c>
      <c r="AT117" s="8">
        <v>479</v>
      </c>
    </row>
    <row r="118" spans="4:46" x14ac:dyDescent="0.35">
      <c r="D118" s="2" t="s">
        <v>129</v>
      </c>
      <c r="E118" s="5"/>
      <c r="F118" s="25"/>
      <c r="G118" s="5"/>
      <c r="H118" s="25"/>
      <c r="I118" s="5"/>
      <c r="J118" s="25"/>
      <c r="K118" s="5"/>
      <c r="L118" s="25"/>
      <c r="M118" s="5"/>
      <c r="N118" s="25"/>
      <c r="O118" s="5"/>
      <c r="P118" s="25"/>
      <c r="Q118" s="5"/>
      <c r="R118" s="25"/>
      <c r="S118" s="5">
        <v>1405.93985</v>
      </c>
      <c r="T118" s="5">
        <v>3</v>
      </c>
      <c r="U118" s="5">
        <v>3745.3030699999999</v>
      </c>
      <c r="V118" s="5">
        <v>22</v>
      </c>
      <c r="W118" s="5">
        <v>5752.9296100000001</v>
      </c>
      <c r="X118" s="5">
        <v>113</v>
      </c>
      <c r="Y118" s="5">
        <v>18340.236130000001</v>
      </c>
      <c r="Z118" s="5">
        <v>96</v>
      </c>
      <c r="AA118" s="5">
        <v>193814.83415000001</v>
      </c>
      <c r="AB118" s="5">
        <v>86</v>
      </c>
      <c r="AC118" s="5">
        <v>13501.513922</v>
      </c>
      <c r="AD118" s="5">
        <v>146</v>
      </c>
      <c r="AE118" s="5">
        <v>10362.345869999999</v>
      </c>
      <c r="AF118" s="5">
        <v>81</v>
      </c>
      <c r="AG118" s="5">
        <v>18067.437979999999</v>
      </c>
      <c r="AH118" s="5">
        <v>104</v>
      </c>
      <c r="AI118" s="5">
        <v>74379.853069999997</v>
      </c>
      <c r="AJ118" s="5">
        <v>49</v>
      </c>
      <c r="AK118" s="5">
        <v>11803.86615</v>
      </c>
      <c r="AL118" s="5">
        <v>48</v>
      </c>
      <c r="AM118" s="5">
        <v>6597.1030199999996</v>
      </c>
      <c r="AN118" s="5">
        <v>42</v>
      </c>
      <c r="AO118" s="5">
        <v>9896.6582400000007</v>
      </c>
      <c r="AP118" s="5">
        <v>43</v>
      </c>
      <c r="AQ118" s="5">
        <v>168.6</v>
      </c>
      <c r="AR118" s="5">
        <v>6</v>
      </c>
      <c r="AS118" s="6">
        <v>367836.62106199999</v>
      </c>
      <c r="AT118" s="8">
        <v>839</v>
      </c>
    </row>
    <row r="119" spans="4:46" x14ac:dyDescent="0.35">
      <c r="D119" s="2" t="s">
        <v>130</v>
      </c>
      <c r="E119" s="5">
        <v>5258.0684099999999</v>
      </c>
      <c r="F119" s="5">
        <v>14</v>
      </c>
      <c r="G119" s="5">
        <v>5798.8098739999996</v>
      </c>
      <c r="H119" s="5">
        <v>5</v>
      </c>
      <c r="I119" s="5">
        <v>423.25</v>
      </c>
      <c r="J119" s="5">
        <v>3</v>
      </c>
      <c r="K119" s="5">
        <v>13815.753029</v>
      </c>
      <c r="L119" s="5">
        <v>7</v>
      </c>
      <c r="M119" s="5">
        <v>32905.195866000002</v>
      </c>
      <c r="N119" s="5">
        <v>24</v>
      </c>
      <c r="O119" s="5">
        <v>15056.309923999999</v>
      </c>
      <c r="P119" s="5">
        <v>11</v>
      </c>
      <c r="Q119" s="5">
        <v>19080.92683</v>
      </c>
      <c r="R119" s="5">
        <v>27</v>
      </c>
      <c r="S119" s="5">
        <v>245.16953100000001</v>
      </c>
      <c r="T119" s="5">
        <v>3</v>
      </c>
      <c r="U119" s="5">
        <v>19421.862959999999</v>
      </c>
      <c r="V119" s="5">
        <v>6.5</v>
      </c>
      <c r="W119" s="5">
        <v>997.52887999999996</v>
      </c>
      <c r="X119" s="5">
        <v>3</v>
      </c>
      <c r="Y119" s="5">
        <v>8415.3723599999994</v>
      </c>
      <c r="Z119" s="5">
        <v>9</v>
      </c>
      <c r="AA119" s="5">
        <v>11323.347696999999</v>
      </c>
      <c r="AB119" s="5">
        <v>8</v>
      </c>
      <c r="AC119" s="5">
        <v>1910.221076</v>
      </c>
      <c r="AD119" s="5">
        <v>4.66</v>
      </c>
      <c r="AE119" s="5">
        <v>18772.199777000002</v>
      </c>
      <c r="AF119" s="5">
        <v>10</v>
      </c>
      <c r="AG119" s="5">
        <v>6309.5259800000003</v>
      </c>
      <c r="AH119" s="5">
        <v>3</v>
      </c>
      <c r="AI119" s="5">
        <v>1365.684125</v>
      </c>
      <c r="AJ119" s="5">
        <v>5</v>
      </c>
      <c r="AK119" s="5">
        <v>20424.571381999998</v>
      </c>
      <c r="AL119" s="5">
        <v>4.5</v>
      </c>
      <c r="AM119" s="5">
        <v>16468.52821</v>
      </c>
      <c r="AN119" s="5">
        <v>3</v>
      </c>
      <c r="AO119" s="5">
        <v>6675.3217999999997</v>
      </c>
      <c r="AP119" s="5">
        <v>3.16</v>
      </c>
      <c r="AQ119" s="5">
        <v>3567.3389499999998</v>
      </c>
      <c r="AR119" s="5">
        <v>5</v>
      </c>
      <c r="AS119" s="6">
        <v>208234.986661</v>
      </c>
      <c r="AT119" s="8">
        <v>158.82</v>
      </c>
    </row>
    <row r="120" spans="4:46" x14ac:dyDescent="0.35">
      <c r="D120" s="2" t="s">
        <v>47</v>
      </c>
      <c r="E120" s="5">
        <v>632.22969999999998</v>
      </c>
      <c r="F120" s="5">
        <v>3</v>
      </c>
      <c r="G120" s="5">
        <v>23893.9781</v>
      </c>
      <c r="H120" s="5">
        <v>4</v>
      </c>
      <c r="I120" s="5">
        <v>1379.5370399999999</v>
      </c>
      <c r="J120" s="5">
        <v>5</v>
      </c>
      <c r="K120" s="5">
        <v>590.09308999999996</v>
      </c>
      <c r="L120" s="5">
        <v>3</v>
      </c>
      <c r="M120" s="5">
        <v>1200.86376</v>
      </c>
      <c r="N120" s="5">
        <v>3</v>
      </c>
      <c r="O120" s="5"/>
      <c r="P120" s="25"/>
      <c r="Q120" s="5">
        <v>3488.8537310000002</v>
      </c>
      <c r="R120" s="5">
        <v>4</v>
      </c>
      <c r="S120" s="5">
        <v>8764.9466109999994</v>
      </c>
      <c r="T120" s="5">
        <v>3</v>
      </c>
      <c r="U120" s="5">
        <v>7605.0745999999999</v>
      </c>
      <c r="V120" s="5">
        <v>4</v>
      </c>
      <c r="W120" s="5">
        <v>14017.04082</v>
      </c>
      <c r="X120" s="5">
        <v>4</v>
      </c>
      <c r="Y120" s="5">
        <v>1481.5835400000001</v>
      </c>
      <c r="Z120" s="5">
        <v>2</v>
      </c>
      <c r="AA120" s="5">
        <v>13974.360027999999</v>
      </c>
      <c r="AB120" s="5">
        <v>4.5</v>
      </c>
      <c r="AC120" s="5">
        <v>370.93342999999999</v>
      </c>
      <c r="AD120" s="5">
        <v>1</v>
      </c>
      <c r="AE120" s="5">
        <v>99.813659999999999</v>
      </c>
      <c r="AF120" s="5">
        <v>1</v>
      </c>
      <c r="AG120" s="5">
        <v>1961.40652</v>
      </c>
      <c r="AH120" s="5">
        <v>2</v>
      </c>
      <c r="AI120" s="5">
        <v>2517.6665800000001</v>
      </c>
      <c r="AJ120" s="5">
        <v>1</v>
      </c>
      <c r="AK120" s="5">
        <v>296.78341999999998</v>
      </c>
      <c r="AL120" s="5">
        <v>1</v>
      </c>
      <c r="AM120" s="5">
        <v>1575.2673600000001</v>
      </c>
      <c r="AN120" s="5">
        <v>2</v>
      </c>
      <c r="AO120" s="5"/>
      <c r="AP120" s="25"/>
      <c r="AQ120" s="5"/>
      <c r="AR120" s="25"/>
      <c r="AS120" s="6">
        <v>83850.431989999997</v>
      </c>
      <c r="AT120" s="8">
        <v>47.5</v>
      </c>
    </row>
    <row r="121" spans="4:46" x14ac:dyDescent="0.35">
      <c r="D121" s="2" t="s">
        <v>131</v>
      </c>
      <c r="E121" s="5">
        <v>5681.3510210000004</v>
      </c>
      <c r="F121" s="5">
        <v>30</v>
      </c>
      <c r="G121" s="5">
        <v>40791.705223999998</v>
      </c>
      <c r="H121" s="5">
        <v>48</v>
      </c>
      <c r="I121" s="5">
        <v>15613.807542</v>
      </c>
      <c r="J121" s="5">
        <v>55.01</v>
      </c>
      <c r="K121" s="5">
        <v>29787.933733000002</v>
      </c>
      <c r="L121" s="5">
        <v>64.010000000000005</v>
      </c>
      <c r="M121" s="5">
        <v>59914.736202</v>
      </c>
      <c r="N121" s="5">
        <v>118.06</v>
      </c>
      <c r="O121" s="5">
        <v>32566.846390999999</v>
      </c>
      <c r="P121" s="5">
        <v>87.05</v>
      </c>
      <c r="Q121" s="5">
        <v>19439.00347</v>
      </c>
      <c r="R121" s="5">
        <v>46.02</v>
      </c>
      <c r="S121" s="5">
        <v>33867.250618999999</v>
      </c>
      <c r="T121" s="5">
        <v>64</v>
      </c>
      <c r="U121" s="5">
        <v>41243.773286000003</v>
      </c>
      <c r="V121" s="5">
        <v>73</v>
      </c>
      <c r="W121" s="5">
        <v>28038.134581999999</v>
      </c>
      <c r="X121" s="5">
        <v>61</v>
      </c>
      <c r="Y121" s="5">
        <v>3797.5471299999999</v>
      </c>
      <c r="Z121" s="5">
        <v>28</v>
      </c>
      <c r="AA121" s="5">
        <v>27550.09476</v>
      </c>
      <c r="AB121" s="5">
        <v>54</v>
      </c>
      <c r="AC121" s="5">
        <v>9703.0560299999997</v>
      </c>
      <c r="AD121" s="5">
        <v>43</v>
      </c>
      <c r="AE121" s="5">
        <v>47566.648580000001</v>
      </c>
      <c r="AF121" s="5">
        <v>80</v>
      </c>
      <c r="AG121" s="5">
        <v>30118.889697999999</v>
      </c>
      <c r="AH121" s="5">
        <v>140.97</v>
      </c>
      <c r="AI121" s="5">
        <v>11931.254105</v>
      </c>
      <c r="AJ121" s="5">
        <v>51.65</v>
      </c>
      <c r="AK121" s="5">
        <v>5682.5587599999999</v>
      </c>
      <c r="AL121" s="5">
        <v>38</v>
      </c>
      <c r="AM121" s="5">
        <v>11076.14344</v>
      </c>
      <c r="AN121" s="5">
        <v>28.5</v>
      </c>
      <c r="AO121" s="5">
        <v>3334.2968700000001</v>
      </c>
      <c r="AP121" s="5">
        <v>4</v>
      </c>
      <c r="AQ121" s="5">
        <v>11884.213263</v>
      </c>
      <c r="AR121" s="5">
        <v>6</v>
      </c>
      <c r="AS121" s="6">
        <v>469589.24470600003</v>
      </c>
      <c r="AT121" s="8">
        <v>1120.27</v>
      </c>
    </row>
    <row r="122" spans="4:46" x14ac:dyDescent="0.35">
      <c r="D122" s="2" t="s">
        <v>132</v>
      </c>
      <c r="E122" s="5">
        <v>14649.965608</v>
      </c>
      <c r="F122" s="5">
        <v>30</v>
      </c>
      <c r="G122" s="5">
        <v>16668.343609</v>
      </c>
      <c r="H122" s="5">
        <v>25</v>
      </c>
      <c r="I122" s="5">
        <v>14971.694769</v>
      </c>
      <c r="J122" s="5">
        <v>25</v>
      </c>
      <c r="K122" s="5">
        <v>3088.2341409999999</v>
      </c>
      <c r="L122" s="5">
        <v>13</v>
      </c>
      <c r="M122" s="5">
        <v>14639.600019</v>
      </c>
      <c r="N122" s="5">
        <v>45</v>
      </c>
      <c r="O122" s="5">
        <v>1716.75467</v>
      </c>
      <c r="P122" s="5">
        <v>10</v>
      </c>
      <c r="Q122" s="5">
        <v>16056.754238</v>
      </c>
      <c r="R122" s="5">
        <v>33.5</v>
      </c>
      <c r="S122" s="5">
        <v>4211.8820130000004</v>
      </c>
      <c r="T122" s="5">
        <v>19</v>
      </c>
      <c r="U122" s="5">
        <v>27057.4784</v>
      </c>
      <c r="V122" s="5">
        <v>57</v>
      </c>
      <c r="W122" s="5">
        <v>20338.058440000001</v>
      </c>
      <c r="X122" s="5">
        <v>55</v>
      </c>
      <c r="Y122" s="5">
        <v>9478.3977699999996</v>
      </c>
      <c r="Z122" s="5">
        <v>28</v>
      </c>
      <c r="AA122" s="5">
        <v>46316.615680000003</v>
      </c>
      <c r="AB122" s="5">
        <v>73</v>
      </c>
      <c r="AC122" s="5">
        <v>21964.268520000001</v>
      </c>
      <c r="AD122" s="5">
        <v>33</v>
      </c>
      <c r="AE122" s="5">
        <v>51570.389490000001</v>
      </c>
      <c r="AF122" s="5">
        <v>53</v>
      </c>
      <c r="AG122" s="5">
        <v>42276.79825</v>
      </c>
      <c r="AH122" s="5">
        <v>58</v>
      </c>
      <c r="AI122" s="5">
        <v>47349.116869999998</v>
      </c>
      <c r="AJ122" s="5">
        <v>50</v>
      </c>
      <c r="AK122" s="5">
        <v>17700.72262</v>
      </c>
      <c r="AL122" s="5">
        <v>13</v>
      </c>
      <c r="AM122" s="5">
        <v>3886.78478</v>
      </c>
      <c r="AN122" s="5">
        <v>2</v>
      </c>
      <c r="AO122" s="5">
        <v>3908.0939579999999</v>
      </c>
      <c r="AP122" s="5">
        <v>7</v>
      </c>
      <c r="AQ122" s="5">
        <v>5107.2990650000002</v>
      </c>
      <c r="AR122" s="5">
        <v>41</v>
      </c>
      <c r="AS122" s="6">
        <v>382957.25290999998</v>
      </c>
      <c r="AT122" s="8">
        <v>670.5</v>
      </c>
    </row>
    <row r="123" spans="4:46" x14ac:dyDescent="0.35">
      <c r="D123" s="2" t="s">
        <v>133</v>
      </c>
      <c r="E123" s="5">
        <v>63141.460639999998</v>
      </c>
      <c r="F123" s="5">
        <v>52</v>
      </c>
      <c r="G123" s="5">
        <v>2008.9842000000001</v>
      </c>
      <c r="H123" s="5">
        <v>11</v>
      </c>
      <c r="I123" s="5">
        <v>112250.176979</v>
      </c>
      <c r="J123" s="5">
        <v>40</v>
      </c>
      <c r="K123" s="5">
        <v>87965.781164999993</v>
      </c>
      <c r="L123" s="5">
        <v>14.7</v>
      </c>
      <c r="M123" s="5">
        <v>3151.8314999999998</v>
      </c>
      <c r="N123" s="5">
        <v>11</v>
      </c>
      <c r="O123" s="5">
        <v>55559.705829999999</v>
      </c>
      <c r="P123" s="5">
        <v>11.28</v>
      </c>
      <c r="Q123" s="5">
        <v>17190.178489999998</v>
      </c>
      <c r="R123" s="5">
        <v>9.5</v>
      </c>
      <c r="S123" s="5">
        <v>5592.7952599999999</v>
      </c>
      <c r="T123" s="5">
        <v>6</v>
      </c>
      <c r="U123" s="5">
        <v>5329.9766490000002</v>
      </c>
      <c r="V123" s="5">
        <v>12</v>
      </c>
      <c r="W123" s="5">
        <v>3574.8384000000001</v>
      </c>
      <c r="X123" s="5">
        <v>8</v>
      </c>
      <c r="Y123" s="5">
        <v>4713.0977499999999</v>
      </c>
      <c r="Z123" s="5">
        <v>6.5</v>
      </c>
      <c r="AA123" s="5">
        <v>18409.182325000002</v>
      </c>
      <c r="AB123" s="5">
        <v>10.5</v>
      </c>
      <c r="AC123" s="5">
        <v>3456.0763029999998</v>
      </c>
      <c r="AD123" s="5">
        <v>5</v>
      </c>
      <c r="AE123" s="5">
        <v>5377.1697999999997</v>
      </c>
      <c r="AF123" s="5">
        <v>2</v>
      </c>
      <c r="AG123" s="5">
        <v>2263.4209970000002</v>
      </c>
      <c r="AH123" s="5">
        <v>0.33</v>
      </c>
      <c r="AI123" s="5">
        <v>258.363</v>
      </c>
      <c r="AJ123" s="5">
        <v>1</v>
      </c>
      <c r="AK123" s="5">
        <v>44718.680852999998</v>
      </c>
      <c r="AL123" s="5">
        <v>3.33</v>
      </c>
      <c r="AM123" s="5">
        <v>4425.1215000000002</v>
      </c>
      <c r="AN123" s="5">
        <v>0.5</v>
      </c>
      <c r="AO123" s="5">
        <v>2590.6990000000001</v>
      </c>
      <c r="AP123" s="5">
        <v>3</v>
      </c>
      <c r="AQ123" s="5">
        <v>14380.24</v>
      </c>
      <c r="AR123" s="5">
        <v>1.5</v>
      </c>
      <c r="AS123" s="6">
        <v>456357.78064100002</v>
      </c>
      <c r="AT123" s="8">
        <v>209.14</v>
      </c>
    </row>
    <row r="124" spans="4:46" x14ac:dyDescent="0.35">
      <c r="D124" s="2" t="s">
        <v>28</v>
      </c>
      <c r="E124" s="5"/>
      <c r="F124" s="25"/>
      <c r="G124" s="5"/>
      <c r="H124" s="25"/>
      <c r="I124" s="5"/>
      <c r="J124" s="25"/>
      <c r="K124" s="5"/>
      <c r="L124" s="25"/>
      <c r="M124" s="5"/>
      <c r="N124" s="25"/>
      <c r="O124" s="5"/>
      <c r="P124" s="25"/>
      <c r="Q124" s="5">
        <v>175.12839</v>
      </c>
      <c r="R124" s="5">
        <v>1</v>
      </c>
      <c r="S124" s="5">
        <v>4631.8867300000002</v>
      </c>
      <c r="T124" s="5">
        <v>5</v>
      </c>
      <c r="U124" s="5"/>
      <c r="V124" s="25"/>
      <c r="W124" s="5">
        <v>447.44628</v>
      </c>
      <c r="X124" s="5">
        <v>7</v>
      </c>
      <c r="Y124" s="5">
        <v>909.60458000000006</v>
      </c>
      <c r="Z124" s="5">
        <v>6</v>
      </c>
      <c r="AA124" s="5">
        <v>94.934799999999996</v>
      </c>
      <c r="AB124" s="5">
        <v>5</v>
      </c>
      <c r="AC124" s="5">
        <v>256.93072000000001</v>
      </c>
      <c r="AD124" s="5">
        <v>5</v>
      </c>
      <c r="AE124" s="5">
        <v>277.97719999999998</v>
      </c>
      <c r="AF124" s="5">
        <v>4</v>
      </c>
      <c r="AG124" s="5">
        <v>757.61483699999997</v>
      </c>
      <c r="AH124" s="5">
        <v>17</v>
      </c>
      <c r="AI124" s="5">
        <v>530.36623999999995</v>
      </c>
      <c r="AJ124" s="5">
        <v>11</v>
      </c>
      <c r="AK124" s="5">
        <v>1134.7810400000001</v>
      </c>
      <c r="AL124" s="5">
        <v>4</v>
      </c>
      <c r="AM124" s="5">
        <v>381.33125999999999</v>
      </c>
      <c r="AN124" s="5">
        <v>3</v>
      </c>
      <c r="AO124" s="5">
        <v>269.22131999999999</v>
      </c>
      <c r="AP124" s="5">
        <v>4</v>
      </c>
      <c r="AQ124" s="5">
        <v>276.45992000000001</v>
      </c>
      <c r="AR124" s="5">
        <v>2</v>
      </c>
      <c r="AS124" s="6">
        <v>10143.683317000001</v>
      </c>
      <c r="AT124" s="8">
        <v>74</v>
      </c>
    </row>
    <row r="125" spans="4:46" x14ac:dyDescent="0.35">
      <c r="D125" s="2" t="s">
        <v>134</v>
      </c>
      <c r="E125" s="5">
        <v>17964.552734000001</v>
      </c>
      <c r="F125" s="5">
        <v>34</v>
      </c>
      <c r="G125" s="5">
        <v>12464.990621000001</v>
      </c>
      <c r="H125" s="5">
        <v>25</v>
      </c>
      <c r="I125" s="5">
        <v>35505.864129000001</v>
      </c>
      <c r="J125" s="5">
        <v>28</v>
      </c>
      <c r="K125" s="5">
        <v>46998.477292000003</v>
      </c>
      <c r="L125" s="5">
        <v>37</v>
      </c>
      <c r="M125" s="5">
        <v>35538.493740999998</v>
      </c>
      <c r="N125" s="5">
        <v>48</v>
      </c>
      <c r="O125" s="5">
        <v>41962.042009999997</v>
      </c>
      <c r="P125" s="5">
        <v>49</v>
      </c>
      <c r="Q125" s="5">
        <v>35809.629357999998</v>
      </c>
      <c r="R125" s="5">
        <v>52</v>
      </c>
      <c r="S125" s="5">
        <v>29966.755150000001</v>
      </c>
      <c r="T125" s="5">
        <v>36</v>
      </c>
      <c r="U125" s="5">
        <v>51037.714099999997</v>
      </c>
      <c r="V125" s="5">
        <v>29</v>
      </c>
      <c r="W125" s="5">
        <v>85201.609209999995</v>
      </c>
      <c r="X125" s="5">
        <v>42</v>
      </c>
      <c r="Y125" s="5">
        <v>29651.788420000001</v>
      </c>
      <c r="Z125" s="5">
        <v>43</v>
      </c>
      <c r="AA125" s="5">
        <v>14447.541440000001</v>
      </c>
      <c r="AB125" s="5">
        <v>45</v>
      </c>
      <c r="AC125" s="5">
        <v>68191.289130000005</v>
      </c>
      <c r="AD125" s="5">
        <v>50</v>
      </c>
      <c r="AE125" s="5">
        <v>35145.443480000002</v>
      </c>
      <c r="AF125" s="5">
        <v>26.5</v>
      </c>
      <c r="AG125" s="5">
        <v>106908.1072</v>
      </c>
      <c r="AH125" s="5">
        <v>42</v>
      </c>
      <c r="AI125" s="5">
        <v>47770.394865000002</v>
      </c>
      <c r="AJ125" s="5">
        <v>54</v>
      </c>
      <c r="AK125" s="5">
        <v>20943.635614999999</v>
      </c>
      <c r="AL125" s="5">
        <v>59</v>
      </c>
      <c r="AM125" s="5">
        <v>16855.332849999999</v>
      </c>
      <c r="AN125" s="5">
        <v>36</v>
      </c>
      <c r="AO125" s="5">
        <v>6089.8738899999998</v>
      </c>
      <c r="AP125" s="5">
        <v>6</v>
      </c>
      <c r="AQ125" s="5">
        <v>9135.2874599999996</v>
      </c>
      <c r="AR125" s="5">
        <v>7</v>
      </c>
      <c r="AS125" s="6">
        <v>747588.82269499998</v>
      </c>
      <c r="AT125" s="8">
        <v>748.5</v>
      </c>
    </row>
    <row r="126" spans="4:46" x14ac:dyDescent="0.35">
      <c r="D126" s="2" t="s">
        <v>214</v>
      </c>
      <c r="E126" s="5"/>
      <c r="F126" s="25"/>
      <c r="G126" s="5"/>
      <c r="H126" s="25"/>
      <c r="I126" s="5"/>
      <c r="J126" s="25"/>
      <c r="K126" s="5"/>
      <c r="L126" s="25"/>
      <c r="M126" s="5">
        <v>277.60311000000002</v>
      </c>
      <c r="N126" s="5">
        <v>1</v>
      </c>
      <c r="O126" s="5"/>
      <c r="P126" s="25"/>
      <c r="Q126" s="5">
        <v>37.909999999999997</v>
      </c>
      <c r="R126" s="5">
        <v>1</v>
      </c>
      <c r="S126" s="5">
        <v>72.481200000000001</v>
      </c>
      <c r="T126" s="5">
        <v>1</v>
      </c>
      <c r="U126" s="5">
        <v>66.400999999999996</v>
      </c>
      <c r="V126" s="5">
        <v>1</v>
      </c>
      <c r="W126" s="5"/>
      <c r="X126" s="25"/>
      <c r="Y126" s="5"/>
      <c r="Z126" s="25"/>
      <c r="AA126" s="5"/>
      <c r="AB126" s="25"/>
      <c r="AC126" s="5"/>
      <c r="AD126" s="25"/>
      <c r="AE126" s="5"/>
      <c r="AF126" s="25"/>
      <c r="AG126" s="5"/>
      <c r="AH126" s="25"/>
      <c r="AI126" s="5"/>
      <c r="AJ126" s="25"/>
      <c r="AK126" s="5"/>
      <c r="AL126" s="25"/>
      <c r="AM126" s="5"/>
      <c r="AN126" s="25"/>
      <c r="AO126" s="5">
        <v>78.290890000000005</v>
      </c>
      <c r="AP126" s="5">
        <v>2</v>
      </c>
      <c r="AQ126" s="5"/>
      <c r="AR126" s="25"/>
      <c r="AS126" s="6">
        <v>532.68619999999999</v>
      </c>
      <c r="AT126" s="8">
        <v>6</v>
      </c>
    </row>
    <row r="127" spans="4:46" x14ac:dyDescent="0.35">
      <c r="D127" s="2" t="s">
        <v>192</v>
      </c>
      <c r="E127" s="5"/>
      <c r="F127" s="25"/>
      <c r="G127" s="5"/>
      <c r="H127" s="25"/>
      <c r="I127" s="5"/>
      <c r="J127" s="25"/>
      <c r="K127" s="5"/>
      <c r="L127" s="25"/>
      <c r="M127" s="5"/>
      <c r="N127" s="25"/>
      <c r="O127" s="5"/>
      <c r="P127" s="25"/>
      <c r="Q127" s="5"/>
      <c r="R127" s="25"/>
      <c r="S127" s="5"/>
      <c r="T127" s="25"/>
      <c r="U127" s="5"/>
      <c r="V127" s="25"/>
      <c r="W127" s="5"/>
      <c r="X127" s="25"/>
      <c r="Y127" s="5"/>
      <c r="Z127" s="25"/>
      <c r="AA127" s="5"/>
      <c r="AB127" s="25"/>
      <c r="AC127" s="5"/>
      <c r="AD127" s="25"/>
      <c r="AE127" s="5"/>
      <c r="AF127" s="25"/>
      <c r="AG127" s="5">
        <v>23.992000000000001</v>
      </c>
      <c r="AH127" s="5">
        <v>2</v>
      </c>
      <c r="AI127" s="5"/>
      <c r="AJ127" s="25"/>
      <c r="AK127" s="5">
        <v>120</v>
      </c>
      <c r="AL127" s="5">
        <v>1</v>
      </c>
      <c r="AM127" s="5">
        <v>500</v>
      </c>
      <c r="AN127" s="5">
        <v>2</v>
      </c>
      <c r="AO127" s="5"/>
      <c r="AP127" s="25"/>
      <c r="AQ127" s="5"/>
      <c r="AR127" s="25"/>
      <c r="AS127" s="6">
        <v>643.99199999999996</v>
      </c>
      <c r="AT127" s="8">
        <v>5</v>
      </c>
    </row>
    <row r="128" spans="4:46" x14ac:dyDescent="0.35">
      <c r="D128" s="2" t="s">
        <v>236</v>
      </c>
      <c r="E128" s="5"/>
      <c r="F128" s="25"/>
      <c r="G128" s="5"/>
      <c r="H128" s="25"/>
      <c r="I128" s="5"/>
      <c r="J128" s="25"/>
      <c r="K128" s="5"/>
      <c r="L128" s="25"/>
      <c r="M128" s="5"/>
      <c r="N128" s="25"/>
      <c r="O128" s="5"/>
      <c r="P128" s="25"/>
      <c r="Q128" s="5"/>
      <c r="R128" s="25"/>
      <c r="S128" s="5"/>
      <c r="T128" s="25"/>
      <c r="U128" s="5"/>
      <c r="V128" s="25"/>
      <c r="W128" s="5"/>
      <c r="X128" s="25"/>
      <c r="Y128" s="5"/>
      <c r="Z128" s="25"/>
      <c r="AA128" s="5"/>
      <c r="AB128" s="25"/>
      <c r="AC128" s="5"/>
      <c r="AD128" s="25"/>
      <c r="AE128" s="5"/>
      <c r="AF128" s="25"/>
      <c r="AG128" s="5"/>
      <c r="AH128" s="25"/>
      <c r="AI128" s="5"/>
      <c r="AJ128" s="25"/>
      <c r="AK128" s="5">
        <v>109.43096</v>
      </c>
      <c r="AL128" s="5">
        <v>1</v>
      </c>
      <c r="AM128" s="5"/>
      <c r="AN128" s="25"/>
      <c r="AO128" s="5"/>
      <c r="AP128" s="25"/>
      <c r="AQ128" s="5"/>
      <c r="AR128" s="25"/>
      <c r="AS128" s="6">
        <v>109.43096</v>
      </c>
      <c r="AT128" s="8">
        <v>1</v>
      </c>
    </row>
    <row r="129" spans="4:46" x14ac:dyDescent="0.35">
      <c r="D129" s="2" t="s">
        <v>135</v>
      </c>
      <c r="E129" s="5">
        <v>5620.3243320000001</v>
      </c>
      <c r="F129" s="5">
        <v>13</v>
      </c>
      <c r="G129" s="5">
        <v>3215.2039150000001</v>
      </c>
      <c r="H129" s="5">
        <v>20</v>
      </c>
      <c r="I129" s="5">
        <v>14005.062983</v>
      </c>
      <c r="J129" s="5">
        <v>17</v>
      </c>
      <c r="K129" s="5">
        <v>11565.571781000001</v>
      </c>
      <c r="L129" s="5">
        <v>35</v>
      </c>
      <c r="M129" s="5">
        <v>11234.528654</v>
      </c>
      <c r="N129" s="5">
        <v>22</v>
      </c>
      <c r="O129" s="5">
        <v>18772.857226</v>
      </c>
      <c r="P129" s="5">
        <v>25.5</v>
      </c>
      <c r="Q129" s="5">
        <v>5387.9187620000002</v>
      </c>
      <c r="R129" s="5">
        <v>14.1</v>
      </c>
      <c r="S129" s="5">
        <v>18608.630416</v>
      </c>
      <c r="T129" s="5">
        <v>23</v>
      </c>
      <c r="U129" s="5">
        <v>4821.01991</v>
      </c>
      <c r="V129" s="5">
        <v>15</v>
      </c>
      <c r="W129" s="5">
        <v>13766.270500000001</v>
      </c>
      <c r="X129" s="5">
        <v>11</v>
      </c>
      <c r="Y129" s="5">
        <v>8888.694195</v>
      </c>
      <c r="Z129" s="5">
        <v>12.5</v>
      </c>
      <c r="AA129" s="5">
        <v>14267.659390000001</v>
      </c>
      <c r="AB129" s="5">
        <v>13</v>
      </c>
      <c r="AC129" s="5">
        <v>5266.3766699999996</v>
      </c>
      <c r="AD129" s="5">
        <v>8</v>
      </c>
      <c r="AE129" s="5">
        <v>7935.4862199999998</v>
      </c>
      <c r="AF129" s="5">
        <v>18</v>
      </c>
      <c r="AG129" s="5">
        <v>21781.625035000001</v>
      </c>
      <c r="AH129" s="5">
        <v>29</v>
      </c>
      <c r="AI129" s="5">
        <v>6866.7519899999998</v>
      </c>
      <c r="AJ129" s="5">
        <v>27</v>
      </c>
      <c r="AK129" s="5">
        <v>19834.997510000001</v>
      </c>
      <c r="AL129" s="5">
        <v>26</v>
      </c>
      <c r="AM129" s="5">
        <v>4029.6356700000001</v>
      </c>
      <c r="AN129" s="5">
        <v>13</v>
      </c>
      <c r="AO129" s="5">
        <v>683.36329000000001</v>
      </c>
      <c r="AP129" s="5">
        <v>11</v>
      </c>
      <c r="AQ129" s="5">
        <v>7692.8565699999999</v>
      </c>
      <c r="AR129" s="5">
        <v>5.5</v>
      </c>
      <c r="AS129" s="6">
        <v>204244.83501899999</v>
      </c>
      <c r="AT129" s="8">
        <v>358.6</v>
      </c>
    </row>
    <row r="130" spans="4:46" x14ac:dyDescent="0.35">
      <c r="D130" s="2" t="s">
        <v>136</v>
      </c>
      <c r="E130" s="5">
        <v>767.97499900000003</v>
      </c>
      <c r="F130" s="5">
        <v>6</v>
      </c>
      <c r="G130" s="5">
        <v>1473.44325</v>
      </c>
      <c r="H130" s="5">
        <v>9</v>
      </c>
      <c r="I130" s="5">
        <v>2865.8172100000002</v>
      </c>
      <c r="J130" s="5">
        <v>5.01</v>
      </c>
      <c r="K130" s="5">
        <v>43947.274061999997</v>
      </c>
      <c r="L130" s="5">
        <v>12.02</v>
      </c>
      <c r="M130" s="5">
        <v>12325.507148999999</v>
      </c>
      <c r="N130" s="5">
        <v>9.0299999999999994</v>
      </c>
      <c r="O130" s="5">
        <v>1147.6769999999999</v>
      </c>
      <c r="P130" s="5">
        <v>1</v>
      </c>
      <c r="Q130" s="5">
        <v>5798.3913000000002</v>
      </c>
      <c r="R130" s="5">
        <v>5.46</v>
      </c>
      <c r="S130" s="5">
        <v>2162.1001099999999</v>
      </c>
      <c r="T130" s="5">
        <v>8</v>
      </c>
      <c r="U130" s="5">
        <v>2797.9899</v>
      </c>
      <c r="V130" s="5">
        <v>11</v>
      </c>
      <c r="W130" s="5">
        <v>1736.27612</v>
      </c>
      <c r="X130" s="5">
        <v>11</v>
      </c>
      <c r="Y130" s="5">
        <v>1628.5496000000001</v>
      </c>
      <c r="Z130" s="5">
        <v>11</v>
      </c>
      <c r="AA130" s="5">
        <v>15167.834639999999</v>
      </c>
      <c r="AB130" s="5">
        <v>16</v>
      </c>
      <c r="AC130" s="5">
        <v>711.54609000000005</v>
      </c>
      <c r="AD130" s="5">
        <v>8</v>
      </c>
      <c r="AE130" s="5">
        <v>1073.7085549999999</v>
      </c>
      <c r="AF130" s="5">
        <v>9</v>
      </c>
      <c r="AG130" s="5">
        <v>1978.5531550000001</v>
      </c>
      <c r="AH130" s="5">
        <v>9.5</v>
      </c>
      <c r="AI130" s="5">
        <v>6817.3029299999998</v>
      </c>
      <c r="AJ130" s="5">
        <v>4</v>
      </c>
      <c r="AK130" s="5">
        <v>8812.3067200000005</v>
      </c>
      <c r="AL130" s="5">
        <v>4</v>
      </c>
      <c r="AM130" s="5">
        <v>5806.3344699999998</v>
      </c>
      <c r="AN130" s="5">
        <v>2</v>
      </c>
      <c r="AO130" s="5">
        <v>2415.5870500000001</v>
      </c>
      <c r="AP130" s="5">
        <v>3</v>
      </c>
      <c r="AQ130" s="5">
        <v>3686.962755</v>
      </c>
      <c r="AR130" s="5">
        <v>4</v>
      </c>
      <c r="AS130" s="6">
        <v>123121.137065</v>
      </c>
      <c r="AT130" s="8">
        <v>148.02000000000001</v>
      </c>
    </row>
    <row r="131" spans="4:46" x14ac:dyDescent="0.35">
      <c r="D131" s="2" t="s">
        <v>56</v>
      </c>
      <c r="E131" s="5">
        <v>61660.945643999999</v>
      </c>
      <c r="F131" s="5">
        <v>98</v>
      </c>
      <c r="G131" s="5">
        <v>63193.639966000002</v>
      </c>
      <c r="H131" s="5">
        <v>167</v>
      </c>
      <c r="I131" s="5">
        <v>99498.288438999996</v>
      </c>
      <c r="J131" s="5">
        <v>226</v>
      </c>
      <c r="K131" s="5">
        <v>81245.289038000003</v>
      </c>
      <c r="L131" s="5">
        <v>189</v>
      </c>
      <c r="M131" s="5">
        <v>209853.59667900001</v>
      </c>
      <c r="N131" s="5">
        <v>222.11</v>
      </c>
      <c r="O131" s="5">
        <v>189599.71894799999</v>
      </c>
      <c r="P131" s="5">
        <v>186.35</v>
      </c>
      <c r="Q131" s="5">
        <v>67279.946305000005</v>
      </c>
      <c r="R131" s="5">
        <v>248.6</v>
      </c>
      <c r="S131" s="5">
        <v>43059.824694000003</v>
      </c>
      <c r="T131" s="5">
        <v>194</v>
      </c>
      <c r="U131" s="5">
        <v>28601.094723999999</v>
      </c>
      <c r="V131" s="5">
        <v>123</v>
      </c>
      <c r="W131" s="5">
        <v>30372.651259999999</v>
      </c>
      <c r="X131" s="5">
        <v>101.5</v>
      </c>
      <c r="Y131" s="5">
        <v>49139.370734999997</v>
      </c>
      <c r="Z131" s="5">
        <v>84</v>
      </c>
      <c r="AA131" s="5">
        <v>37993.063170000001</v>
      </c>
      <c r="AB131" s="5">
        <v>52.5</v>
      </c>
      <c r="AC131" s="5">
        <v>22975.34319</v>
      </c>
      <c r="AD131" s="5">
        <v>58</v>
      </c>
      <c r="AE131" s="5">
        <v>21621.84028</v>
      </c>
      <c r="AF131" s="5">
        <v>128</v>
      </c>
      <c r="AG131" s="5">
        <v>32427.45766</v>
      </c>
      <c r="AH131" s="5">
        <v>173</v>
      </c>
      <c r="AI131" s="5">
        <v>45739.674765999996</v>
      </c>
      <c r="AJ131" s="5">
        <v>172</v>
      </c>
      <c r="AK131" s="5">
        <v>70025.705140000005</v>
      </c>
      <c r="AL131" s="5">
        <v>30</v>
      </c>
      <c r="AM131" s="5">
        <v>10872.293215</v>
      </c>
      <c r="AN131" s="5">
        <v>11.5</v>
      </c>
      <c r="AO131" s="5">
        <v>14139.053320000001</v>
      </c>
      <c r="AP131" s="5">
        <v>1.5</v>
      </c>
      <c r="AQ131" s="5">
        <v>7910.69733</v>
      </c>
      <c r="AR131" s="5">
        <v>4</v>
      </c>
      <c r="AS131" s="6">
        <v>1187209.4945030001</v>
      </c>
      <c r="AT131" s="8">
        <v>2470.06</v>
      </c>
    </row>
    <row r="132" spans="4:46" x14ac:dyDescent="0.35">
      <c r="D132" s="2" t="s">
        <v>137</v>
      </c>
      <c r="E132" s="5"/>
      <c r="F132" s="25"/>
      <c r="G132" s="5"/>
      <c r="H132" s="25"/>
      <c r="I132" s="5"/>
      <c r="J132" s="25"/>
      <c r="K132" s="5"/>
      <c r="L132" s="25"/>
      <c r="M132" s="5"/>
      <c r="N132" s="25"/>
      <c r="O132" s="5"/>
      <c r="P132" s="25"/>
      <c r="Q132" s="5"/>
      <c r="R132" s="25"/>
      <c r="S132" s="5"/>
      <c r="T132" s="25"/>
      <c r="U132" s="5"/>
      <c r="V132" s="25"/>
      <c r="W132" s="5"/>
      <c r="X132" s="25"/>
      <c r="Y132" s="5"/>
      <c r="Z132" s="25"/>
      <c r="AA132" s="5"/>
      <c r="AB132" s="25"/>
      <c r="AC132" s="5"/>
      <c r="AD132" s="25"/>
      <c r="AE132" s="5"/>
      <c r="AF132" s="25"/>
      <c r="AG132" s="5"/>
      <c r="AH132" s="25"/>
      <c r="AI132" s="5">
        <v>125.56</v>
      </c>
      <c r="AJ132" s="5">
        <v>3</v>
      </c>
      <c r="AK132" s="5">
        <v>255.80600000000001</v>
      </c>
      <c r="AL132" s="5">
        <v>4</v>
      </c>
      <c r="AM132" s="5"/>
      <c r="AN132" s="25"/>
      <c r="AO132" s="5"/>
      <c r="AP132" s="25"/>
      <c r="AQ132" s="5">
        <v>124.95</v>
      </c>
      <c r="AR132" s="5">
        <v>1</v>
      </c>
      <c r="AS132" s="6">
        <v>506.31599999999997</v>
      </c>
      <c r="AT132" s="8">
        <v>8</v>
      </c>
    </row>
    <row r="133" spans="4:46" x14ac:dyDescent="0.35">
      <c r="D133" s="2" t="s">
        <v>138</v>
      </c>
      <c r="E133" s="5">
        <v>3156.7053080000001</v>
      </c>
      <c r="F133" s="5">
        <v>13</v>
      </c>
      <c r="G133" s="5">
        <v>2182.1400600000002</v>
      </c>
      <c r="H133" s="5">
        <v>17</v>
      </c>
      <c r="I133" s="5">
        <v>2251.0144500000001</v>
      </c>
      <c r="J133" s="5">
        <v>14</v>
      </c>
      <c r="K133" s="5">
        <v>4024.3619819999999</v>
      </c>
      <c r="L133" s="5">
        <v>30</v>
      </c>
      <c r="M133" s="5">
        <v>5019.801262</v>
      </c>
      <c r="N133" s="5">
        <v>26</v>
      </c>
      <c r="O133" s="5">
        <v>5581.7426670000004</v>
      </c>
      <c r="P133" s="5">
        <v>37</v>
      </c>
      <c r="Q133" s="5">
        <v>4669.7204499999998</v>
      </c>
      <c r="R133" s="5">
        <v>26</v>
      </c>
      <c r="S133" s="5">
        <v>14560.714760000001</v>
      </c>
      <c r="T133" s="5">
        <v>65</v>
      </c>
      <c r="U133" s="5">
        <v>6877.4525649999996</v>
      </c>
      <c r="V133" s="5">
        <v>54</v>
      </c>
      <c r="W133" s="5">
        <v>16519.023605999999</v>
      </c>
      <c r="X133" s="5">
        <v>113.33</v>
      </c>
      <c r="Y133" s="5">
        <v>18292.627796000001</v>
      </c>
      <c r="Z133" s="5">
        <v>80.5</v>
      </c>
      <c r="AA133" s="5">
        <v>14846.042111000001</v>
      </c>
      <c r="AB133" s="5">
        <v>147.5</v>
      </c>
      <c r="AC133" s="5">
        <v>15819.040344999999</v>
      </c>
      <c r="AD133" s="5">
        <v>99.5</v>
      </c>
      <c r="AE133" s="5">
        <v>6850.1779699999997</v>
      </c>
      <c r="AF133" s="5">
        <v>79.5</v>
      </c>
      <c r="AG133" s="5">
        <v>11240.023939000001</v>
      </c>
      <c r="AH133" s="5">
        <v>66.83</v>
      </c>
      <c r="AI133" s="5">
        <v>9023.9959350000008</v>
      </c>
      <c r="AJ133" s="5">
        <v>53.66</v>
      </c>
      <c r="AK133" s="5">
        <v>14763.082114999999</v>
      </c>
      <c r="AL133" s="5">
        <v>38.97</v>
      </c>
      <c r="AM133" s="5">
        <v>6434.0953200000004</v>
      </c>
      <c r="AN133" s="5">
        <v>23</v>
      </c>
      <c r="AO133" s="5">
        <v>563.04488000000003</v>
      </c>
      <c r="AP133" s="5">
        <v>13</v>
      </c>
      <c r="AQ133" s="5">
        <v>23792.057110000002</v>
      </c>
      <c r="AR133" s="5">
        <v>12</v>
      </c>
      <c r="AS133" s="6">
        <v>186466.864631</v>
      </c>
      <c r="AT133" s="8">
        <v>1009.79</v>
      </c>
    </row>
    <row r="134" spans="4:46" x14ac:dyDescent="0.35">
      <c r="D134" s="2" t="s">
        <v>215</v>
      </c>
      <c r="E134" s="5"/>
      <c r="F134" s="25"/>
      <c r="G134" s="5"/>
      <c r="H134" s="25"/>
      <c r="I134" s="5"/>
      <c r="J134" s="25"/>
      <c r="K134" s="5"/>
      <c r="L134" s="25"/>
      <c r="M134" s="5"/>
      <c r="N134" s="25"/>
      <c r="O134" s="5"/>
      <c r="P134" s="25"/>
      <c r="Q134" s="5"/>
      <c r="R134" s="25"/>
      <c r="S134" s="5"/>
      <c r="T134" s="25"/>
      <c r="U134" s="5"/>
      <c r="V134" s="25"/>
      <c r="W134" s="5"/>
      <c r="X134" s="25"/>
      <c r="Y134" s="5">
        <v>2929.88706</v>
      </c>
      <c r="Z134" s="5">
        <v>2</v>
      </c>
      <c r="AA134" s="5">
        <v>42</v>
      </c>
      <c r="AB134" s="5">
        <v>1</v>
      </c>
      <c r="AC134" s="5"/>
      <c r="AD134" s="25"/>
      <c r="AE134" s="5"/>
      <c r="AF134" s="25"/>
      <c r="AG134" s="5"/>
      <c r="AH134" s="25"/>
      <c r="AI134" s="5"/>
      <c r="AJ134" s="25"/>
      <c r="AK134" s="5"/>
      <c r="AL134" s="25"/>
      <c r="AM134" s="5"/>
      <c r="AN134" s="25"/>
      <c r="AO134" s="5"/>
      <c r="AP134" s="25"/>
      <c r="AQ134" s="5"/>
      <c r="AR134" s="25"/>
      <c r="AS134" s="6">
        <v>2971.88706</v>
      </c>
      <c r="AT134" s="8">
        <v>3</v>
      </c>
    </row>
    <row r="135" spans="4:46" x14ac:dyDescent="0.35">
      <c r="D135" s="2" t="s">
        <v>139</v>
      </c>
      <c r="E135" s="5">
        <v>340.17548900000003</v>
      </c>
      <c r="F135" s="5">
        <v>4</v>
      </c>
      <c r="G135" s="5">
        <v>17177.961132</v>
      </c>
      <c r="H135" s="5">
        <v>24</v>
      </c>
      <c r="I135" s="5">
        <v>3191.068726</v>
      </c>
      <c r="J135" s="5">
        <v>19</v>
      </c>
      <c r="K135" s="5">
        <v>12509.097168</v>
      </c>
      <c r="L135" s="5">
        <v>30.27</v>
      </c>
      <c r="M135" s="5">
        <v>9988.5223110000006</v>
      </c>
      <c r="N135" s="5">
        <v>16</v>
      </c>
      <c r="O135" s="5">
        <v>2227.082539</v>
      </c>
      <c r="P135" s="5">
        <v>20.77</v>
      </c>
      <c r="Q135" s="5">
        <v>2260.034619</v>
      </c>
      <c r="R135" s="5">
        <v>17</v>
      </c>
      <c r="S135" s="5">
        <v>13515.935751999999</v>
      </c>
      <c r="T135" s="5">
        <v>52</v>
      </c>
      <c r="U135" s="5">
        <v>15131.910540000001</v>
      </c>
      <c r="V135" s="5">
        <v>35</v>
      </c>
      <c r="W135" s="5">
        <v>6733.7121299999999</v>
      </c>
      <c r="X135" s="5">
        <v>37</v>
      </c>
      <c r="Y135" s="5">
        <v>16084.29363</v>
      </c>
      <c r="Z135" s="5">
        <v>85.99</v>
      </c>
      <c r="AA135" s="5">
        <v>7948.9342999999999</v>
      </c>
      <c r="AB135" s="5">
        <v>33.5</v>
      </c>
      <c r="AC135" s="5">
        <v>11811.098249000001</v>
      </c>
      <c r="AD135" s="5">
        <v>28.99</v>
      </c>
      <c r="AE135" s="5">
        <v>4197.8038800000004</v>
      </c>
      <c r="AF135" s="5">
        <v>48</v>
      </c>
      <c r="AG135" s="5">
        <v>10752.164479999999</v>
      </c>
      <c r="AH135" s="5">
        <v>49</v>
      </c>
      <c r="AI135" s="5">
        <v>6939.8155509999997</v>
      </c>
      <c r="AJ135" s="5">
        <v>38</v>
      </c>
      <c r="AK135" s="5">
        <v>3731.6868909999998</v>
      </c>
      <c r="AL135" s="5">
        <v>39</v>
      </c>
      <c r="AM135" s="5">
        <v>928.72752000000003</v>
      </c>
      <c r="AN135" s="5">
        <v>21</v>
      </c>
      <c r="AO135" s="5">
        <v>457.14138000000003</v>
      </c>
      <c r="AP135" s="5">
        <v>12</v>
      </c>
      <c r="AQ135" s="5">
        <v>11458.203732</v>
      </c>
      <c r="AR135" s="5">
        <v>11</v>
      </c>
      <c r="AS135" s="6">
        <v>157385.37001899999</v>
      </c>
      <c r="AT135" s="8">
        <v>621.52</v>
      </c>
    </row>
    <row r="136" spans="4:46" x14ac:dyDescent="0.35">
      <c r="D136" s="2" t="s">
        <v>140</v>
      </c>
      <c r="E136" s="5"/>
      <c r="F136" s="25"/>
      <c r="G136" s="5"/>
      <c r="H136" s="25"/>
      <c r="I136" s="5"/>
      <c r="J136" s="25"/>
      <c r="K136" s="5"/>
      <c r="L136" s="25"/>
      <c r="M136" s="5"/>
      <c r="N136" s="25"/>
      <c r="O136" s="5">
        <v>14054.952649999999</v>
      </c>
      <c r="P136" s="5">
        <v>1</v>
      </c>
      <c r="Q136" s="5"/>
      <c r="R136" s="25"/>
      <c r="S136" s="5">
        <v>1212.57744</v>
      </c>
      <c r="T136" s="5">
        <v>9</v>
      </c>
      <c r="U136" s="5">
        <v>1949.3813399999999</v>
      </c>
      <c r="V136" s="5">
        <v>8</v>
      </c>
      <c r="W136" s="5">
        <v>1089.17461</v>
      </c>
      <c r="X136" s="5">
        <v>17</v>
      </c>
      <c r="Y136" s="5">
        <v>3234.3384999999998</v>
      </c>
      <c r="Z136" s="5">
        <v>39.5</v>
      </c>
      <c r="AA136" s="5">
        <v>17880.875233999999</v>
      </c>
      <c r="AB136" s="5">
        <v>45</v>
      </c>
      <c r="AC136" s="5">
        <v>8163.0057710000001</v>
      </c>
      <c r="AD136" s="5">
        <v>48</v>
      </c>
      <c r="AE136" s="5">
        <v>3362.6569439999998</v>
      </c>
      <c r="AF136" s="5">
        <v>29</v>
      </c>
      <c r="AG136" s="5">
        <v>4172.9772300000004</v>
      </c>
      <c r="AH136" s="5">
        <v>32.99</v>
      </c>
      <c r="AI136" s="5">
        <v>5215.5534639999996</v>
      </c>
      <c r="AJ136" s="5">
        <v>15.97</v>
      </c>
      <c r="AK136" s="5">
        <v>2790.5736900000002</v>
      </c>
      <c r="AL136" s="5">
        <v>12.5</v>
      </c>
      <c r="AM136" s="5">
        <v>1457.56528</v>
      </c>
      <c r="AN136" s="5">
        <v>4</v>
      </c>
      <c r="AO136" s="5">
        <v>119.04418</v>
      </c>
      <c r="AP136" s="5">
        <v>2</v>
      </c>
      <c r="AQ136" s="5"/>
      <c r="AR136" s="25"/>
      <c r="AS136" s="6">
        <v>64702.676333000003</v>
      </c>
      <c r="AT136" s="8">
        <v>263.95999999999998</v>
      </c>
    </row>
    <row r="137" spans="4:46" x14ac:dyDescent="0.35">
      <c r="D137" s="2" t="s">
        <v>216</v>
      </c>
      <c r="E137" s="5"/>
      <c r="F137" s="25"/>
      <c r="G137" s="5"/>
      <c r="H137" s="25"/>
      <c r="I137" s="5"/>
      <c r="J137" s="25"/>
      <c r="K137" s="5"/>
      <c r="L137" s="25"/>
      <c r="M137" s="5"/>
      <c r="N137" s="25"/>
      <c r="O137" s="5"/>
      <c r="P137" s="25"/>
      <c r="Q137" s="5"/>
      <c r="R137" s="25"/>
      <c r="S137" s="5"/>
      <c r="T137" s="25"/>
      <c r="U137" s="5"/>
      <c r="V137" s="25"/>
      <c r="W137" s="5"/>
      <c r="X137" s="25"/>
      <c r="Y137" s="5">
        <v>63.894150000000003</v>
      </c>
      <c r="Z137" s="5">
        <v>1</v>
      </c>
      <c r="AA137" s="5"/>
      <c r="AB137" s="25"/>
      <c r="AC137" s="5"/>
      <c r="AD137" s="25"/>
      <c r="AE137" s="5"/>
      <c r="AF137" s="25"/>
      <c r="AG137" s="5"/>
      <c r="AH137" s="25"/>
      <c r="AI137" s="5"/>
      <c r="AJ137" s="25"/>
      <c r="AK137" s="5"/>
      <c r="AL137" s="25"/>
      <c r="AM137" s="5"/>
      <c r="AN137" s="25"/>
      <c r="AO137" s="5"/>
      <c r="AP137" s="25"/>
      <c r="AQ137" s="5"/>
      <c r="AR137" s="25"/>
      <c r="AS137" s="6">
        <v>63.894150000000003</v>
      </c>
      <c r="AT137" s="8">
        <v>1</v>
      </c>
    </row>
    <row r="138" spans="4:46" x14ac:dyDescent="0.35">
      <c r="D138" s="2" t="s">
        <v>141</v>
      </c>
      <c r="E138" s="5">
        <v>42569.845042000001</v>
      </c>
      <c r="F138" s="5">
        <v>73</v>
      </c>
      <c r="G138" s="5">
        <v>5853.5874249999997</v>
      </c>
      <c r="H138" s="5">
        <v>16</v>
      </c>
      <c r="I138" s="5">
        <v>15664.362080999999</v>
      </c>
      <c r="J138" s="5">
        <v>29.33</v>
      </c>
      <c r="K138" s="5">
        <v>12727.709749</v>
      </c>
      <c r="L138" s="5">
        <v>20.399999999999999</v>
      </c>
      <c r="M138" s="5">
        <v>19131.720427</v>
      </c>
      <c r="N138" s="5">
        <v>25</v>
      </c>
      <c r="O138" s="5">
        <v>12292.573775000001</v>
      </c>
      <c r="P138" s="5">
        <v>18</v>
      </c>
      <c r="Q138" s="5">
        <v>11698.286609999999</v>
      </c>
      <c r="R138" s="5">
        <v>18</v>
      </c>
      <c r="S138" s="5">
        <v>13284.521406</v>
      </c>
      <c r="T138" s="5">
        <v>10.94</v>
      </c>
      <c r="U138" s="5">
        <v>14585.007385000001</v>
      </c>
      <c r="V138" s="5">
        <v>9.5</v>
      </c>
      <c r="W138" s="5">
        <v>8530.2570699999997</v>
      </c>
      <c r="X138" s="5">
        <v>7</v>
      </c>
      <c r="Y138" s="5">
        <v>37048.862605000002</v>
      </c>
      <c r="Z138" s="5">
        <v>6.5</v>
      </c>
      <c r="AA138" s="5">
        <v>89735.224874000007</v>
      </c>
      <c r="AB138" s="5">
        <v>19.66</v>
      </c>
      <c r="AC138" s="5">
        <v>26076.957539999999</v>
      </c>
      <c r="AD138" s="5">
        <v>14.5</v>
      </c>
      <c r="AE138" s="5">
        <v>38068.099945000002</v>
      </c>
      <c r="AF138" s="5">
        <v>38</v>
      </c>
      <c r="AG138" s="5">
        <v>106505.09729000001</v>
      </c>
      <c r="AH138" s="5">
        <v>49.5</v>
      </c>
      <c r="AI138" s="5">
        <v>8579.6029799999997</v>
      </c>
      <c r="AJ138" s="5">
        <v>42</v>
      </c>
      <c r="AK138" s="5">
        <v>10616.566325</v>
      </c>
      <c r="AL138" s="5">
        <v>20</v>
      </c>
      <c r="AM138" s="5">
        <v>48155.102774999999</v>
      </c>
      <c r="AN138" s="5">
        <v>13</v>
      </c>
      <c r="AO138" s="5">
        <v>2400.6675700000001</v>
      </c>
      <c r="AP138" s="5">
        <v>5</v>
      </c>
      <c r="AQ138" s="5">
        <v>67601.064352000001</v>
      </c>
      <c r="AR138" s="5">
        <v>12</v>
      </c>
      <c r="AS138" s="6">
        <v>591125.11722599994</v>
      </c>
      <c r="AT138" s="8">
        <v>447.33</v>
      </c>
    </row>
    <row r="139" spans="4:46" x14ac:dyDescent="0.35">
      <c r="D139" s="2" t="s">
        <v>142</v>
      </c>
      <c r="E139" s="5">
        <v>76985.670176</v>
      </c>
      <c r="F139" s="5">
        <v>76</v>
      </c>
      <c r="G139" s="5">
        <v>5476.858424</v>
      </c>
      <c r="H139" s="5">
        <v>31</v>
      </c>
      <c r="I139" s="5">
        <v>18731.842192</v>
      </c>
      <c r="J139" s="5">
        <v>61.85</v>
      </c>
      <c r="K139" s="5">
        <v>27353.035549</v>
      </c>
      <c r="L139" s="5">
        <v>44.12</v>
      </c>
      <c r="M139" s="5">
        <v>61336.552742</v>
      </c>
      <c r="N139" s="5">
        <v>84.8</v>
      </c>
      <c r="O139" s="5">
        <v>22438.047640000001</v>
      </c>
      <c r="P139" s="5">
        <v>66</v>
      </c>
      <c r="Q139" s="5">
        <v>53983.927789000001</v>
      </c>
      <c r="R139" s="5">
        <v>89.04</v>
      </c>
      <c r="S139" s="5">
        <v>24227.55372</v>
      </c>
      <c r="T139" s="5">
        <v>72</v>
      </c>
      <c r="U139" s="5">
        <v>36410.327702000002</v>
      </c>
      <c r="V139" s="5">
        <v>66</v>
      </c>
      <c r="W139" s="5">
        <v>12491.962844</v>
      </c>
      <c r="X139" s="5">
        <v>42.5</v>
      </c>
      <c r="Y139" s="5">
        <v>28394.516244999999</v>
      </c>
      <c r="Z139" s="5">
        <v>60</v>
      </c>
      <c r="AA139" s="5">
        <v>12929.496157</v>
      </c>
      <c r="AB139" s="5">
        <v>53</v>
      </c>
      <c r="AC139" s="5">
        <v>20374.935925000002</v>
      </c>
      <c r="AD139" s="5">
        <v>56</v>
      </c>
      <c r="AE139" s="5">
        <v>21208.489389999999</v>
      </c>
      <c r="AF139" s="5">
        <v>93</v>
      </c>
      <c r="AG139" s="5">
        <v>53969.658055</v>
      </c>
      <c r="AH139" s="5">
        <v>87</v>
      </c>
      <c r="AI139" s="5">
        <v>19361.629130000001</v>
      </c>
      <c r="AJ139" s="5">
        <v>32</v>
      </c>
      <c r="AK139" s="5">
        <v>18720.692999999999</v>
      </c>
      <c r="AL139" s="5">
        <v>29</v>
      </c>
      <c r="AM139" s="5">
        <v>27161.686495999998</v>
      </c>
      <c r="AN139" s="5">
        <v>27</v>
      </c>
      <c r="AO139" s="5">
        <v>61699.529799000004</v>
      </c>
      <c r="AP139" s="5">
        <v>64</v>
      </c>
      <c r="AQ139" s="5">
        <v>20678.703775000002</v>
      </c>
      <c r="AR139" s="5">
        <v>24</v>
      </c>
      <c r="AS139" s="6">
        <v>623935.11675000004</v>
      </c>
      <c r="AT139" s="8">
        <v>1158.31</v>
      </c>
    </row>
    <row r="140" spans="4:46" x14ac:dyDescent="0.35">
      <c r="D140" s="2" t="s">
        <v>143</v>
      </c>
      <c r="E140" s="5"/>
      <c r="F140" s="25"/>
      <c r="G140" s="5">
        <v>37.5</v>
      </c>
      <c r="H140" s="5">
        <v>1</v>
      </c>
      <c r="I140" s="5">
        <v>214.6</v>
      </c>
      <c r="J140" s="5">
        <v>1</v>
      </c>
      <c r="K140" s="5"/>
      <c r="L140" s="25"/>
      <c r="M140" s="5"/>
      <c r="N140" s="25"/>
      <c r="O140" s="5"/>
      <c r="P140" s="25"/>
      <c r="Q140" s="5">
        <v>11.984999999999999</v>
      </c>
      <c r="R140" s="5">
        <v>1</v>
      </c>
      <c r="S140" s="5"/>
      <c r="T140" s="25"/>
      <c r="U140" s="5"/>
      <c r="V140" s="25"/>
      <c r="W140" s="5"/>
      <c r="X140" s="25"/>
      <c r="Y140" s="5"/>
      <c r="Z140" s="25"/>
      <c r="AA140" s="5"/>
      <c r="AB140" s="25"/>
      <c r="AC140" s="5"/>
      <c r="AD140" s="25"/>
      <c r="AE140" s="5">
        <v>22.811250000000001</v>
      </c>
      <c r="AF140" s="5">
        <v>1</v>
      </c>
      <c r="AG140" s="5">
        <v>1228.27118</v>
      </c>
      <c r="AH140" s="5">
        <v>3</v>
      </c>
      <c r="AI140" s="5">
        <v>2441.469345</v>
      </c>
      <c r="AJ140" s="5">
        <v>11</v>
      </c>
      <c r="AK140" s="5">
        <v>20052.324141000001</v>
      </c>
      <c r="AL140" s="5">
        <v>15</v>
      </c>
      <c r="AM140" s="5">
        <v>25267.761934999999</v>
      </c>
      <c r="AN140" s="5">
        <v>47.33</v>
      </c>
      <c r="AO140" s="5">
        <v>45294.129435000003</v>
      </c>
      <c r="AP140" s="5">
        <v>33.5</v>
      </c>
      <c r="AQ140" s="5">
        <v>39992.727379999997</v>
      </c>
      <c r="AR140" s="5">
        <v>43.66</v>
      </c>
      <c r="AS140" s="6">
        <v>134563.57966600001</v>
      </c>
      <c r="AT140" s="8">
        <v>157.49</v>
      </c>
    </row>
    <row r="141" spans="4:46" x14ac:dyDescent="0.35">
      <c r="D141" s="2" t="s">
        <v>193</v>
      </c>
      <c r="E141" s="5"/>
      <c r="F141" s="25"/>
      <c r="G141" s="5"/>
      <c r="H141" s="25"/>
      <c r="I141" s="5">
        <v>237.28919999999999</v>
      </c>
      <c r="J141" s="5">
        <v>2</v>
      </c>
      <c r="K141" s="5"/>
      <c r="L141" s="25"/>
      <c r="M141" s="5">
        <v>534.38355999999999</v>
      </c>
      <c r="N141" s="5">
        <v>3</v>
      </c>
      <c r="O141" s="5">
        <v>174.97125</v>
      </c>
      <c r="P141" s="5">
        <v>1</v>
      </c>
      <c r="Q141" s="5">
        <v>135.5</v>
      </c>
      <c r="R141" s="5">
        <v>1</v>
      </c>
      <c r="S141" s="5"/>
      <c r="T141" s="25"/>
      <c r="U141" s="5"/>
      <c r="V141" s="25"/>
      <c r="W141" s="5"/>
      <c r="X141" s="25"/>
      <c r="Y141" s="5"/>
      <c r="Z141" s="25"/>
      <c r="AA141" s="5"/>
      <c r="AB141" s="25"/>
      <c r="AC141" s="5">
        <v>12</v>
      </c>
      <c r="AD141" s="5">
        <v>1</v>
      </c>
      <c r="AE141" s="5"/>
      <c r="AF141" s="25"/>
      <c r="AG141" s="5">
        <v>76.459999999999994</v>
      </c>
      <c r="AH141" s="5">
        <v>1</v>
      </c>
      <c r="AI141" s="5"/>
      <c r="AJ141" s="25"/>
      <c r="AK141" s="5">
        <v>73.7</v>
      </c>
      <c r="AL141" s="5">
        <v>1</v>
      </c>
      <c r="AM141" s="5"/>
      <c r="AN141" s="25"/>
      <c r="AO141" s="5"/>
      <c r="AP141" s="25"/>
      <c r="AQ141" s="5">
        <v>269.40199999999999</v>
      </c>
      <c r="AR141" s="5">
        <v>1</v>
      </c>
      <c r="AS141" s="6">
        <v>1513.7060100000001</v>
      </c>
      <c r="AT141" s="8">
        <v>11</v>
      </c>
    </row>
    <row r="142" spans="4:46" x14ac:dyDescent="0.35">
      <c r="D142" s="2" t="s">
        <v>29</v>
      </c>
      <c r="E142" s="5">
        <v>7571.7148219999999</v>
      </c>
      <c r="F142" s="5">
        <v>21</v>
      </c>
      <c r="G142" s="5">
        <v>7484.5384789999998</v>
      </c>
      <c r="H142" s="5">
        <v>26</v>
      </c>
      <c r="I142" s="5">
        <v>4300.8899359999996</v>
      </c>
      <c r="J142" s="5">
        <v>26</v>
      </c>
      <c r="K142" s="5">
        <v>11279.52816</v>
      </c>
      <c r="L142" s="5">
        <v>48</v>
      </c>
      <c r="M142" s="5">
        <v>25501.532329999998</v>
      </c>
      <c r="N142" s="5">
        <v>37</v>
      </c>
      <c r="O142" s="5">
        <v>11267.036910000001</v>
      </c>
      <c r="P142" s="5">
        <v>23</v>
      </c>
      <c r="Q142" s="5">
        <v>11963.485312000001</v>
      </c>
      <c r="R142" s="5">
        <v>79</v>
      </c>
      <c r="S142" s="5">
        <v>6448.6516190000002</v>
      </c>
      <c r="T142" s="5">
        <v>45</v>
      </c>
      <c r="U142" s="5">
        <v>31941.377511999999</v>
      </c>
      <c r="V142" s="5">
        <v>85.27</v>
      </c>
      <c r="W142" s="5">
        <v>17684.406868999999</v>
      </c>
      <c r="X142" s="5">
        <v>56.45</v>
      </c>
      <c r="Y142" s="5">
        <v>17527.753043000001</v>
      </c>
      <c r="Z142" s="5">
        <v>44.96</v>
      </c>
      <c r="AA142" s="5">
        <v>73338.519725000006</v>
      </c>
      <c r="AB142" s="5">
        <v>172.96</v>
      </c>
      <c r="AC142" s="5">
        <v>99701.943377999996</v>
      </c>
      <c r="AD142" s="5">
        <v>215.39</v>
      </c>
      <c r="AE142" s="5">
        <v>37409.961289999999</v>
      </c>
      <c r="AF142" s="5">
        <v>139.97</v>
      </c>
      <c r="AG142" s="5">
        <v>37716.509688999999</v>
      </c>
      <c r="AH142" s="5">
        <v>86.93</v>
      </c>
      <c r="AI142" s="5">
        <v>22414.093240999999</v>
      </c>
      <c r="AJ142" s="5">
        <v>36</v>
      </c>
      <c r="AK142" s="5">
        <v>40421.896073999997</v>
      </c>
      <c r="AL142" s="5">
        <v>72.489999999999995</v>
      </c>
      <c r="AM142" s="5">
        <v>8938.8447500000002</v>
      </c>
      <c r="AN142" s="5">
        <v>15</v>
      </c>
      <c r="AO142" s="5">
        <v>8824.916244</v>
      </c>
      <c r="AP142" s="5">
        <v>10.5</v>
      </c>
      <c r="AQ142" s="5">
        <v>918.40480000000002</v>
      </c>
      <c r="AR142" s="5">
        <v>7</v>
      </c>
      <c r="AS142" s="6">
        <v>482656.00418300001</v>
      </c>
      <c r="AT142" s="8">
        <v>1247.92</v>
      </c>
    </row>
    <row r="143" spans="4:46" x14ac:dyDescent="0.35">
      <c r="D143" s="2" t="s">
        <v>15</v>
      </c>
      <c r="E143" s="5">
        <v>45141.738452999998</v>
      </c>
      <c r="F143" s="5">
        <v>79</v>
      </c>
      <c r="G143" s="5">
        <v>85493.886081000004</v>
      </c>
      <c r="H143" s="5">
        <v>84.5</v>
      </c>
      <c r="I143" s="5">
        <v>26276.433011000001</v>
      </c>
      <c r="J143" s="5">
        <v>61.66</v>
      </c>
      <c r="K143" s="5">
        <v>65890.994397999995</v>
      </c>
      <c r="L143" s="5">
        <v>58.61</v>
      </c>
      <c r="M143" s="5">
        <v>102495.83120499999</v>
      </c>
      <c r="N143" s="5">
        <v>80.84</v>
      </c>
      <c r="O143" s="5">
        <v>59813.474982</v>
      </c>
      <c r="P143" s="5">
        <v>78</v>
      </c>
      <c r="Q143" s="5">
        <v>102800.25481499999</v>
      </c>
      <c r="R143" s="5">
        <v>71.739999999999995</v>
      </c>
      <c r="S143" s="5">
        <v>50950.561828999998</v>
      </c>
      <c r="T143" s="5">
        <v>76.7</v>
      </c>
      <c r="U143" s="5">
        <v>44622.818977000003</v>
      </c>
      <c r="V143" s="5">
        <v>80.44</v>
      </c>
      <c r="W143" s="5">
        <v>49200.757382999996</v>
      </c>
      <c r="X143" s="5">
        <v>64.48</v>
      </c>
      <c r="Y143" s="5">
        <v>74429.668900999997</v>
      </c>
      <c r="Z143" s="5">
        <v>59</v>
      </c>
      <c r="AA143" s="5">
        <v>45542.667307999996</v>
      </c>
      <c r="AB143" s="5">
        <v>59.5</v>
      </c>
      <c r="AC143" s="5">
        <v>185610.428992</v>
      </c>
      <c r="AD143" s="5">
        <v>69</v>
      </c>
      <c r="AE143" s="5">
        <v>59536.166653</v>
      </c>
      <c r="AF143" s="5">
        <v>53</v>
      </c>
      <c r="AG143" s="5">
        <v>43414.177093999999</v>
      </c>
      <c r="AH143" s="5">
        <v>46</v>
      </c>
      <c r="AI143" s="5">
        <v>77798.847166000007</v>
      </c>
      <c r="AJ143" s="5">
        <v>44.5</v>
      </c>
      <c r="AK143" s="5">
        <v>47755.098208000003</v>
      </c>
      <c r="AL143" s="5">
        <v>24.33</v>
      </c>
      <c r="AM143" s="5">
        <v>44635.584955999999</v>
      </c>
      <c r="AN143" s="5">
        <v>30</v>
      </c>
      <c r="AO143" s="5">
        <v>89451.723091000007</v>
      </c>
      <c r="AP143" s="5">
        <v>24</v>
      </c>
      <c r="AQ143" s="5">
        <v>45169.917515000001</v>
      </c>
      <c r="AR143" s="5">
        <v>27</v>
      </c>
      <c r="AS143" s="6">
        <v>1346031.0310180001</v>
      </c>
      <c r="AT143" s="8">
        <v>1172.3</v>
      </c>
    </row>
    <row r="144" spans="4:46" x14ac:dyDescent="0.35">
      <c r="D144" s="2" t="s">
        <v>241</v>
      </c>
      <c r="E144" s="5"/>
      <c r="F144" s="25"/>
      <c r="G144" s="5"/>
      <c r="H144" s="25"/>
      <c r="I144" s="5"/>
      <c r="J144" s="25"/>
      <c r="K144" s="5"/>
      <c r="L144" s="25"/>
      <c r="M144" s="5"/>
      <c r="N144" s="25"/>
      <c r="O144" s="5"/>
      <c r="P144" s="25"/>
      <c r="Q144" s="5"/>
      <c r="R144" s="25"/>
      <c r="S144" s="5"/>
      <c r="T144" s="25"/>
      <c r="U144" s="5"/>
      <c r="V144" s="25"/>
      <c r="W144" s="5"/>
      <c r="X144" s="25"/>
      <c r="Y144" s="5"/>
      <c r="Z144" s="25"/>
      <c r="AA144" s="5"/>
      <c r="AB144" s="25"/>
      <c r="AC144" s="5"/>
      <c r="AD144" s="25"/>
      <c r="AE144" s="5"/>
      <c r="AF144" s="25"/>
      <c r="AG144" s="5"/>
      <c r="AH144" s="25"/>
      <c r="AI144" s="5"/>
      <c r="AJ144" s="25"/>
      <c r="AK144" s="5"/>
      <c r="AL144" s="25"/>
      <c r="AM144" s="5"/>
      <c r="AN144" s="25"/>
      <c r="AO144" s="5"/>
      <c r="AP144" s="25"/>
      <c r="AQ144" s="5">
        <v>115.357</v>
      </c>
      <c r="AR144" s="5">
        <v>1</v>
      </c>
      <c r="AS144" s="6">
        <v>115.357</v>
      </c>
      <c r="AT144" s="8">
        <v>1</v>
      </c>
    </row>
    <row r="145" spans="4:46" x14ac:dyDescent="0.35">
      <c r="D145" s="2" t="s">
        <v>237</v>
      </c>
      <c r="E145" s="5"/>
      <c r="F145" s="25"/>
      <c r="G145" s="5"/>
      <c r="H145" s="25"/>
      <c r="I145" s="5"/>
      <c r="J145" s="25"/>
      <c r="K145" s="5"/>
      <c r="L145" s="25"/>
      <c r="M145" s="5"/>
      <c r="N145" s="25"/>
      <c r="O145" s="5"/>
      <c r="P145" s="25"/>
      <c r="Q145" s="5"/>
      <c r="R145" s="25"/>
      <c r="S145" s="5"/>
      <c r="T145" s="25"/>
      <c r="U145" s="5"/>
      <c r="V145" s="25"/>
      <c r="W145" s="5"/>
      <c r="X145" s="25"/>
      <c r="Y145" s="5"/>
      <c r="Z145" s="25"/>
      <c r="AA145" s="5"/>
      <c r="AB145" s="25"/>
      <c r="AC145" s="5"/>
      <c r="AD145" s="25"/>
      <c r="AE145" s="5"/>
      <c r="AF145" s="25"/>
      <c r="AG145" s="5"/>
      <c r="AH145" s="25"/>
      <c r="AI145" s="5"/>
      <c r="AJ145" s="25"/>
      <c r="AK145" s="5"/>
      <c r="AL145" s="25"/>
      <c r="AM145" s="5">
        <v>500</v>
      </c>
      <c r="AN145" s="5">
        <v>1</v>
      </c>
      <c r="AO145" s="5"/>
      <c r="AP145" s="25"/>
      <c r="AQ145" s="5"/>
      <c r="AR145" s="25"/>
      <c r="AS145" s="6">
        <v>500</v>
      </c>
      <c r="AT145" s="8">
        <v>1</v>
      </c>
    </row>
    <row r="146" spans="4:46" x14ac:dyDescent="0.35">
      <c r="D146" s="2" t="s">
        <v>16</v>
      </c>
      <c r="E146" s="5">
        <v>14562.255498</v>
      </c>
      <c r="F146" s="5">
        <v>12</v>
      </c>
      <c r="G146" s="5">
        <v>4101.7352430000001</v>
      </c>
      <c r="H146" s="5">
        <v>19.5</v>
      </c>
      <c r="I146" s="5">
        <v>6844.5511779999997</v>
      </c>
      <c r="J146" s="5">
        <v>19</v>
      </c>
      <c r="K146" s="5">
        <v>9257.6455960000003</v>
      </c>
      <c r="L146" s="5">
        <v>23</v>
      </c>
      <c r="M146" s="5">
        <v>7433.0036419999997</v>
      </c>
      <c r="N146" s="5">
        <v>22.24</v>
      </c>
      <c r="O146" s="5">
        <v>4194.3693499999999</v>
      </c>
      <c r="P146" s="5">
        <v>17</v>
      </c>
      <c r="Q146" s="5">
        <v>5508.6224700000002</v>
      </c>
      <c r="R146" s="5">
        <v>22.3</v>
      </c>
      <c r="S146" s="5">
        <v>3566.9591690000002</v>
      </c>
      <c r="T146" s="5">
        <v>18</v>
      </c>
      <c r="U146" s="5">
        <v>4071.2969240000002</v>
      </c>
      <c r="V146" s="5">
        <v>18</v>
      </c>
      <c r="W146" s="5">
        <v>1270.0019600000001</v>
      </c>
      <c r="X146" s="5">
        <v>8</v>
      </c>
      <c r="Y146" s="5">
        <v>6547.3745600000002</v>
      </c>
      <c r="Z146" s="5">
        <v>27</v>
      </c>
      <c r="AA146" s="5">
        <v>6343.5764900000004</v>
      </c>
      <c r="AB146" s="5">
        <v>30</v>
      </c>
      <c r="AC146" s="5">
        <v>5931.27754</v>
      </c>
      <c r="AD146" s="5">
        <v>33</v>
      </c>
      <c r="AE146" s="5">
        <v>29108.23676</v>
      </c>
      <c r="AF146" s="5">
        <v>44</v>
      </c>
      <c r="AG146" s="5">
        <v>8060.7506750000002</v>
      </c>
      <c r="AH146" s="5">
        <v>45</v>
      </c>
      <c r="AI146" s="5">
        <v>5850.9624700000004</v>
      </c>
      <c r="AJ146" s="5">
        <v>25</v>
      </c>
      <c r="AK146" s="5">
        <v>6205.5365279999996</v>
      </c>
      <c r="AL146" s="5">
        <v>41</v>
      </c>
      <c r="AM146" s="5">
        <v>2465.2736599999998</v>
      </c>
      <c r="AN146" s="5">
        <v>12</v>
      </c>
      <c r="AO146" s="5">
        <v>39201.029219999997</v>
      </c>
      <c r="AP146" s="5">
        <v>8</v>
      </c>
      <c r="AQ146" s="5">
        <v>2084.995253</v>
      </c>
      <c r="AR146" s="5">
        <v>6</v>
      </c>
      <c r="AS146" s="6">
        <v>172609.45418599999</v>
      </c>
      <c r="AT146" s="8">
        <v>450.04</v>
      </c>
    </row>
    <row r="147" spans="4:46" x14ac:dyDescent="0.35">
      <c r="D147" s="2" t="s">
        <v>144</v>
      </c>
      <c r="E147" s="5">
        <v>21071.765423000001</v>
      </c>
      <c r="F147" s="5">
        <v>146</v>
      </c>
      <c r="G147" s="5">
        <v>27938.165783</v>
      </c>
      <c r="H147" s="5">
        <v>128</v>
      </c>
      <c r="I147" s="5">
        <v>39865.692303999997</v>
      </c>
      <c r="J147" s="5">
        <v>118</v>
      </c>
      <c r="K147" s="5">
        <v>16602.309971999999</v>
      </c>
      <c r="L147" s="5">
        <v>90</v>
      </c>
      <c r="M147" s="5">
        <v>42970.503367999998</v>
      </c>
      <c r="N147" s="5">
        <v>134</v>
      </c>
      <c r="O147" s="5">
        <v>18647.208181000002</v>
      </c>
      <c r="P147" s="5">
        <v>164</v>
      </c>
      <c r="Q147" s="5">
        <v>8854.4245800000008</v>
      </c>
      <c r="R147" s="5">
        <v>109</v>
      </c>
      <c r="S147" s="5">
        <v>7332.0243689999998</v>
      </c>
      <c r="T147" s="5">
        <v>46</v>
      </c>
      <c r="U147" s="5">
        <v>23585.809258000001</v>
      </c>
      <c r="V147" s="5">
        <v>73</v>
      </c>
      <c r="W147" s="5">
        <v>36508.134449999998</v>
      </c>
      <c r="X147" s="5">
        <v>164</v>
      </c>
      <c r="Y147" s="5">
        <v>32714.091391000002</v>
      </c>
      <c r="Z147" s="5">
        <v>206.99</v>
      </c>
      <c r="AA147" s="5">
        <v>63167.729529999997</v>
      </c>
      <c r="AB147" s="5">
        <v>325.5</v>
      </c>
      <c r="AC147" s="5">
        <v>32446.505450000001</v>
      </c>
      <c r="AD147" s="5">
        <v>159</v>
      </c>
      <c r="AE147" s="5">
        <v>65638.365709999998</v>
      </c>
      <c r="AF147" s="5">
        <v>322</v>
      </c>
      <c r="AG147" s="5">
        <v>35546.002220000002</v>
      </c>
      <c r="AH147" s="5">
        <v>257</v>
      </c>
      <c r="AI147" s="5">
        <v>64563.57015</v>
      </c>
      <c r="AJ147" s="5">
        <v>235</v>
      </c>
      <c r="AK147" s="5">
        <v>15387.783890000001</v>
      </c>
      <c r="AL147" s="5">
        <v>346</v>
      </c>
      <c r="AM147" s="5">
        <v>10494.412998</v>
      </c>
      <c r="AN147" s="5">
        <v>50</v>
      </c>
      <c r="AO147" s="5">
        <v>50970.804400000001</v>
      </c>
      <c r="AP147" s="5">
        <v>15</v>
      </c>
      <c r="AQ147" s="5">
        <v>2337.3187699999999</v>
      </c>
      <c r="AR147" s="5">
        <v>7</v>
      </c>
      <c r="AS147" s="6">
        <v>616642.62219699996</v>
      </c>
      <c r="AT147" s="8">
        <v>3095.49</v>
      </c>
    </row>
    <row r="148" spans="4:46" x14ac:dyDescent="0.35">
      <c r="D148" s="2" t="s">
        <v>145</v>
      </c>
      <c r="E148" s="5">
        <v>10430.993719</v>
      </c>
      <c r="F148" s="5">
        <v>11</v>
      </c>
      <c r="G148" s="5">
        <v>13592.019689999999</v>
      </c>
      <c r="H148" s="5">
        <v>12</v>
      </c>
      <c r="I148" s="5">
        <v>14597.051869999999</v>
      </c>
      <c r="J148" s="5">
        <v>46</v>
      </c>
      <c r="K148" s="5">
        <v>4904.1058990000001</v>
      </c>
      <c r="L148" s="5">
        <v>16.989999999999998</v>
      </c>
      <c r="M148" s="5">
        <v>9344.8669320000008</v>
      </c>
      <c r="N148" s="5">
        <v>17.329999999999998</v>
      </c>
      <c r="O148" s="5">
        <v>8887.1700309999997</v>
      </c>
      <c r="P148" s="5">
        <v>18</v>
      </c>
      <c r="Q148" s="5">
        <v>4025.38879</v>
      </c>
      <c r="R148" s="5">
        <v>14.15</v>
      </c>
      <c r="S148" s="5">
        <v>7656.7006099999999</v>
      </c>
      <c r="T148" s="5">
        <v>16</v>
      </c>
      <c r="U148" s="5">
        <v>2605.6687999999999</v>
      </c>
      <c r="V148" s="5">
        <v>9</v>
      </c>
      <c r="W148" s="5">
        <v>23169.718260000001</v>
      </c>
      <c r="X148" s="5">
        <v>31</v>
      </c>
      <c r="Y148" s="5">
        <v>11589.15177</v>
      </c>
      <c r="Z148" s="5">
        <v>26</v>
      </c>
      <c r="AA148" s="5">
        <v>20548.722030000001</v>
      </c>
      <c r="AB148" s="5">
        <v>54</v>
      </c>
      <c r="AC148" s="5">
        <v>39179.217519999998</v>
      </c>
      <c r="AD148" s="5">
        <v>58</v>
      </c>
      <c r="AE148" s="5">
        <v>19619.88665</v>
      </c>
      <c r="AF148" s="5">
        <v>38</v>
      </c>
      <c r="AG148" s="5">
        <v>33200.99856</v>
      </c>
      <c r="AH148" s="5">
        <v>49</v>
      </c>
      <c r="AI148" s="5">
        <v>30441.626325000001</v>
      </c>
      <c r="AJ148" s="5">
        <v>73</v>
      </c>
      <c r="AK148" s="5">
        <v>36718.284540000001</v>
      </c>
      <c r="AL148" s="5">
        <v>60</v>
      </c>
      <c r="AM148" s="5">
        <v>20610.40526</v>
      </c>
      <c r="AN148" s="5">
        <v>46</v>
      </c>
      <c r="AO148" s="5">
        <v>6658.1310000000003</v>
      </c>
      <c r="AP148" s="5">
        <v>5</v>
      </c>
      <c r="AQ148" s="5">
        <v>9024.4085799999993</v>
      </c>
      <c r="AR148" s="5">
        <v>3</v>
      </c>
      <c r="AS148" s="6">
        <v>326804.51683600002</v>
      </c>
      <c r="AT148" s="8">
        <v>603.47</v>
      </c>
    </row>
    <row r="149" spans="4:46" x14ac:dyDescent="0.35">
      <c r="D149" s="2" t="s">
        <v>146</v>
      </c>
      <c r="E149" s="5">
        <v>14718.695673</v>
      </c>
      <c r="F149" s="5">
        <v>18</v>
      </c>
      <c r="G149" s="5">
        <v>8992.5891699999993</v>
      </c>
      <c r="H149" s="5">
        <v>24.2</v>
      </c>
      <c r="I149" s="5">
        <v>3592.6408620000002</v>
      </c>
      <c r="J149" s="5">
        <v>9.08</v>
      </c>
      <c r="K149" s="5">
        <v>21937.534222999999</v>
      </c>
      <c r="L149" s="5">
        <v>38.409999999999997</v>
      </c>
      <c r="M149" s="5">
        <v>55683.369859999999</v>
      </c>
      <c r="N149" s="5">
        <v>69.98</v>
      </c>
      <c r="O149" s="5">
        <v>63495.474785999999</v>
      </c>
      <c r="P149" s="5">
        <v>97.95</v>
      </c>
      <c r="Q149" s="5">
        <v>87861.477375999995</v>
      </c>
      <c r="R149" s="5">
        <v>121.86</v>
      </c>
      <c r="S149" s="5">
        <v>89493.363622000004</v>
      </c>
      <c r="T149" s="5">
        <v>95.83</v>
      </c>
      <c r="U149" s="5">
        <v>160196.82740000001</v>
      </c>
      <c r="V149" s="5">
        <v>82</v>
      </c>
      <c r="W149" s="5">
        <v>222799.143759</v>
      </c>
      <c r="X149" s="5">
        <v>128.5</v>
      </c>
      <c r="Y149" s="5">
        <v>149255.70400500001</v>
      </c>
      <c r="Z149" s="5">
        <v>123.5</v>
      </c>
      <c r="AA149" s="5">
        <v>216753.474823</v>
      </c>
      <c r="AB149" s="5">
        <v>107.99</v>
      </c>
      <c r="AC149" s="5">
        <v>327676.08796999999</v>
      </c>
      <c r="AD149" s="5">
        <v>125</v>
      </c>
      <c r="AE149" s="5">
        <v>308175.17345</v>
      </c>
      <c r="AF149" s="5">
        <v>78</v>
      </c>
      <c r="AG149" s="5">
        <v>170384.21390900001</v>
      </c>
      <c r="AH149" s="5">
        <v>304.99</v>
      </c>
      <c r="AI149" s="5">
        <v>409968.69162599999</v>
      </c>
      <c r="AJ149" s="5">
        <v>121.49</v>
      </c>
      <c r="AK149" s="5">
        <v>21964.237279000001</v>
      </c>
      <c r="AL149" s="5">
        <v>29.99</v>
      </c>
      <c r="AM149" s="5">
        <v>102982.40393</v>
      </c>
      <c r="AN149" s="5">
        <v>16</v>
      </c>
      <c r="AO149" s="5">
        <v>164327.59984000001</v>
      </c>
      <c r="AP149" s="5">
        <v>34</v>
      </c>
      <c r="AQ149" s="5">
        <v>111997.417485</v>
      </c>
      <c r="AR149" s="5">
        <v>62</v>
      </c>
      <c r="AS149" s="6">
        <v>2712256.1210480002</v>
      </c>
      <c r="AT149" s="8">
        <v>1688.77</v>
      </c>
    </row>
    <row r="150" spans="4:46" x14ac:dyDescent="0.35">
      <c r="D150" s="2" t="s">
        <v>242</v>
      </c>
      <c r="E150" s="5">
        <v>23590.961151</v>
      </c>
      <c r="F150" s="5">
        <v>18</v>
      </c>
      <c r="G150" s="5">
        <v>6422.7010259999997</v>
      </c>
      <c r="H150" s="5">
        <v>15</v>
      </c>
      <c r="I150" s="5">
        <v>4249.4869900000003</v>
      </c>
      <c r="J150" s="5">
        <v>14.5</v>
      </c>
      <c r="K150" s="5">
        <v>11455.963569</v>
      </c>
      <c r="L150" s="5">
        <v>12.5</v>
      </c>
      <c r="M150" s="5">
        <v>9026.6640719999996</v>
      </c>
      <c r="N150" s="5">
        <v>13.5</v>
      </c>
      <c r="O150" s="5">
        <v>1959.01304</v>
      </c>
      <c r="P150" s="5">
        <v>30</v>
      </c>
      <c r="Q150" s="5">
        <v>3760.1131580000001</v>
      </c>
      <c r="R150" s="5">
        <v>28</v>
      </c>
      <c r="S150" s="5">
        <v>4202.2141099999999</v>
      </c>
      <c r="T150" s="5">
        <v>15.25</v>
      </c>
      <c r="U150" s="5">
        <v>6159.7378049999998</v>
      </c>
      <c r="V150" s="5">
        <v>47.03</v>
      </c>
      <c r="W150" s="5">
        <v>17426.259839999999</v>
      </c>
      <c r="X150" s="5">
        <v>52</v>
      </c>
      <c r="Y150" s="5">
        <v>56329.668689999999</v>
      </c>
      <c r="Z150" s="5">
        <v>93.98</v>
      </c>
      <c r="AA150" s="5">
        <v>7425.7457809999996</v>
      </c>
      <c r="AB150" s="5">
        <v>64.63</v>
      </c>
      <c r="AC150" s="5">
        <v>26891.028928</v>
      </c>
      <c r="AD150" s="5">
        <v>69.83</v>
      </c>
      <c r="AE150" s="5">
        <v>22921.921596</v>
      </c>
      <c r="AF150" s="5">
        <v>53.82</v>
      </c>
      <c r="AG150" s="5">
        <v>22776.901397000001</v>
      </c>
      <c r="AH150" s="5">
        <v>55.47</v>
      </c>
      <c r="AI150" s="5">
        <v>25173.67945</v>
      </c>
      <c r="AJ150" s="5">
        <v>65.989999999999995</v>
      </c>
      <c r="AK150" s="5">
        <v>39966.880526000001</v>
      </c>
      <c r="AL150" s="5">
        <v>53.5</v>
      </c>
      <c r="AM150" s="5">
        <v>537.05271000000005</v>
      </c>
      <c r="AN150" s="5">
        <v>6</v>
      </c>
      <c r="AO150" s="5">
        <v>37566.977099999996</v>
      </c>
      <c r="AP150" s="5">
        <v>4</v>
      </c>
      <c r="AQ150" s="5">
        <v>3544.6111500000002</v>
      </c>
      <c r="AR150" s="5">
        <v>22</v>
      </c>
      <c r="AS150" s="6">
        <v>331387.58208899997</v>
      </c>
      <c r="AT150" s="8">
        <v>735</v>
      </c>
    </row>
    <row r="151" spans="4:46" x14ac:dyDescent="0.35">
      <c r="D151" s="2" t="s">
        <v>57</v>
      </c>
      <c r="E151" s="5">
        <v>7861.5675389999997</v>
      </c>
      <c r="F151" s="5">
        <v>10</v>
      </c>
      <c r="G151" s="5">
        <v>4034.02259</v>
      </c>
      <c r="H151" s="5">
        <v>3</v>
      </c>
      <c r="I151" s="5">
        <v>6944.9157640000003</v>
      </c>
      <c r="J151" s="5">
        <v>10</v>
      </c>
      <c r="K151" s="5">
        <v>4150.5695189999997</v>
      </c>
      <c r="L151" s="5">
        <v>7.68</v>
      </c>
      <c r="M151" s="5">
        <v>87122.341224999996</v>
      </c>
      <c r="N151" s="5">
        <v>18</v>
      </c>
      <c r="O151" s="5">
        <v>10860.7112</v>
      </c>
      <c r="P151" s="5">
        <v>6.05</v>
      </c>
      <c r="Q151" s="5">
        <v>9428.2582480000001</v>
      </c>
      <c r="R151" s="5">
        <v>14</v>
      </c>
      <c r="S151" s="5">
        <v>3844.6337469999999</v>
      </c>
      <c r="T151" s="5">
        <v>11.5</v>
      </c>
      <c r="U151" s="5">
        <v>3598.6796599999998</v>
      </c>
      <c r="V151" s="5">
        <v>3</v>
      </c>
      <c r="W151" s="5">
        <v>5103.7016729999996</v>
      </c>
      <c r="X151" s="5">
        <v>5</v>
      </c>
      <c r="Y151" s="5">
        <v>8026.6424800000004</v>
      </c>
      <c r="Z151" s="5">
        <v>9</v>
      </c>
      <c r="AA151" s="5">
        <v>2614.135205</v>
      </c>
      <c r="AB151" s="5">
        <v>10</v>
      </c>
      <c r="AC151" s="5">
        <v>2379.6784659999998</v>
      </c>
      <c r="AD151" s="5">
        <v>10</v>
      </c>
      <c r="AE151" s="5">
        <v>2287.2721200000001</v>
      </c>
      <c r="AF151" s="5">
        <v>5</v>
      </c>
      <c r="AG151" s="5">
        <v>7346.7619599999998</v>
      </c>
      <c r="AH151" s="5">
        <v>7</v>
      </c>
      <c r="AI151" s="5">
        <v>1467.4232500000001</v>
      </c>
      <c r="AJ151" s="5">
        <v>6</v>
      </c>
      <c r="AK151" s="5">
        <v>1320.74845</v>
      </c>
      <c r="AL151" s="5">
        <v>3</v>
      </c>
      <c r="AM151" s="5">
        <v>1726.472524</v>
      </c>
      <c r="AN151" s="5">
        <v>2</v>
      </c>
      <c r="AO151" s="5">
        <v>12380.69767</v>
      </c>
      <c r="AP151" s="5">
        <v>2.83</v>
      </c>
      <c r="AQ151" s="5">
        <v>1239.4893569999999</v>
      </c>
      <c r="AR151" s="5">
        <v>3</v>
      </c>
      <c r="AS151" s="6">
        <v>183738.72264699999</v>
      </c>
      <c r="AT151" s="8">
        <v>146.06</v>
      </c>
    </row>
    <row r="152" spans="4:46" x14ac:dyDescent="0.35">
      <c r="D152" s="2" t="s">
        <v>147</v>
      </c>
      <c r="E152" s="5"/>
      <c r="F152" s="25"/>
      <c r="G152" s="5"/>
      <c r="H152" s="25"/>
      <c r="I152" s="5"/>
      <c r="J152" s="25"/>
      <c r="K152" s="5"/>
      <c r="L152" s="25"/>
      <c r="M152" s="5"/>
      <c r="N152" s="25"/>
      <c r="O152" s="5"/>
      <c r="P152" s="25"/>
      <c r="Q152" s="5"/>
      <c r="R152" s="25"/>
      <c r="S152" s="5">
        <v>150.803</v>
      </c>
      <c r="T152" s="5">
        <v>1</v>
      </c>
      <c r="U152" s="5"/>
      <c r="V152" s="25"/>
      <c r="W152" s="5">
        <v>158</v>
      </c>
      <c r="X152" s="5">
        <v>1</v>
      </c>
      <c r="Y152" s="5"/>
      <c r="Z152" s="25"/>
      <c r="AA152" s="5"/>
      <c r="AB152" s="25"/>
      <c r="AC152" s="5"/>
      <c r="AD152" s="25"/>
      <c r="AE152" s="5">
        <v>4266.6624000000002</v>
      </c>
      <c r="AF152" s="5">
        <v>2</v>
      </c>
      <c r="AG152" s="5">
        <v>956.25</v>
      </c>
      <c r="AH152" s="5">
        <v>0.5</v>
      </c>
      <c r="AI152" s="5">
        <v>587.17646999999999</v>
      </c>
      <c r="AJ152" s="5">
        <v>1</v>
      </c>
      <c r="AK152" s="5"/>
      <c r="AL152" s="25"/>
      <c r="AM152" s="5"/>
      <c r="AN152" s="25"/>
      <c r="AO152" s="5"/>
      <c r="AP152" s="25"/>
      <c r="AQ152" s="5">
        <v>1458.140077</v>
      </c>
      <c r="AR152" s="5">
        <v>0</v>
      </c>
      <c r="AS152" s="6">
        <v>7577.0319470000004</v>
      </c>
      <c r="AT152" s="8">
        <v>5.5</v>
      </c>
    </row>
    <row r="153" spans="4:46" x14ac:dyDescent="0.35">
      <c r="D153" s="2" t="s">
        <v>30</v>
      </c>
      <c r="E153" s="5">
        <v>44623.605937</v>
      </c>
      <c r="F153" s="5">
        <v>72</v>
      </c>
      <c r="G153" s="5">
        <v>32752.738198999999</v>
      </c>
      <c r="H153" s="5">
        <v>22</v>
      </c>
      <c r="I153" s="5">
        <v>18374.937825000001</v>
      </c>
      <c r="J153" s="5">
        <v>43.6</v>
      </c>
      <c r="K153" s="5">
        <v>16133.868915999999</v>
      </c>
      <c r="L153" s="5">
        <v>39.56</v>
      </c>
      <c r="M153" s="5">
        <v>75541.308491000003</v>
      </c>
      <c r="N153" s="5">
        <v>49.9</v>
      </c>
      <c r="O153" s="5">
        <v>92143.943769999998</v>
      </c>
      <c r="P153" s="5">
        <v>66.8</v>
      </c>
      <c r="Q153" s="5">
        <v>161454.08333200001</v>
      </c>
      <c r="R153" s="5">
        <v>88.2</v>
      </c>
      <c r="S153" s="5">
        <v>105135.391103</v>
      </c>
      <c r="T153" s="5">
        <v>72</v>
      </c>
      <c r="U153" s="5">
        <v>46406.406595</v>
      </c>
      <c r="V153" s="5">
        <v>110.93</v>
      </c>
      <c r="W153" s="5">
        <v>81396.181400000001</v>
      </c>
      <c r="X153" s="5">
        <v>95</v>
      </c>
      <c r="Y153" s="5">
        <v>43638.391399</v>
      </c>
      <c r="Z153" s="5">
        <v>113.5</v>
      </c>
      <c r="AA153" s="5">
        <v>105753.538894</v>
      </c>
      <c r="AB153" s="5">
        <v>131</v>
      </c>
      <c r="AC153" s="5">
        <v>287582.86645999999</v>
      </c>
      <c r="AD153" s="5">
        <v>127.5</v>
      </c>
      <c r="AE153" s="5">
        <v>34331.353560000003</v>
      </c>
      <c r="AF153" s="5">
        <v>99</v>
      </c>
      <c r="AG153" s="5">
        <v>37071.262639</v>
      </c>
      <c r="AH153" s="5">
        <v>88</v>
      </c>
      <c r="AI153" s="5">
        <v>19757.313620000001</v>
      </c>
      <c r="AJ153" s="5">
        <v>54</v>
      </c>
      <c r="AK153" s="5">
        <v>110643.636295</v>
      </c>
      <c r="AL153" s="5">
        <v>43.5</v>
      </c>
      <c r="AM153" s="5">
        <v>133302.762961</v>
      </c>
      <c r="AN153" s="5">
        <v>76</v>
      </c>
      <c r="AO153" s="5">
        <v>81223.675566999998</v>
      </c>
      <c r="AP153" s="5">
        <v>36</v>
      </c>
      <c r="AQ153" s="5">
        <v>70218.170385000005</v>
      </c>
      <c r="AR153" s="5">
        <v>15</v>
      </c>
      <c r="AS153" s="6">
        <v>1597485.437348</v>
      </c>
      <c r="AT153" s="8">
        <v>1443.49</v>
      </c>
    </row>
    <row r="154" spans="4:46" x14ac:dyDescent="0.35">
      <c r="D154" s="2" t="s">
        <v>148</v>
      </c>
      <c r="E154" s="5"/>
      <c r="F154" s="25"/>
      <c r="G154" s="5"/>
      <c r="H154" s="25"/>
      <c r="I154" s="5"/>
      <c r="J154" s="25"/>
      <c r="K154" s="5"/>
      <c r="L154" s="25"/>
      <c r="M154" s="5"/>
      <c r="N154" s="25"/>
      <c r="O154" s="5"/>
      <c r="P154" s="25"/>
      <c r="Q154" s="5"/>
      <c r="R154" s="25"/>
      <c r="S154" s="5"/>
      <c r="T154" s="25"/>
      <c r="U154" s="5"/>
      <c r="V154" s="25"/>
      <c r="W154" s="5"/>
      <c r="X154" s="25"/>
      <c r="Y154" s="5"/>
      <c r="Z154" s="25"/>
      <c r="AA154" s="5"/>
      <c r="AB154" s="25"/>
      <c r="AC154" s="5"/>
      <c r="AD154" s="25"/>
      <c r="AE154" s="5"/>
      <c r="AF154" s="25"/>
      <c r="AG154" s="5"/>
      <c r="AH154" s="25"/>
      <c r="AI154" s="5">
        <v>30</v>
      </c>
      <c r="AJ154" s="5">
        <v>1</v>
      </c>
      <c r="AK154" s="5"/>
      <c r="AL154" s="25"/>
      <c r="AM154" s="5"/>
      <c r="AN154" s="25"/>
      <c r="AO154" s="5"/>
      <c r="AP154" s="25"/>
      <c r="AQ154" s="5"/>
      <c r="AR154" s="25"/>
      <c r="AS154" s="6">
        <v>30</v>
      </c>
      <c r="AT154" s="8">
        <v>1</v>
      </c>
    </row>
    <row r="155" spans="4:46" x14ac:dyDescent="0.35">
      <c r="D155" s="2" t="s">
        <v>149</v>
      </c>
      <c r="E155" s="5">
        <v>3370.3327920000002</v>
      </c>
      <c r="F155" s="5">
        <v>30</v>
      </c>
      <c r="G155" s="5">
        <v>60763.315027999997</v>
      </c>
      <c r="H155" s="5">
        <v>68</v>
      </c>
      <c r="I155" s="5">
        <v>11234.171883999999</v>
      </c>
      <c r="J155" s="5">
        <v>37</v>
      </c>
      <c r="K155" s="5">
        <v>2675.97129</v>
      </c>
      <c r="L155" s="5">
        <v>17</v>
      </c>
      <c r="M155" s="5">
        <v>4618.3666000000003</v>
      </c>
      <c r="N155" s="5">
        <v>14</v>
      </c>
      <c r="O155" s="5">
        <v>1053.432401</v>
      </c>
      <c r="P155" s="5">
        <v>10</v>
      </c>
      <c r="Q155" s="5">
        <v>2203.8387899999998</v>
      </c>
      <c r="R155" s="5">
        <v>11</v>
      </c>
      <c r="S155" s="5">
        <v>3279.4616599999999</v>
      </c>
      <c r="T155" s="5">
        <v>16</v>
      </c>
      <c r="U155" s="5">
        <v>4490.8351570000004</v>
      </c>
      <c r="V155" s="5">
        <v>24.5</v>
      </c>
      <c r="W155" s="5">
        <v>9586.3993750000009</v>
      </c>
      <c r="X155" s="5">
        <v>15</v>
      </c>
      <c r="Y155" s="5">
        <v>4394.6764970000004</v>
      </c>
      <c r="Z155" s="5">
        <v>23</v>
      </c>
      <c r="AA155" s="5">
        <v>45981.105279000003</v>
      </c>
      <c r="AB155" s="5">
        <v>29.99</v>
      </c>
      <c r="AC155" s="5">
        <v>13104.866067000001</v>
      </c>
      <c r="AD155" s="5">
        <v>15.83</v>
      </c>
      <c r="AE155" s="5">
        <v>15209.512475</v>
      </c>
      <c r="AF155" s="5">
        <v>42.02</v>
      </c>
      <c r="AG155" s="5">
        <v>49089.371930000001</v>
      </c>
      <c r="AH155" s="5">
        <v>28</v>
      </c>
      <c r="AI155" s="5">
        <v>7442.95</v>
      </c>
      <c r="AJ155" s="5">
        <v>14</v>
      </c>
      <c r="AK155" s="5">
        <v>600.75729999999999</v>
      </c>
      <c r="AL155" s="5">
        <v>5</v>
      </c>
      <c r="AM155" s="5">
        <v>7893.0674349999999</v>
      </c>
      <c r="AN155" s="5">
        <v>8</v>
      </c>
      <c r="AO155" s="5">
        <v>265.36833300000001</v>
      </c>
      <c r="AP155" s="5">
        <v>0.33</v>
      </c>
      <c r="AQ155" s="5">
        <v>303.07625000000002</v>
      </c>
      <c r="AR155" s="5">
        <v>1</v>
      </c>
      <c r="AS155" s="6">
        <v>247560.87654299999</v>
      </c>
      <c r="AT155" s="8">
        <v>409.67</v>
      </c>
    </row>
    <row r="156" spans="4:46" x14ac:dyDescent="0.35">
      <c r="D156" s="2" t="s">
        <v>150</v>
      </c>
      <c r="E156" s="5">
        <v>1490.6694399999999</v>
      </c>
      <c r="F156" s="5">
        <v>13</v>
      </c>
      <c r="G156" s="5">
        <v>13166.549220000001</v>
      </c>
      <c r="H156" s="5">
        <v>32</v>
      </c>
      <c r="I156" s="5">
        <v>2117.6975699999998</v>
      </c>
      <c r="J156" s="5">
        <v>11</v>
      </c>
      <c r="K156" s="5">
        <v>6127.5528700000004</v>
      </c>
      <c r="L156" s="5">
        <v>20</v>
      </c>
      <c r="M156" s="5">
        <v>16055.03973</v>
      </c>
      <c r="N156" s="5">
        <v>12</v>
      </c>
      <c r="O156" s="5">
        <v>19005.565071000001</v>
      </c>
      <c r="P156" s="5">
        <v>20</v>
      </c>
      <c r="Q156" s="5">
        <v>23395.913757999999</v>
      </c>
      <c r="R156" s="5">
        <v>20</v>
      </c>
      <c r="S156" s="5">
        <v>3764.2318399999999</v>
      </c>
      <c r="T156" s="5">
        <v>6</v>
      </c>
      <c r="U156" s="5">
        <v>8198.5376909999995</v>
      </c>
      <c r="V156" s="5">
        <v>5</v>
      </c>
      <c r="W156" s="5">
        <v>26324.815640000001</v>
      </c>
      <c r="X156" s="5">
        <v>24</v>
      </c>
      <c r="Y156" s="5">
        <v>23863.085429999999</v>
      </c>
      <c r="Z156" s="5">
        <v>24</v>
      </c>
      <c r="AA156" s="5">
        <v>2515.43851</v>
      </c>
      <c r="AB156" s="5">
        <v>17</v>
      </c>
      <c r="AC156" s="5">
        <v>15180.29204</v>
      </c>
      <c r="AD156" s="5">
        <v>31</v>
      </c>
      <c r="AE156" s="5">
        <v>17694.44137</v>
      </c>
      <c r="AF156" s="5">
        <v>43</v>
      </c>
      <c r="AG156" s="5">
        <v>50137.266280000003</v>
      </c>
      <c r="AH156" s="5">
        <v>40</v>
      </c>
      <c r="AI156" s="5">
        <v>1568.46686</v>
      </c>
      <c r="AJ156" s="5">
        <v>16</v>
      </c>
      <c r="AK156" s="5">
        <v>14856.65569</v>
      </c>
      <c r="AL156" s="5">
        <v>21</v>
      </c>
      <c r="AM156" s="5">
        <v>23564.375970000001</v>
      </c>
      <c r="AN156" s="5">
        <v>6</v>
      </c>
      <c r="AO156" s="5">
        <v>121.56813</v>
      </c>
      <c r="AP156" s="5">
        <v>1</v>
      </c>
      <c r="AQ156" s="5">
        <v>6392.2745599999998</v>
      </c>
      <c r="AR156" s="5">
        <v>3</v>
      </c>
      <c r="AS156" s="6">
        <v>275540.43767000001</v>
      </c>
      <c r="AT156" s="8">
        <v>365</v>
      </c>
    </row>
    <row r="157" spans="4:46" x14ac:dyDescent="0.35">
      <c r="D157" s="2" t="s">
        <v>151</v>
      </c>
      <c r="E157" s="5">
        <v>35148.466096999997</v>
      </c>
      <c r="F157" s="5">
        <v>94.5</v>
      </c>
      <c r="G157" s="5">
        <v>21850.848932000001</v>
      </c>
      <c r="H157" s="5">
        <v>94.42</v>
      </c>
      <c r="I157" s="5">
        <v>7148.6169010000003</v>
      </c>
      <c r="J157" s="5">
        <v>41</v>
      </c>
      <c r="K157" s="5">
        <v>15646.649261</v>
      </c>
      <c r="L157" s="5">
        <v>31</v>
      </c>
      <c r="M157" s="5">
        <v>7738.9871999999996</v>
      </c>
      <c r="N157" s="5">
        <v>42</v>
      </c>
      <c r="O157" s="5">
        <v>12356.51713</v>
      </c>
      <c r="P157" s="5">
        <v>43</v>
      </c>
      <c r="Q157" s="5">
        <v>9147.4977940000008</v>
      </c>
      <c r="R157" s="5">
        <v>32</v>
      </c>
      <c r="S157" s="5">
        <v>10156.58525</v>
      </c>
      <c r="T157" s="5">
        <v>20</v>
      </c>
      <c r="U157" s="5">
        <v>677.41016000000002</v>
      </c>
      <c r="V157" s="5">
        <v>5</v>
      </c>
      <c r="W157" s="5">
        <v>452.8981</v>
      </c>
      <c r="X157" s="5">
        <v>5</v>
      </c>
      <c r="Y157" s="5">
        <v>35145.261760000001</v>
      </c>
      <c r="Z157" s="5">
        <v>7.65</v>
      </c>
      <c r="AA157" s="5">
        <v>21655.25157</v>
      </c>
      <c r="AB157" s="5">
        <v>41</v>
      </c>
      <c r="AC157" s="5">
        <v>6062.08457</v>
      </c>
      <c r="AD157" s="5">
        <v>34</v>
      </c>
      <c r="AE157" s="5">
        <v>50949.079146999997</v>
      </c>
      <c r="AF157" s="5">
        <v>62</v>
      </c>
      <c r="AG157" s="5">
        <v>30406.342028999999</v>
      </c>
      <c r="AH157" s="5">
        <v>30.98</v>
      </c>
      <c r="AI157" s="5">
        <v>3968.32915</v>
      </c>
      <c r="AJ157" s="5">
        <v>28</v>
      </c>
      <c r="AK157" s="5">
        <v>29563.567729999999</v>
      </c>
      <c r="AL157" s="5">
        <v>10</v>
      </c>
      <c r="AM157" s="5">
        <v>12805.915360000001</v>
      </c>
      <c r="AN157" s="5">
        <v>6</v>
      </c>
      <c r="AO157" s="5">
        <v>7596.5350799999997</v>
      </c>
      <c r="AP157" s="5">
        <v>3</v>
      </c>
      <c r="AQ157" s="5"/>
      <c r="AR157" s="25"/>
      <c r="AS157" s="6">
        <v>318476.84322099999</v>
      </c>
      <c r="AT157" s="8">
        <v>630.54999999999995</v>
      </c>
    </row>
    <row r="158" spans="4:46" x14ac:dyDescent="0.35">
      <c r="D158" s="2" t="s">
        <v>152</v>
      </c>
      <c r="E158" s="5">
        <v>57465.943120000004</v>
      </c>
      <c r="F158" s="5">
        <v>113</v>
      </c>
      <c r="G158" s="5">
        <v>34195.918954000001</v>
      </c>
      <c r="H158" s="5">
        <v>45</v>
      </c>
      <c r="I158" s="5">
        <v>14088.14855</v>
      </c>
      <c r="J158" s="5">
        <v>23</v>
      </c>
      <c r="K158" s="5">
        <v>2479.582441</v>
      </c>
      <c r="L158" s="5">
        <v>18</v>
      </c>
      <c r="M158" s="5">
        <v>3516.2812899999999</v>
      </c>
      <c r="N158" s="5">
        <v>28.99</v>
      </c>
      <c r="O158" s="5">
        <v>24863.659683999998</v>
      </c>
      <c r="P158" s="5">
        <v>76.099999999999994</v>
      </c>
      <c r="Q158" s="5">
        <v>17661.001970000001</v>
      </c>
      <c r="R158" s="5">
        <v>82</v>
      </c>
      <c r="S158" s="5">
        <v>59489.370067999997</v>
      </c>
      <c r="T158" s="5">
        <v>89</v>
      </c>
      <c r="U158" s="5">
        <v>47820.409357999997</v>
      </c>
      <c r="V158" s="5">
        <v>73.989999999999995</v>
      </c>
      <c r="W158" s="5">
        <v>57571.935400000002</v>
      </c>
      <c r="X158" s="5">
        <v>98</v>
      </c>
      <c r="Y158" s="5">
        <v>50662.298235000002</v>
      </c>
      <c r="Z158" s="5">
        <v>95</v>
      </c>
      <c r="AA158" s="5">
        <v>24418.329140999998</v>
      </c>
      <c r="AB158" s="5">
        <v>127.5</v>
      </c>
      <c r="AC158" s="5">
        <v>68141.112989999994</v>
      </c>
      <c r="AD158" s="5">
        <v>125</v>
      </c>
      <c r="AE158" s="5">
        <v>54984.887962000001</v>
      </c>
      <c r="AF158" s="5">
        <v>94.98</v>
      </c>
      <c r="AG158" s="5">
        <v>56633.937041999998</v>
      </c>
      <c r="AH158" s="5">
        <v>66.819999999999993</v>
      </c>
      <c r="AI158" s="5">
        <v>19044.064350000001</v>
      </c>
      <c r="AJ158" s="5">
        <v>54</v>
      </c>
      <c r="AK158" s="5">
        <v>115313.104815</v>
      </c>
      <c r="AL158" s="5">
        <v>35</v>
      </c>
      <c r="AM158" s="5">
        <v>1552.27079</v>
      </c>
      <c r="AN158" s="5">
        <v>15</v>
      </c>
      <c r="AO158" s="5">
        <v>18308.506160000001</v>
      </c>
      <c r="AP158" s="5">
        <v>13</v>
      </c>
      <c r="AQ158" s="5">
        <v>3824.9248630000002</v>
      </c>
      <c r="AR158" s="5">
        <v>7.99</v>
      </c>
      <c r="AS158" s="6">
        <v>732035.68718300003</v>
      </c>
      <c r="AT158" s="8">
        <v>1281.3699999999999</v>
      </c>
    </row>
    <row r="159" spans="4:46" x14ac:dyDescent="0.35">
      <c r="D159" s="2" t="s">
        <v>153</v>
      </c>
      <c r="E159" s="5">
        <v>72041.339175000001</v>
      </c>
      <c r="F159" s="5">
        <v>69</v>
      </c>
      <c r="G159" s="5">
        <v>61978.310616000002</v>
      </c>
      <c r="H159" s="5">
        <v>64</v>
      </c>
      <c r="I159" s="5">
        <v>55075.513484000003</v>
      </c>
      <c r="J159" s="5">
        <v>88</v>
      </c>
      <c r="K159" s="5">
        <v>45898.036861</v>
      </c>
      <c r="L159" s="5">
        <v>121.55</v>
      </c>
      <c r="M159" s="5">
        <v>41778.323701000001</v>
      </c>
      <c r="N159" s="5">
        <v>61.75</v>
      </c>
      <c r="O159" s="5">
        <v>11186.781381999999</v>
      </c>
      <c r="P159" s="5">
        <v>37.5</v>
      </c>
      <c r="Q159" s="5">
        <v>31914.018014000001</v>
      </c>
      <c r="R159" s="5">
        <v>57.25</v>
      </c>
      <c r="S159" s="5">
        <v>26780.388490000001</v>
      </c>
      <c r="T159" s="5">
        <v>64</v>
      </c>
      <c r="U159" s="5">
        <v>55462.218164999998</v>
      </c>
      <c r="V159" s="5">
        <v>57.5</v>
      </c>
      <c r="W159" s="5">
        <v>6076.5910800000001</v>
      </c>
      <c r="X159" s="5">
        <v>51</v>
      </c>
      <c r="Y159" s="5">
        <v>46710.253270000001</v>
      </c>
      <c r="Z159" s="5">
        <v>66</v>
      </c>
      <c r="AA159" s="5">
        <v>91573.354535000006</v>
      </c>
      <c r="AB159" s="5">
        <v>71.5</v>
      </c>
      <c r="AC159" s="5">
        <v>89919.406080000001</v>
      </c>
      <c r="AD159" s="5">
        <v>167</v>
      </c>
      <c r="AE159" s="5">
        <v>141170.87057</v>
      </c>
      <c r="AF159" s="5">
        <v>83.5</v>
      </c>
      <c r="AG159" s="5">
        <v>25637.403590000002</v>
      </c>
      <c r="AH159" s="5">
        <v>32</v>
      </c>
      <c r="AI159" s="5">
        <v>74682.112389000002</v>
      </c>
      <c r="AJ159" s="5">
        <v>29.66</v>
      </c>
      <c r="AK159" s="5">
        <v>44376.911390000001</v>
      </c>
      <c r="AL159" s="5">
        <v>30</v>
      </c>
      <c r="AM159" s="5">
        <v>753.64400000000001</v>
      </c>
      <c r="AN159" s="5">
        <v>4</v>
      </c>
      <c r="AO159" s="5">
        <v>6408.6269000000002</v>
      </c>
      <c r="AP159" s="5">
        <v>4</v>
      </c>
      <c r="AQ159" s="5">
        <v>1465.8476000000001</v>
      </c>
      <c r="AR159" s="5">
        <v>4</v>
      </c>
      <c r="AS159" s="6">
        <v>930889.95129200001</v>
      </c>
      <c r="AT159" s="8">
        <v>1163.21</v>
      </c>
    </row>
    <row r="160" spans="4:46" x14ac:dyDescent="0.35">
      <c r="D160" s="2" t="s">
        <v>58</v>
      </c>
      <c r="E160" s="5">
        <v>149412.059041</v>
      </c>
      <c r="F160" s="5">
        <v>99</v>
      </c>
      <c r="G160" s="5">
        <v>141025.17562200001</v>
      </c>
      <c r="H160" s="5">
        <v>103.5</v>
      </c>
      <c r="I160" s="5">
        <v>49509.334781999998</v>
      </c>
      <c r="J160" s="5">
        <v>38.5</v>
      </c>
      <c r="K160" s="5">
        <v>52344.863531000003</v>
      </c>
      <c r="L160" s="5">
        <v>34.49</v>
      </c>
      <c r="M160" s="5">
        <v>72395.302630000006</v>
      </c>
      <c r="N160" s="5">
        <v>32</v>
      </c>
      <c r="O160" s="5">
        <v>27159.331499</v>
      </c>
      <c r="P160" s="5">
        <v>36</v>
      </c>
      <c r="Q160" s="5">
        <v>7426.2017219999998</v>
      </c>
      <c r="R160" s="5">
        <v>14.71</v>
      </c>
      <c r="S160" s="5">
        <v>11078.98036</v>
      </c>
      <c r="T160" s="5">
        <v>20.5</v>
      </c>
      <c r="U160" s="5">
        <v>11888.108232</v>
      </c>
      <c r="V160" s="5">
        <v>15.25</v>
      </c>
      <c r="W160" s="5">
        <v>10485.763449</v>
      </c>
      <c r="X160" s="5">
        <v>24</v>
      </c>
      <c r="Y160" s="5">
        <v>38496.687632000001</v>
      </c>
      <c r="Z160" s="5">
        <v>11</v>
      </c>
      <c r="AA160" s="5">
        <v>25353.408609999999</v>
      </c>
      <c r="AB160" s="5">
        <v>29.66</v>
      </c>
      <c r="AC160" s="5">
        <v>33024.563861000002</v>
      </c>
      <c r="AD160" s="5">
        <v>19.16</v>
      </c>
      <c r="AE160" s="5">
        <v>105187.599017</v>
      </c>
      <c r="AF160" s="5">
        <v>18</v>
      </c>
      <c r="AG160" s="5">
        <v>1049.43922</v>
      </c>
      <c r="AH160" s="5">
        <v>2</v>
      </c>
      <c r="AI160" s="5">
        <v>124794.498494</v>
      </c>
      <c r="AJ160" s="5">
        <v>8</v>
      </c>
      <c r="AK160" s="5">
        <v>7856.3981000000003</v>
      </c>
      <c r="AL160" s="5">
        <v>7.5</v>
      </c>
      <c r="AM160" s="5">
        <v>95693.862729999993</v>
      </c>
      <c r="AN160" s="5">
        <v>5</v>
      </c>
      <c r="AO160" s="5">
        <v>298569.75335999997</v>
      </c>
      <c r="AP160" s="5">
        <v>6</v>
      </c>
      <c r="AQ160" s="5">
        <v>5358.3985069999999</v>
      </c>
      <c r="AR160" s="5">
        <v>3</v>
      </c>
      <c r="AS160" s="6">
        <v>1268109.730399</v>
      </c>
      <c r="AT160" s="8">
        <v>527.27</v>
      </c>
    </row>
    <row r="161" spans="4:46" x14ac:dyDescent="0.35">
      <c r="D161" s="2" t="s">
        <v>59</v>
      </c>
      <c r="E161" s="5">
        <v>29379.787722000001</v>
      </c>
      <c r="F161" s="5">
        <v>23</v>
      </c>
      <c r="G161" s="5">
        <v>7125.1813149999998</v>
      </c>
      <c r="H161" s="5">
        <v>20</v>
      </c>
      <c r="I161" s="5">
        <v>30167.039810999999</v>
      </c>
      <c r="J161" s="5">
        <v>12.66</v>
      </c>
      <c r="K161" s="5">
        <v>18263.852866000001</v>
      </c>
      <c r="L161" s="5">
        <v>22.35</v>
      </c>
      <c r="M161" s="5">
        <v>23331.077312000001</v>
      </c>
      <c r="N161" s="5">
        <v>15.2</v>
      </c>
      <c r="O161" s="5">
        <v>10168.4066</v>
      </c>
      <c r="P161" s="5">
        <v>21</v>
      </c>
      <c r="Q161" s="5">
        <v>5487.48117</v>
      </c>
      <c r="R161" s="5">
        <v>17.5</v>
      </c>
      <c r="S161" s="5">
        <v>47843.023914999998</v>
      </c>
      <c r="T161" s="5">
        <v>20.5</v>
      </c>
      <c r="U161" s="5">
        <v>44905.081155</v>
      </c>
      <c r="V161" s="5">
        <v>17.66</v>
      </c>
      <c r="W161" s="5">
        <v>5070.9569700000002</v>
      </c>
      <c r="X161" s="5">
        <v>19</v>
      </c>
      <c r="Y161" s="5">
        <v>4806.6100550000001</v>
      </c>
      <c r="Z161" s="5">
        <v>17.5</v>
      </c>
      <c r="AA161" s="5">
        <v>3099.11645</v>
      </c>
      <c r="AB161" s="5">
        <v>11</v>
      </c>
      <c r="AC161" s="5">
        <v>17850.067105999999</v>
      </c>
      <c r="AD161" s="5">
        <v>16.989999999999998</v>
      </c>
      <c r="AE161" s="5">
        <v>40695.449713000002</v>
      </c>
      <c r="AF161" s="5">
        <v>26</v>
      </c>
      <c r="AG161" s="5">
        <v>99541.948195000004</v>
      </c>
      <c r="AH161" s="5">
        <v>29</v>
      </c>
      <c r="AI161" s="5">
        <v>34334.802534000002</v>
      </c>
      <c r="AJ161" s="5">
        <v>23</v>
      </c>
      <c r="AK161" s="5">
        <v>103608.872489</v>
      </c>
      <c r="AL161" s="5">
        <v>21</v>
      </c>
      <c r="AM161" s="5">
        <v>39237.642595999998</v>
      </c>
      <c r="AN161" s="5">
        <v>12</v>
      </c>
      <c r="AO161" s="5">
        <v>62665.7405</v>
      </c>
      <c r="AP161" s="5">
        <v>22</v>
      </c>
      <c r="AQ161" s="5">
        <v>191066.04277599999</v>
      </c>
      <c r="AR161" s="5">
        <v>16.5</v>
      </c>
      <c r="AS161" s="6">
        <v>818648.18125000002</v>
      </c>
      <c r="AT161" s="8">
        <v>383.86</v>
      </c>
    </row>
    <row r="162" spans="4:46" x14ac:dyDescent="0.35">
      <c r="D162" s="2" t="s">
        <v>217</v>
      </c>
      <c r="E162" s="5"/>
      <c r="F162" s="25"/>
      <c r="G162" s="5"/>
      <c r="H162" s="25"/>
      <c r="I162" s="5"/>
      <c r="J162" s="25"/>
      <c r="K162" s="5"/>
      <c r="L162" s="25"/>
      <c r="M162" s="5"/>
      <c r="N162" s="25"/>
      <c r="O162" s="5"/>
      <c r="P162" s="25"/>
      <c r="Q162" s="5"/>
      <c r="R162" s="25"/>
      <c r="S162" s="5"/>
      <c r="T162" s="25"/>
      <c r="U162" s="5"/>
      <c r="V162" s="25"/>
      <c r="W162" s="5">
        <v>52.912999999999997</v>
      </c>
      <c r="X162" s="5">
        <v>2</v>
      </c>
      <c r="Y162" s="5"/>
      <c r="Z162" s="25"/>
      <c r="AA162" s="5"/>
      <c r="AB162" s="25"/>
      <c r="AC162" s="5"/>
      <c r="AD162" s="25"/>
      <c r="AE162" s="5">
        <v>146.19</v>
      </c>
      <c r="AF162" s="5">
        <v>1</v>
      </c>
      <c r="AG162" s="5"/>
      <c r="AH162" s="25"/>
      <c r="AI162" s="5"/>
      <c r="AJ162" s="25"/>
      <c r="AK162" s="5"/>
      <c r="AL162" s="25"/>
      <c r="AM162" s="5"/>
      <c r="AN162" s="25"/>
      <c r="AO162" s="5"/>
      <c r="AP162" s="25"/>
      <c r="AQ162" s="5"/>
      <c r="AR162" s="25"/>
      <c r="AS162" s="6">
        <v>199.10300000000001</v>
      </c>
      <c r="AT162" s="8">
        <v>3</v>
      </c>
    </row>
    <row r="163" spans="4:46" x14ac:dyDescent="0.35">
      <c r="D163" s="2" t="s">
        <v>154</v>
      </c>
      <c r="E163" s="5"/>
      <c r="F163" s="25"/>
      <c r="G163" s="5"/>
      <c r="H163" s="25"/>
      <c r="I163" s="5"/>
      <c r="J163" s="25"/>
      <c r="K163" s="5"/>
      <c r="L163" s="25"/>
      <c r="M163" s="5"/>
      <c r="N163" s="25"/>
      <c r="O163" s="5"/>
      <c r="P163" s="25"/>
      <c r="Q163" s="5"/>
      <c r="R163" s="25"/>
      <c r="S163" s="5"/>
      <c r="T163" s="25"/>
      <c r="U163" s="5"/>
      <c r="V163" s="25"/>
      <c r="W163" s="5"/>
      <c r="X163" s="25"/>
      <c r="Y163" s="5"/>
      <c r="Z163" s="25"/>
      <c r="AA163" s="5"/>
      <c r="AB163" s="25"/>
      <c r="AC163" s="5"/>
      <c r="AD163" s="25"/>
      <c r="AE163" s="5"/>
      <c r="AF163" s="25"/>
      <c r="AG163" s="5"/>
      <c r="AH163" s="25"/>
      <c r="AI163" s="5">
        <v>2540.0444499999999</v>
      </c>
      <c r="AJ163" s="5">
        <v>1</v>
      </c>
      <c r="AK163" s="5"/>
      <c r="AL163" s="25"/>
      <c r="AM163" s="5"/>
      <c r="AN163" s="25"/>
      <c r="AO163" s="5"/>
      <c r="AP163" s="25"/>
      <c r="AQ163" s="5"/>
      <c r="AR163" s="25"/>
      <c r="AS163" s="6">
        <v>2540.0444499999999</v>
      </c>
      <c r="AT163" s="8">
        <v>1</v>
      </c>
    </row>
    <row r="164" spans="4:46" x14ac:dyDescent="0.35">
      <c r="D164" s="2" t="s">
        <v>218</v>
      </c>
      <c r="E164" s="5"/>
      <c r="F164" s="25"/>
      <c r="G164" s="5"/>
      <c r="H164" s="25"/>
      <c r="I164" s="5"/>
      <c r="J164" s="25"/>
      <c r="K164" s="5"/>
      <c r="L164" s="25"/>
      <c r="M164" s="5"/>
      <c r="N164" s="25"/>
      <c r="O164" s="5"/>
      <c r="P164" s="25"/>
      <c r="Q164" s="5"/>
      <c r="R164" s="25"/>
      <c r="S164" s="5"/>
      <c r="T164" s="25"/>
      <c r="U164" s="5"/>
      <c r="V164" s="25"/>
      <c r="W164" s="5"/>
      <c r="X164" s="25"/>
      <c r="Y164" s="5"/>
      <c r="Z164" s="25"/>
      <c r="AA164" s="5"/>
      <c r="AB164" s="25"/>
      <c r="AC164" s="5"/>
      <c r="AD164" s="25"/>
      <c r="AE164" s="5"/>
      <c r="AF164" s="25"/>
      <c r="AG164" s="5">
        <v>117.82566</v>
      </c>
      <c r="AH164" s="5">
        <v>1</v>
      </c>
      <c r="AI164" s="5"/>
      <c r="AJ164" s="25"/>
      <c r="AK164" s="5"/>
      <c r="AL164" s="25"/>
      <c r="AM164" s="5"/>
      <c r="AN164" s="25"/>
      <c r="AO164" s="5"/>
      <c r="AP164" s="25"/>
      <c r="AQ164" s="5"/>
      <c r="AR164" s="25"/>
      <c r="AS164" s="6">
        <v>117.82566</v>
      </c>
      <c r="AT164" s="8">
        <v>1</v>
      </c>
    </row>
    <row r="165" spans="4:46" x14ac:dyDescent="0.35">
      <c r="D165" s="2" t="s">
        <v>31</v>
      </c>
      <c r="E165" s="5">
        <v>39571.220731000001</v>
      </c>
      <c r="F165" s="5">
        <v>66.989999999999995</v>
      </c>
      <c r="G165" s="5">
        <v>54793.629664</v>
      </c>
      <c r="H165" s="5">
        <v>106</v>
      </c>
      <c r="I165" s="5">
        <v>20324.854564000001</v>
      </c>
      <c r="J165" s="5">
        <v>43</v>
      </c>
      <c r="K165" s="5">
        <v>53558.512217000003</v>
      </c>
      <c r="L165" s="5">
        <v>84.68</v>
      </c>
      <c r="M165" s="5">
        <v>21620.875923</v>
      </c>
      <c r="N165" s="5">
        <v>53.65</v>
      </c>
      <c r="O165" s="5">
        <v>43624.202114</v>
      </c>
      <c r="P165" s="5">
        <v>52.5</v>
      </c>
      <c r="Q165" s="5">
        <v>25276.477084999999</v>
      </c>
      <c r="R165" s="5">
        <v>51</v>
      </c>
      <c r="S165" s="5">
        <v>168880.862291</v>
      </c>
      <c r="T165" s="5">
        <v>83.22</v>
      </c>
      <c r="U165" s="5">
        <v>239823.94605200001</v>
      </c>
      <c r="V165" s="5">
        <v>86.29</v>
      </c>
      <c r="W165" s="5">
        <v>48373.244415000001</v>
      </c>
      <c r="X165" s="5">
        <v>85.49</v>
      </c>
      <c r="Y165" s="5">
        <v>101819.299912</v>
      </c>
      <c r="Z165" s="5">
        <v>75</v>
      </c>
      <c r="AA165" s="5">
        <v>51636.762276000001</v>
      </c>
      <c r="AB165" s="5">
        <v>49.5</v>
      </c>
      <c r="AC165" s="5">
        <v>66859.335481000002</v>
      </c>
      <c r="AD165" s="5">
        <v>77.5</v>
      </c>
      <c r="AE165" s="5">
        <v>19562.233830000001</v>
      </c>
      <c r="AF165" s="5">
        <v>30</v>
      </c>
      <c r="AG165" s="5">
        <v>18733.855330999999</v>
      </c>
      <c r="AH165" s="5">
        <v>18.829999999999998</v>
      </c>
      <c r="AI165" s="5">
        <v>23268.040510999999</v>
      </c>
      <c r="AJ165" s="5">
        <v>43.16</v>
      </c>
      <c r="AK165" s="5">
        <v>36436.669202999998</v>
      </c>
      <c r="AL165" s="5">
        <v>27.83</v>
      </c>
      <c r="AM165" s="5">
        <v>24064.874556999999</v>
      </c>
      <c r="AN165" s="5">
        <v>56.99</v>
      </c>
      <c r="AO165" s="5">
        <v>30971.435162000002</v>
      </c>
      <c r="AP165" s="5">
        <v>14.32</v>
      </c>
      <c r="AQ165" s="5">
        <v>38448.796600000001</v>
      </c>
      <c r="AR165" s="5">
        <v>18.989999999999998</v>
      </c>
      <c r="AS165" s="6">
        <v>1127649.1279190001</v>
      </c>
      <c r="AT165" s="8">
        <v>1124.94</v>
      </c>
    </row>
    <row r="166" spans="4:46" x14ac:dyDescent="0.35">
      <c r="D166" s="2" t="s">
        <v>155</v>
      </c>
      <c r="E166" s="5">
        <v>81068.710430000006</v>
      </c>
      <c r="F166" s="5">
        <v>145.96</v>
      </c>
      <c r="G166" s="5">
        <v>280943.01896700001</v>
      </c>
      <c r="H166" s="5">
        <v>163.47999999999999</v>
      </c>
      <c r="I166" s="5">
        <v>158691.88998599999</v>
      </c>
      <c r="J166" s="5">
        <v>216.47</v>
      </c>
      <c r="K166" s="5">
        <v>157385.99627999999</v>
      </c>
      <c r="L166" s="5">
        <v>196.89</v>
      </c>
      <c r="M166" s="5">
        <v>112603.023417</v>
      </c>
      <c r="N166" s="5">
        <v>153.65</v>
      </c>
      <c r="O166" s="5">
        <v>244929.17106600001</v>
      </c>
      <c r="P166" s="5">
        <v>206.4</v>
      </c>
      <c r="Q166" s="5">
        <v>338151.58913199999</v>
      </c>
      <c r="R166" s="5">
        <v>334.81</v>
      </c>
      <c r="S166" s="5">
        <v>286665.81138799997</v>
      </c>
      <c r="T166" s="5">
        <v>208.49</v>
      </c>
      <c r="U166" s="5">
        <v>749295.86768999998</v>
      </c>
      <c r="V166" s="5">
        <v>160.5</v>
      </c>
      <c r="W166" s="5">
        <v>244088.747225</v>
      </c>
      <c r="X166" s="5">
        <v>98.49</v>
      </c>
      <c r="Y166" s="5">
        <v>261782.89071400001</v>
      </c>
      <c r="Z166" s="5">
        <v>126.5</v>
      </c>
      <c r="AA166" s="5">
        <v>116758.961427</v>
      </c>
      <c r="AB166" s="5">
        <v>110.5</v>
      </c>
      <c r="AC166" s="5">
        <v>532330.59451099997</v>
      </c>
      <c r="AD166" s="5">
        <v>104.33</v>
      </c>
      <c r="AE166" s="5">
        <v>162232.64984</v>
      </c>
      <c r="AF166" s="5">
        <v>81</v>
      </c>
      <c r="AG166" s="5">
        <v>122120.62112</v>
      </c>
      <c r="AH166" s="5">
        <v>67</v>
      </c>
      <c r="AI166" s="5">
        <v>167189.899416</v>
      </c>
      <c r="AJ166" s="5">
        <v>59.33</v>
      </c>
      <c r="AK166" s="5">
        <v>210791.23747600001</v>
      </c>
      <c r="AL166" s="5">
        <v>61.5</v>
      </c>
      <c r="AM166" s="5">
        <v>147161.93480399999</v>
      </c>
      <c r="AN166" s="5">
        <v>40.65</v>
      </c>
      <c r="AO166" s="5">
        <v>43260.388429999999</v>
      </c>
      <c r="AP166" s="5">
        <v>8</v>
      </c>
      <c r="AQ166" s="5">
        <v>64416.499194999997</v>
      </c>
      <c r="AR166" s="5">
        <v>13</v>
      </c>
      <c r="AS166" s="6">
        <v>4481869.5025140001</v>
      </c>
      <c r="AT166" s="8">
        <v>2556.9499999999998</v>
      </c>
    </row>
    <row r="167" spans="4:46" x14ac:dyDescent="0.35">
      <c r="D167" s="2" t="s">
        <v>156</v>
      </c>
      <c r="E167" s="5">
        <v>157.33839900000001</v>
      </c>
      <c r="F167" s="5">
        <v>2</v>
      </c>
      <c r="G167" s="5">
        <v>179.45208</v>
      </c>
      <c r="H167" s="5">
        <v>2</v>
      </c>
      <c r="I167" s="5">
        <v>5920.3063030000003</v>
      </c>
      <c r="J167" s="5">
        <v>26</v>
      </c>
      <c r="K167" s="5">
        <v>4065.548436</v>
      </c>
      <c r="L167" s="5">
        <v>21</v>
      </c>
      <c r="M167" s="5">
        <v>3979.2723599999999</v>
      </c>
      <c r="N167" s="5">
        <v>12</v>
      </c>
      <c r="O167" s="5">
        <v>2894.5957699999999</v>
      </c>
      <c r="P167" s="5">
        <v>13</v>
      </c>
      <c r="Q167" s="5">
        <v>11823.20613</v>
      </c>
      <c r="R167" s="5">
        <v>28</v>
      </c>
      <c r="S167" s="5">
        <v>20564.402870000002</v>
      </c>
      <c r="T167" s="5">
        <v>36</v>
      </c>
      <c r="U167" s="5">
        <v>5120.8537619999997</v>
      </c>
      <c r="V167" s="5">
        <v>15</v>
      </c>
      <c r="W167" s="5">
        <v>11127.406975</v>
      </c>
      <c r="X167" s="5">
        <v>26.5</v>
      </c>
      <c r="Y167" s="5">
        <v>4175.5066150000002</v>
      </c>
      <c r="Z167" s="5">
        <v>16</v>
      </c>
      <c r="AA167" s="5">
        <v>7802.8548499999997</v>
      </c>
      <c r="AB167" s="5">
        <v>31</v>
      </c>
      <c r="AC167" s="5">
        <v>3692.91491</v>
      </c>
      <c r="AD167" s="5">
        <v>14</v>
      </c>
      <c r="AE167" s="5">
        <v>4994.7278699999997</v>
      </c>
      <c r="AF167" s="5">
        <v>14</v>
      </c>
      <c r="AG167" s="5">
        <v>43466.793830000002</v>
      </c>
      <c r="AH167" s="5">
        <v>35</v>
      </c>
      <c r="AI167" s="5">
        <v>20453.078969999999</v>
      </c>
      <c r="AJ167" s="5">
        <v>20</v>
      </c>
      <c r="AK167" s="5">
        <v>4420.5016999999998</v>
      </c>
      <c r="AL167" s="5">
        <v>9</v>
      </c>
      <c r="AM167" s="5">
        <v>6953.5776400000004</v>
      </c>
      <c r="AN167" s="5">
        <v>15</v>
      </c>
      <c r="AO167" s="5">
        <v>12623.021479999999</v>
      </c>
      <c r="AP167" s="5">
        <v>10</v>
      </c>
      <c r="AQ167" s="5">
        <v>16335.518</v>
      </c>
      <c r="AR167" s="5">
        <v>6.5</v>
      </c>
      <c r="AS167" s="6">
        <v>190750.87895000001</v>
      </c>
      <c r="AT167" s="8">
        <v>352</v>
      </c>
    </row>
    <row r="168" spans="4:46" x14ac:dyDescent="0.35">
      <c r="D168" s="2" t="s">
        <v>157</v>
      </c>
      <c r="E168" s="5">
        <v>829.06960200000003</v>
      </c>
      <c r="F168" s="5">
        <v>2</v>
      </c>
      <c r="G168" s="5">
        <v>1605.3385679999999</v>
      </c>
      <c r="H168" s="5">
        <v>7</v>
      </c>
      <c r="I168" s="5">
        <v>621.20933100000002</v>
      </c>
      <c r="J168" s="5">
        <v>3</v>
      </c>
      <c r="K168" s="5">
        <v>3068.479468</v>
      </c>
      <c r="L168" s="5">
        <v>11</v>
      </c>
      <c r="M168" s="5">
        <v>6145.2499500000004</v>
      </c>
      <c r="N168" s="5">
        <v>5</v>
      </c>
      <c r="O168" s="5">
        <v>1521.1293499999999</v>
      </c>
      <c r="P168" s="5">
        <v>4</v>
      </c>
      <c r="Q168" s="5">
        <v>4270.0628800000004</v>
      </c>
      <c r="R168" s="5">
        <v>7.6</v>
      </c>
      <c r="S168" s="5">
        <v>6623.56916</v>
      </c>
      <c r="T168" s="5">
        <v>8</v>
      </c>
      <c r="U168" s="5">
        <v>812.90941999999995</v>
      </c>
      <c r="V168" s="5">
        <v>5</v>
      </c>
      <c r="W168" s="5">
        <v>10014.20435</v>
      </c>
      <c r="X168" s="5">
        <v>3</v>
      </c>
      <c r="Y168" s="5">
        <v>465.92644999999999</v>
      </c>
      <c r="Z168" s="5">
        <v>2</v>
      </c>
      <c r="AA168" s="5">
        <v>637.89254000000005</v>
      </c>
      <c r="AB168" s="5">
        <v>4</v>
      </c>
      <c r="AC168" s="5">
        <v>5093.00756</v>
      </c>
      <c r="AD168" s="5">
        <v>7</v>
      </c>
      <c r="AE168" s="5">
        <v>4668.5915400000004</v>
      </c>
      <c r="AF168" s="5">
        <v>5</v>
      </c>
      <c r="AG168" s="5">
        <v>2011.8226</v>
      </c>
      <c r="AH168" s="5">
        <v>4</v>
      </c>
      <c r="AI168" s="5">
        <v>15793.811949999999</v>
      </c>
      <c r="AJ168" s="5">
        <v>11</v>
      </c>
      <c r="AK168" s="5">
        <v>247.66067000000001</v>
      </c>
      <c r="AL168" s="5">
        <v>2</v>
      </c>
      <c r="AM168" s="5"/>
      <c r="AN168" s="25"/>
      <c r="AO168" s="5">
        <v>138.87075999999999</v>
      </c>
      <c r="AP168" s="5">
        <v>1</v>
      </c>
      <c r="AQ168" s="5">
        <v>19796.45392</v>
      </c>
      <c r="AR168" s="5">
        <v>5.99</v>
      </c>
      <c r="AS168" s="6">
        <v>84365.260068999996</v>
      </c>
      <c r="AT168" s="8">
        <v>97.59</v>
      </c>
    </row>
    <row r="169" spans="4:46" x14ac:dyDescent="0.35">
      <c r="D169" s="2" t="s">
        <v>158</v>
      </c>
      <c r="E169" s="5"/>
      <c r="F169" s="25"/>
      <c r="G169" s="5">
        <v>263.57249999999999</v>
      </c>
      <c r="H169" s="5">
        <v>1</v>
      </c>
      <c r="I169" s="5">
        <v>153.94524999999999</v>
      </c>
      <c r="J169" s="5">
        <v>1</v>
      </c>
      <c r="K169" s="5"/>
      <c r="L169" s="25"/>
      <c r="M169" s="5"/>
      <c r="N169" s="25"/>
      <c r="O169" s="5">
        <v>759.02259000000004</v>
      </c>
      <c r="P169" s="5">
        <v>5</v>
      </c>
      <c r="Q169" s="5">
        <v>174</v>
      </c>
      <c r="R169" s="5">
        <v>1</v>
      </c>
      <c r="S169" s="5">
        <v>6.0735799999999998</v>
      </c>
      <c r="T169" s="5">
        <v>1</v>
      </c>
      <c r="U169" s="5">
        <v>268.36937</v>
      </c>
      <c r="V169" s="5">
        <v>3</v>
      </c>
      <c r="W169" s="5">
        <v>706.83806000000004</v>
      </c>
      <c r="X169" s="5">
        <v>4</v>
      </c>
      <c r="Y169" s="5">
        <v>1196.2288699999999</v>
      </c>
      <c r="Z169" s="5">
        <v>4</v>
      </c>
      <c r="AA169" s="5">
        <v>352.35622000000001</v>
      </c>
      <c r="AB169" s="5">
        <v>2</v>
      </c>
      <c r="AC169" s="5">
        <v>604.16021000000001</v>
      </c>
      <c r="AD169" s="5">
        <v>3</v>
      </c>
      <c r="AE169" s="5"/>
      <c r="AF169" s="25"/>
      <c r="AG169" s="5">
        <v>662.71900000000005</v>
      </c>
      <c r="AH169" s="5">
        <v>3</v>
      </c>
      <c r="AI169" s="5">
        <v>209.768</v>
      </c>
      <c r="AJ169" s="5">
        <v>4</v>
      </c>
      <c r="AK169" s="5"/>
      <c r="AL169" s="25"/>
      <c r="AM169" s="5"/>
      <c r="AN169" s="25"/>
      <c r="AO169" s="5">
        <v>28.08</v>
      </c>
      <c r="AP169" s="5">
        <v>2</v>
      </c>
      <c r="AQ169" s="5"/>
      <c r="AR169" s="25"/>
      <c r="AS169" s="6">
        <v>5385.1336499999998</v>
      </c>
      <c r="AT169" s="8">
        <v>34</v>
      </c>
    </row>
    <row r="170" spans="4:46" x14ac:dyDescent="0.35">
      <c r="D170" s="2" t="s">
        <v>219</v>
      </c>
      <c r="E170" s="5"/>
      <c r="F170" s="25"/>
      <c r="G170" s="5">
        <v>7562.4999989999997</v>
      </c>
      <c r="H170" s="5">
        <v>1</v>
      </c>
      <c r="I170" s="5">
        <v>39939.747750000002</v>
      </c>
      <c r="J170" s="5">
        <v>7</v>
      </c>
      <c r="K170" s="5">
        <v>280.2</v>
      </c>
      <c r="L170" s="5">
        <v>2</v>
      </c>
      <c r="M170" s="5">
        <v>17901.71646</v>
      </c>
      <c r="N170" s="5">
        <v>5</v>
      </c>
      <c r="O170" s="5">
        <v>85000.958140000002</v>
      </c>
      <c r="P170" s="5">
        <v>6</v>
      </c>
      <c r="Q170" s="5">
        <v>20491.441920000001</v>
      </c>
      <c r="R170" s="5">
        <v>4</v>
      </c>
      <c r="S170" s="5">
        <v>16340.583350000001</v>
      </c>
      <c r="T170" s="5">
        <v>4.5</v>
      </c>
      <c r="U170" s="5">
        <v>9336.4995699999999</v>
      </c>
      <c r="V170" s="5">
        <v>3</v>
      </c>
      <c r="W170" s="5">
        <v>21691.092955</v>
      </c>
      <c r="X170" s="5">
        <v>2.5</v>
      </c>
      <c r="Y170" s="5">
        <v>23969.268240000001</v>
      </c>
      <c r="Z170" s="5">
        <v>3</v>
      </c>
      <c r="AA170" s="5"/>
      <c r="AB170" s="25"/>
      <c r="AC170" s="5">
        <v>42621.168635000002</v>
      </c>
      <c r="AD170" s="5">
        <v>5</v>
      </c>
      <c r="AE170" s="5">
        <v>18567.108560000001</v>
      </c>
      <c r="AF170" s="5">
        <v>4</v>
      </c>
      <c r="AG170" s="5">
        <v>47951.144039999999</v>
      </c>
      <c r="AH170" s="5">
        <v>3</v>
      </c>
      <c r="AI170" s="5"/>
      <c r="AJ170" s="25"/>
      <c r="AK170" s="5"/>
      <c r="AL170" s="25"/>
      <c r="AM170" s="5">
        <v>67970.253219999999</v>
      </c>
      <c r="AN170" s="5">
        <v>2</v>
      </c>
      <c r="AO170" s="5">
        <v>1061.194</v>
      </c>
      <c r="AP170" s="5">
        <v>1</v>
      </c>
      <c r="AQ170" s="5">
        <v>56798.54722</v>
      </c>
      <c r="AR170" s="5">
        <v>2</v>
      </c>
      <c r="AS170" s="6">
        <v>477483.42405899998</v>
      </c>
      <c r="AT170" s="8">
        <v>55</v>
      </c>
    </row>
    <row r="171" spans="4:46" x14ac:dyDescent="0.35">
      <c r="D171" s="2" t="s">
        <v>159</v>
      </c>
      <c r="E171" s="5">
        <v>55319.981443999997</v>
      </c>
      <c r="F171" s="5">
        <v>120</v>
      </c>
      <c r="G171" s="5">
        <v>51489.595125</v>
      </c>
      <c r="H171" s="5">
        <v>95</v>
      </c>
      <c r="I171" s="5">
        <v>71304.299585999994</v>
      </c>
      <c r="J171" s="5">
        <v>128.72</v>
      </c>
      <c r="K171" s="5">
        <v>78225.616015000007</v>
      </c>
      <c r="L171" s="5">
        <v>169.99</v>
      </c>
      <c r="M171" s="5">
        <v>99685.366580000002</v>
      </c>
      <c r="N171" s="5">
        <v>113.83</v>
      </c>
      <c r="O171" s="5">
        <v>44773.235732000001</v>
      </c>
      <c r="P171" s="5">
        <v>79.19</v>
      </c>
      <c r="Q171" s="5">
        <v>50361.478190000002</v>
      </c>
      <c r="R171" s="5">
        <v>73.5</v>
      </c>
      <c r="S171" s="5">
        <v>45769.017610000003</v>
      </c>
      <c r="T171" s="5">
        <v>48.15</v>
      </c>
      <c r="U171" s="5">
        <v>75343.326639999999</v>
      </c>
      <c r="V171" s="5">
        <v>55</v>
      </c>
      <c r="W171" s="5">
        <v>68227.294886000003</v>
      </c>
      <c r="X171" s="5">
        <v>43</v>
      </c>
      <c r="Y171" s="5">
        <v>45912.613559999998</v>
      </c>
      <c r="Z171" s="5">
        <v>84</v>
      </c>
      <c r="AA171" s="5">
        <v>122833.67350999999</v>
      </c>
      <c r="AB171" s="5">
        <v>119</v>
      </c>
      <c r="AC171" s="5">
        <v>66237.968464999998</v>
      </c>
      <c r="AD171" s="5">
        <v>142</v>
      </c>
      <c r="AE171" s="5">
        <v>76562.237263000003</v>
      </c>
      <c r="AF171" s="5">
        <v>65</v>
      </c>
      <c r="AG171" s="5">
        <v>103851.15534</v>
      </c>
      <c r="AH171" s="5">
        <v>105</v>
      </c>
      <c r="AI171" s="5">
        <v>70811.792524999997</v>
      </c>
      <c r="AJ171" s="5">
        <v>83</v>
      </c>
      <c r="AK171" s="5">
        <v>47502.675539999997</v>
      </c>
      <c r="AL171" s="5">
        <v>59</v>
      </c>
      <c r="AM171" s="5">
        <v>73183.311230000007</v>
      </c>
      <c r="AN171" s="5">
        <v>24.5</v>
      </c>
      <c r="AO171" s="5">
        <v>947.70099000000005</v>
      </c>
      <c r="AP171" s="5">
        <v>8</v>
      </c>
      <c r="AQ171" s="5">
        <v>35567.354579999999</v>
      </c>
      <c r="AR171" s="5">
        <v>28</v>
      </c>
      <c r="AS171" s="6">
        <v>1283909.694811</v>
      </c>
      <c r="AT171" s="8">
        <v>1643.88</v>
      </c>
    </row>
    <row r="172" spans="4:46" x14ac:dyDescent="0.35">
      <c r="D172" s="2" t="s">
        <v>160</v>
      </c>
      <c r="E172" s="5">
        <v>94.980630000000005</v>
      </c>
      <c r="F172" s="5">
        <v>2</v>
      </c>
      <c r="G172" s="5">
        <v>315.52087999999998</v>
      </c>
      <c r="H172" s="5">
        <v>2</v>
      </c>
      <c r="I172" s="5">
        <v>3180.99136</v>
      </c>
      <c r="J172" s="5">
        <v>24</v>
      </c>
      <c r="K172" s="5">
        <v>8364.4629029999996</v>
      </c>
      <c r="L172" s="5">
        <v>53</v>
      </c>
      <c r="M172" s="5">
        <v>9259.4351119999992</v>
      </c>
      <c r="N172" s="5">
        <v>56</v>
      </c>
      <c r="O172" s="5">
        <v>21158.525108000002</v>
      </c>
      <c r="P172" s="5">
        <v>84</v>
      </c>
      <c r="Q172" s="5">
        <v>45840.869155</v>
      </c>
      <c r="R172" s="5">
        <v>112.75</v>
      </c>
      <c r="S172" s="5">
        <v>45008.375883000001</v>
      </c>
      <c r="T172" s="5">
        <v>96</v>
      </c>
      <c r="U172" s="5">
        <v>65468.881093000004</v>
      </c>
      <c r="V172" s="5">
        <v>168</v>
      </c>
      <c r="W172" s="5">
        <v>33565.200599000003</v>
      </c>
      <c r="X172" s="5">
        <v>68</v>
      </c>
      <c r="Y172" s="5">
        <v>38565.104703999998</v>
      </c>
      <c r="Z172" s="5">
        <v>147.99</v>
      </c>
      <c r="AA172" s="5">
        <v>91970.620576999994</v>
      </c>
      <c r="AB172" s="5">
        <v>139.88</v>
      </c>
      <c r="AC172" s="5">
        <v>75641.310865000007</v>
      </c>
      <c r="AD172" s="5">
        <v>177.99</v>
      </c>
      <c r="AE172" s="5">
        <v>12113.276359</v>
      </c>
      <c r="AF172" s="5">
        <v>53</v>
      </c>
      <c r="AG172" s="5">
        <v>18708.708143</v>
      </c>
      <c r="AH172" s="5">
        <v>39.5</v>
      </c>
      <c r="AI172" s="5">
        <v>177052.83037099999</v>
      </c>
      <c r="AJ172" s="5">
        <v>92.66</v>
      </c>
      <c r="AK172" s="5">
        <v>31158.159055</v>
      </c>
      <c r="AL172" s="5">
        <v>79</v>
      </c>
      <c r="AM172" s="5">
        <v>20793.474829999999</v>
      </c>
      <c r="AN172" s="5">
        <v>26</v>
      </c>
      <c r="AO172" s="5">
        <v>37523.356502000002</v>
      </c>
      <c r="AP172" s="5">
        <v>29.97</v>
      </c>
      <c r="AQ172" s="5">
        <v>12455.383629</v>
      </c>
      <c r="AR172" s="5">
        <v>24.99</v>
      </c>
      <c r="AS172" s="6">
        <v>748239.46775800001</v>
      </c>
      <c r="AT172" s="8">
        <v>1476.73</v>
      </c>
    </row>
    <row r="173" spans="4:46" x14ac:dyDescent="0.35">
      <c r="D173" s="2" t="s">
        <v>220</v>
      </c>
      <c r="E173" s="5"/>
      <c r="F173" s="25"/>
      <c r="G173" s="5"/>
      <c r="H173" s="25"/>
      <c r="I173" s="5"/>
      <c r="J173" s="25"/>
      <c r="K173" s="5"/>
      <c r="L173" s="25"/>
      <c r="M173" s="5">
        <v>90</v>
      </c>
      <c r="N173" s="5">
        <v>1</v>
      </c>
      <c r="O173" s="5">
        <v>98</v>
      </c>
      <c r="P173" s="5">
        <v>2</v>
      </c>
      <c r="Q173" s="5">
        <v>275.45916999999997</v>
      </c>
      <c r="R173" s="5">
        <v>1</v>
      </c>
      <c r="S173" s="5"/>
      <c r="T173" s="25"/>
      <c r="U173" s="5"/>
      <c r="V173" s="25"/>
      <c r="W173" s="5">
        <v>90.707229999999996</v>
      </c>
      <c r="X173" s="5">
        <v>1</v>
      </c>
      <c r="Y173" s="5">
        <v>1789.79601</v>
      </c>
      <c r="Z173" s="5">
        <v>1</v>
      </c>
      <c r="AA173" s="5"/>
      <c r="AB173" s="25"/>
      <c r="AC173" s="5">
        <v>24.015979999999999</v>
      </c>
      <c r="AD173" s="5">
        <v>1</v>
      </c>
      <c r="AE173" s="5"/>
      <c r="AF173" s="25"/>
      <c r="AG173" s="5"/>
      <c r="AH173" s="25"/>
      <c r="AI173" s="5"/>
      <c r="AJ173" s="25"/>
      <c r="AK173" s="5"/>
      <c r="AL173" s="25"/>
      <c r="AM173" s="5"/>
      <c r="AN173" s="25"/>
      <c r="AO173" s="5">
        <v>65.819999999999993</v>
      </c>
      <c r="AP173" s="5">
        <v>1</v>
      </c>
      <c r="AQ173" s="5"/>
      <c r="AR173" s="25"/>
      <c r="AS173" s="6">
        <v>2433.7983899999999</v>
      </c>
      <c r="AT173" s="8">
        <v>8</v>
      </c>
    </row>
    <row r="174" spans="4:46" x14ac:dyDescent="0.35">
      <c r="D174" s="2" t="s">
        <v>161</v>
      </c>
      <c r="E174" s="5">
        <v>3505.335564</v>
      </c>
      <c r="F174" s="5">
        <v>15</v>
      </c>
      <c r="G174" s="5">
        <v>3883.77799</v>
      </c>
      <c r="H174" s="5">
        <v>15</v>
      </c>
      <c r="I174" s="5">
        <v>8053.4833580000004</v>
      </c>
      <c r="J174" s="5">
        <v>20</v>
      </c>
      <c r="K174" s="5">
        <v>2474.3307100000002</v>
      </c>
      <c r="L174" s="5">
        <v>12</v>
      </c>
      <c r="M174" s="5">
        <v>16458.073230999998</v>
      </c>
      <c r="N174" s="5">
        <v>28.9</v>
      </c>
      <c r="O174" s="5">
        <v>11129.006719999999</v>
      </c>
      <c r="P174" s="5">
        <v>46.45</v>
      </c>
      <c r="Q174" s="5">
        <v>4001.7404999999999</v>
      </c>
      <c r="R174" s="5">
        <v>15.15</v>
      </c>
      <c r="S174" s="5">
        <v>4745.6865699999998</v>
      </c>
      <c r="T174" s="5">
        <v>21</v>
      </c>
      <c r="U174" s="5">
        <v>7221.5902980000001</v>
      </c>
      <c r="V174" s="5">
        <v>23.51</v>
      </c>
      <c r="W174" s="5">
        <v>5443.0056299999997</v>
      </c>
      <c r="X174" s="5">
        <v>45</v>
      </c>
      <c r="Y174" s="5">
        <v>13264.148626</v>
      </c>
      <c r="Z174" s="5">
        <v>109.02</v>
      </c>
      <c r="AA174" s="5">
        <v>12205.695019999999</v>
      </c>
      <c r="AB174" s="5">
        <v>34</v>
      </c>
      <c r="AC174" s="5">
        <v>12399.529619999999</v>
      </c>
      <c r="AD174" s="5">
        <v>23</v>
      </c>
      <c r="AE174" s="5">
        <v>5937.3190199999999</v>
      </c>
      <c r="AF174" s="5">
        <v>16</v>
      </c>
      <c r="AG174" s="5">
        <v>4298.8160900000003</v>
      </c>
      <c r="AH174" s="5">
        <v>6</v>
      </c>
      <c r="AI174" s="5">
        <v>1795.1929</v>
      </c>
      <c r="AJ174" s="5">
        <v>6</v>
      </c>
      <c r="AK174" s="5">
        <v>438.24794000000003</v>
      </c>
      <c r="AL174" s="5">
        <v>6</v>
      </c>
      <c r="AM174" s="5">
        <v>519.62838999999997</v>
      </c>
      <c r="AN174" s="5">
        <v>3</v>
      </c>
      <c r="AO174" s="5"/>
      <c r="AP174" s="25"/>
      <c r="AQ174" s="5">
        <v>395.04</v>
      </c>
      <c r="AR174" s="5">
        <v>2</v>
      </c>
      <c r="AS174" s="6">
        <v>118169.648177</v>
      </c>
      <c r="AT174" s="8">
        <v>447.03</v>
      </c>
    </row>
    <row r="175" spans="4:46" x14ac:dyDescent="0.35">
      <c r="D175" s="2" t="s">
        <v>32</v>
      </c>
      <c r="E175" s="5">
        <v>8241.7125680000008</v>
      </c>
      <c r="F175" s="5">
        <v>18</v>
      </c>
      <c r="G175" s="5">
        <v>9418.7548700000007</v>
      </c>
      <c r="H175" s="5">
        <v>15</v>
      </c>
      <c r="I175" s="5">
        <v>15662.854321999999</v>
      </c>
      <c r="J175" s="5">
        <v>18.5</v>
      </c>
      <c r="K175" s="5">
        <v>19578.891199999998</v>
      </c>
      <c r="L175" s="5">
        <v>34.5</v>
      </c>
      <c r="M175" s="5">
        <v>25294.921425</v>
      </c>
      <c r="N175" s="5">
        <v>35.92</v>
      </c>
      <c r="O175" s="5">
        <v>73167.721680000002</v>
      </c>
      <c r="P175" s="5">
        <v>15</v>
      </c>
      <c r="Q175" s="5">
        <v>15427.263618999999</v>
      </c>
      <c r="R175" s="5">
        <v>19.2</v>
      </c>
      <c r="S175" s="5">
        <v>19465.487498999999</v>
      </c>
      <c r="T175" s="5">
        <v>30</v>
      </c>
      <c r="U175" s="5">
        <v>57255.874853000001</v>
      </c>
      <c r="V175" s="5">
        <v>22.97</v>
      </c>
      <c r="W175" s="5">
        <v>13672.970535</v>
      </c>
      <c r="X175" s="5">
        <v>23</v>
      </c>
      <c r="Y175" s="5">
        <v>13976.68175</v>
      </c>
      <c r="Z175" s="5">
        <v>10.5</v>
      </c>
      <c r="AA175" s="5">
        <v>22300.22133</v>
      </c>
      <c r="AB175" s="5">
        <v>13.5</v>
      </c>
      <c r="AC175" s="5">
        <v>10673.763575000001</v>
      </c>
      <c r="AD175" s="5">
        <v>9.5</v>
      </c>
      <c r="AE175" s="5">
        <v>13699.595880999999</v>
      </c>
      <c r="AF175" s="5">
        <v>20.329999999999998</v>
      </c>
      <c r="AG175" s="5">
        <v>18797.167702999999</v>
      </c>
      <c r="AH175" s="5">
        <v>13.83</v>
      </c>
      <c r="AI175" s="5">
        <v>25524.277363000001</v>
      </c>
      <c r="AJ175" s="5">
        <v>11.83</v>
      </c>
      <c r="AK175" s="5">
        <v>13577.426747</v>
      </c>
      <c r="AL175" s="5">
        <v>11.5</v>
      </c>
      <c r="AM175" s="5">
        <v>10503.080855</v>
      </c>
      <c r="AN175" s="5">
        <v>1.1599999999999999</v>
      </c>
      <c r="AO175" s="5">
        <v>19770.800683000001</v>
      </c>
      <c r="AP175" s="5">
        <v>4.33</v>
      </c>
      <c r="AQ175" s="5">
        <v>4916.7660100000003</v>
      </c>
      <c r="AR175" s="5">
        <v>10</v>
      </c>
      <c r="AS175" s="6">
        <v>410926.23446800001</v>
      </c>
      <c r="AT175" s="8">
        <v>338.57</v>
      </c>
    </row>
    <row r="176" spans="4:46" x14ac:dyDescent="0.35">
      <c r="D176" s="2" t="s">
        <v>60</v>
      </c>
      <c r="E176" s="5">
        <v>60</v>
      </c>
      <c r="F176" s="5">
        <v>2</v>
      </c>
      <c r="G176" s="5">
        <v>24.999998999999999</v>
      </c>
      <c r="H176" s="5">
        <v>1</v>
      </c>
      <c r="I176" s="5">
        <v>1204.4779679999999</v>
      </c>
      <c r="J176" s="5">
        <v>7</v>
      </c>
      <c r="K176" s="5">
        <v>2642.0792499999998</v>
      </c>
      <c r="L176" s="5">
        <v>16.5</v>
      </c>
      <c r="M176" s="5">
        <v>6482.99442</v>
      </c>
      <c r="N176" s="5">
        <v>20</v>
      </c>
      <c r="O176" s="5">
        <v>6440.4503199999999</v>
      </c>
      <c r="P176" s="5">
        <v>9</v>
      </c>
      <c r="Q176" s="5">
        <v>1763.90795</v>
      </c>
      <c r="R176" s="5">
        <v>9</v>
      </c>
      <c r="S176" s="5">
        <v>1418.79935</v>
      </c>
      <c r="T176" s="5">
        <v>8</v>
      </c>
      <c r="U176" s="5">
        <v>1270.9356399999999</v>
      </c>
      <c r="V176" s="5">
        <v>9</v>
      </c>
      <c r="W176" s="5">
        <v>4767.8621430000003</v>
      </c>
      <c r="X176" s="5">
        <v>12.33</v>
      </c>
      <c r="Y176" s="5">
        <v>90420.293995</v>
      </c>
      <c r="Z176" s="5">
        <v>2.5</v>
      </c>
      <c r="AA176" s="5">
        <v>2176.28217</v>
      </c>
      <c r="AB176" s="5">
        <v>2</v>
      </c>
      <c r="AC176" s="5">
        <v>2160.0817099999999</v>
      </c>
      <c r="AD176" s="5">
        <v>2</v>
      </c>
      <c r="AE176" s="5">
        <v>9562.8784450000003</v>
      </c>
      <c r="AF176" s="5">
        <v>0.5</v>
      </c>
      <c r="AG176" s="5">
        <v>1174.11376</v>
      </c>
      <c r="AH176" s="5">
        <v>1</v>
      </c>
      <c r="AI176" s="5">
        <v>5474.2515400000002</v>
      </c>
      <c r="AJ176" s="5">
        <v>0.5</v>
      </c>
      <c r="AK176" s="5">
        <v>10894.128557</v>
      </c>
      <c r="AL176" s="5">
        <v>3.83</v>
      </c>
      <c r="AM176" s="5">
        <v>4487.1454299999996</v>
      </c>
      <c r="AN176" s="5">
        <v>2</v>
      </c>
      <c r="AO176" s="5">
        <v>3617.7525799999999</v>
      </c>
      <c r="AP176" s="5">
        <v>3</v>
      </c>
      <c r="AQ176" s="5"/>
      <c r="AR176" s="25"/>
      <c r="AS176" s="6">
        <v>156043.43522700001</v>
      </c>
      <c r="AT176" s="8">
        <v>111.16</v>
      </c>
    </row>
    <row r="177" spans="4:46" x14ac:dyDescent="0.35">
      <c r="D177" s="2" t="s">
        <v>61</v>
      </c>
      <c r="E177" s="5">
        <v>8804.5771999999997</v>
      </c>
      <c r="F177" s="5">
        <v>11</v>
      </c>
      <c r="G177" s="5">
        <v>7667.2787490000001</v>
      </c>
      <c r="H177" s="5">
        <v>13.5</v>
      </c>
      <c r="I177" s="5">
        <v>18093.199530999998</v>
      </c>
      <c r="J177" s="5">
        <v>11.99</v>
      </c>
      <c r="K177" s="5">
        <v>457.271479</v>
      </c>
      <c r="L177" s="5">
        <v>7</v>
      </c>
      <c r="M177" s="5">
        <v>32489.916363</v>
      </c>
      <c r="N177" s="5">
        <v>7.66</v>
      </c>
      <c r="O177" s="5">
        <v>2962.0118510000002</v>
      </c>
      <c r="P177" s="5">
        <v>6</v>
      </c>
      <c r="Q177" s="5">
        <v>3434.3335510000002</v>
      </c>
      <c r="R177" s="5">
        <v>12</v>
      </c>
      <c r="S177" s="5">
        <v>16673.227948</v>
      </c>
      <c r="T177" s="5">
        <v>8.33</v>
      </c>
      <c r="U177" s="5">
        <v>22324.287810000002</v>
      </c>
      <c r="V177" s="5">
        <v>20</v>
      </c>
      <c r="W177" s="5">
        <v>7604.3903</v>
      </c>
      <c r="X177" s="5">
        <v>8.5</v>
      </c>
      <c r="Y177" s="5">
        <v>39295.908314</v>
      </c>
      <c r="Z177" s="5">
        <v>27.15</v>
      </c>
      <c r="AA177" s="5">
        <v>18079.362187999999</v>
      </c>
      <c r="AB177" s="5">
        <v>18.5</v>
      </c>
      <c r="AC177" s="5">
        <v>10932.931703</v>
      </c>
      <c r="AD177" s="5">
        <v>9.99</v>
      </c>
      <c r="AE177" s="5">
        <v>1634.7652599999999</v>
      </c>
      <c r="AF177" s="5">
        <v>4</v>
      </c>
      <c r="AG177" s="5">
        <v>3776.178375</v>
      </c>
      <c r="AH177" s="5">
        <v>10</v>
      </c>
      <c r="AI177" s="5">
        <v>846.74936700000001</v>
      </c>
      <c r="AJ177" s="5">
        <v>4</v>
      </c>
      <c r="AK177" s="5">
        <v>664.84243000000004</v>
      </c>
      <c r="AL177" s="5">
        <v>2</v>
      </c>
      <c r="AM177" s="5">
        <v>4762.746314</v>
      </c>
      <c r="AN177" s="5">
        <v>4</v>
      </c>
      <c r="AO177" s="5">
        <v>40730.062128999998</v>
      </c>
      <c r="AP177" s="5">
        <v>10.66</v>
      </c>
      <c r="AQ177" s="5">
        <v>100.8</v>
      </c>
      <c r="AR177" s="5">
        <v>1</v>
      </c>
      <c r="AS177" s="6">
        <v>241334.84086200001</v>
      </c>
      <c r="AT177" s="8">
        <v>197.28</v>
      </c>
    </row>
    <row r="178" spans="4:46" x14ac:dyDescent="0.35">
      <c r="D178" s="2" t="s">
        <v>162</v>
      </c>
      <c r="E178" s="5">
        <v>38.55312</v>
      </c>
      <c r="F178" s="5">
        <v>1</v>
      </c>
      <c r="G178" s="5">
        <v>26.2</v>
      </c>
      <c r="H178" s="5">
        <v>2</v>
      </c>
      <c r="I178" s="5">
        <v>1165.79063</v>
      </c>
      <c r="J178" s="5">
        <v>1</v>
      </c>
      <c r="K178" s="5"/>
      <c r="L178" s="25"/>
      <c r="M178" s="5">
        <v>570.13502000000005</v>
      </c>
      <c r="N178" s="5">
        <v>2</v>
      </c>
      <c r="O178" s="5"/>
      <c r="P178" s="25"/>
      <c r="Q178" s="5"/>
      <c r="R178" s="25"/>
      <c r="S178" s="5"/>
      <c r="T178" s="25"/>
      <c r="U178" s="5">
        <v>389.96</v>
      </c>
      <c r="V178" s="5">
        <v>4</v>
      </c>
      <c r="W178" s="5">
        <v>705.14347999999995</v>
      </c>
      <c r="X178" s="5">
        <v>9</v>
      </c>
      <c r="Y178" s="5">
        <v>373.07058999999998</v>
      </c>
      <c r="Z178" s="5">
        <v>9</v>
      </c>
      <c r="AA178" s="5">
        <v>516.71797000000004</v>
      </c>
      <c r="AB178" s="5">
        <v>9</v>
      </c>
      <c r="AC178" s="5">
        <v>1223.74153</v>
      </c>
      <c r="AD178" s="5">
        <v>16</v>
      </c>
      <c r="AE178" s="5">
        <v>661.45879000000002</v>
      </c>
      <c r="AF178" s="5">
        <v>8</v>
      </c>
      <c r="AG178" s="5">
        <v>992.17683999999997</v>
      </c>
      <c r="AH178" s="5">
        <v>19</v>
      </c>
      <c r="AI178" s="5">
        <v>2598.6249899999998</v>
      </c>
      <c r="AJ178" s="5">
        <v>34</v>
      </c>
      <c r="AK178" s="5">
        <v>1610.8626999999999</v>
      </c>
      <c r="AL178" s="5">
        <v>23</v>
      </c>
      <c r="AM178" s="5">
        <v>453.46845000000002</v>
      </c>
      <c r="AN178" s="5">
        <v>6</v>
      </c>
      <c r="AO178" s="5"/>
      <c r="AP178" s="25"/>
      <c r="AQ178" s="5">
        <v>195.83552</v>
      </c>
      <c r="AR178" s="5">
        <v>1</v>
      </c>
      <c r="AS178" s="6">
        <v>11521.73963</v>
      </c>
      <c r="AT178" s="8">
        <v>144</v>
      </c>
    </row>
    <row r="179" spans="4:46" x14ac:dyDescent="0.35">
      <c r="D179" s="2" t="s">
        <v>163</v>
      </c>
      <c r="E179" s="5">
        <v>738</v>
      </c>
      <c r="F179" s="5">
        <v>1</v>
      </c>
      <c r="G179" s="5"/>
      <c r="H179" s="25"/>
      <c r="I179" s="5"/>
      <c r="J179" s="25"/>
      <c r="K179" s="5"/>
      <c r="L179" s="25"/>
      <c r="M179" s="5"/>
      <c r="N179" s="25"/>
      <c r="O179" s="5"/>
      <c r="P179" s="25"/>
      <c r="Q179" s="5"/>
      <c r="R179" s="25"/>
      <c r="S179" s="5"/>
      <c r="T179" s="25"/>
      <c r="U179" s="5"/>
      <c r="V179" s="25"/>
      <c r="W179" s="5"/>
      <c r="X179" s="25"/>
      <c r="Y179" s="5"/>
      <c r="Z179" s="25"/>
      <c r="AA179" s="5">
        <v>156</v>
      </c>
      <c r="AB179" s="5">
        <v>1</v>
      </c>
      <c r="AC179" s="5">
        <v>111.85988</v>
      </c>
      <c r="AD179" s="5">
        <v>1</v>
      </c>
      <c r="AE179" s="5">
        <v>76.561689999999999</v>
      </c>
      <c r="AF179" s="5">
        <v>1</v>
      </c>
      <c r="AG179" s="5">
        <v>983.94799999999998</v>
      </c>
      <c r="AH179" s="5">
        <v>6</v>
      </c>
      <c r="AI179" s="5">
        <v>2594.2560010000002</v>
      </c>
      <c r="AJ179" s="5">
        <v>27</v>
      </c>
      <c r="AK179" s="5">
        <v>5876.799</v>
      </c>
      <c r="AL179" s="5">
        <v>31</v>
      </c>
      <c r="AM179" s="5">
        <v>7443.3031600000004</v>
      </c>
      <c r="AN179" s="5">
        <v>60</v>
      </c>
      <c r="AO179" s="5">
        <v>11983.769270000001</v>
      </c>
      <c r="AP179" s="5">
        <v>116</v>
      </c>
      <c r="AQ179" s="5">
        <v>11076.339840000001</v>
      </c>
      <c r="AR179" s="5">
        <v>90</v>
      </c>
      <c r="AS179" s="6">
        <v>41040.836840999997</v>
      </c>
      <c r="AT179" s="8">
        <v>334</v>
      </c>
    </row>
    <row r="180" spans="4:46" x14ac:dyDescent="0.35">
      <c r="D180" s="2" t="s">
        <v>164</v>
      </c>
      <c r="E180" s="5">
        <v>19310.747273000001</v>
      </c>
      <c r="F180" s="5">
        <v>39</v>
      </c>
      <c r="G180" s="5">
        <v>72346.071914999993</v>
      </c>
      <c r="H180" s="5">
        <v>38</v>
      </c>
      <c r="I180" s="5">
        <v>14748.540575000001</v>
      </c>
      <c r="J180" s="5">
        <v>43</v>
      </c>
      <c r="K180" s="5">
        <v>18853.105115999999</v>
      </c>
      <c r="L180" s="5">
        <v>58.22</v>
      </c>
      <c r="M180" s="5">
        <v>94938.339382999999</v>
      </c>
      <c r="N180" s="5">
        <v>52</v>
      </c>
      <c r="O180" s="5">
        <v>28691.981319999999</v>
      </c>
      <c r="P180" s="5">
        <v>69</v>
      </c>
      <c r="Q180" s="5">
        <v>19323.496541</v>
      </c>
      <c r="R180" s="5">
        <v>49.01</v>
      </c>
      <c r="S180" s="5">
        <v>20035.850711999999</v>
      </c>
      <c r="T180" s="5">
        <v>51</v>
      </c>
      <c r="U180" s="5">
        <v>41867.070856999999</v>
      </c>
      <c r="V180" s="5">
        <v>45</v>
      </c>
      <c r="W180" s="5">
        <v>37296.463114999999</v>
      </c>
      <c r="X180" s="5">
        <v>43</v>
      </c>
      <c r="Y180" s="5">
        <v>199151.780505</v>
      </c>
      <c r="Z180" s="5">
        <v>41.5</v>
      </c>
      <c r="AA180" s="5">
        <v>2111164.3092510002</v>
      </c>
      <c r="AB180" s="5">
        <v>71.989999999999995</v>
      </c>
      <c r="AC180" s="5">
        <v>417098.124152</v>
      </c>
      <c r="AD180" s="5">
        <v>48.5</v>
      </c>
      <c r="AE180" s="5">
        <v>60232.558012000001</v>
      </c>
      <c r="AF180" s="5">
        <v>55</v>
      </c>
      <c r="AG180" s="5">
        <v>120080.087461</v>
      </c>
      <c r="AH180" s="5">
        <v>38</v>
      </c>
      <c r="AI180" s="5">
        <v>76871.263735</v>
      </c>
      <c r="AJ180" s="5">
        <v>25.5</v>
      </c>
      <c r="AK180" s="5">
        <v>29574.729593</v>
      </c>
      <c r="AL180" s="5">
        <v>24</v>
      </c>
      <c r="AM180" s="5">
        <v>33045.297980000003</v>
      </c>
      <c r="AN180" s="5">
        <v>18</v>
      </c>
      <c r="AO180" s="5">
        <v>68131.812745000003</v>
      </c>
      <c r="AP180" s="5">
        <v>30.5</v>
      </c>
      <c r="AQ180" s="5">
        <v>169831.405524</v>
      </c>
      <c r="AR180" s="5">
        <v>19.5</v>
      </c>
      <c r="AS180" s="6">
        <v>3652593.0357650002</v>
      </c>
      <c r="AT180" s="8">
        <v>859.72</v>
      </c>
    </row>
    <row r="181" spans="4:46" x14ac:dyDescent="0.35">
      <c r="D181" s="2" t="s">
        <v>165</v>
      </c>
      <c r="E181" s="5"/>
      <c r="F181" s="25"/>
      <c r="G181" s="5"/>
      <c r="H181" s="25"/>
      <c r="I181" s="5"/>
      <c r="J181" s="25"/>
      <c r="K181" s="5"/>
      <c r="L181" s="25"/>
      <c r="M181" s="5"/>
      <c r="N181" s="25"/>
      <c r="O181" s="5"/>
      <c r="P181" s="25"/>
      <c r="Q181" s="5"/>
      <c r="R181" s="25"/>
      <c r="S181" s="5"/>
      <c r="T181" s="25"/>
      <c r="U181" s="5"/>
      <c r="V181" s="25"/>
      <c r="W181" s="5"/>
      <c r="X181" s="25"/>
      <c r="Y181" s="5"/>
      <c r="Z181" s="25"/>
      <c r="AA181" s="5"/>
      <c r="AB181" s="25"/>
      <c r="AC181" s="5">
        <v>6226.3146500000003</v>
      </c>
      <c r="AD181" s="5">
        <v>14</v>
      </c>
      <c r="AE181" s="5">
        <v>3265.6529999999998</v>
      </c>
      <c r="AF181" s="5">
        <v>7</v>
      </c>
      <c r="AG181" s="5">
        <v>14252.25675</v>
      </c>
      <c r="AH181" s="5">
        <v>17</v>
      </c>
      <c r="AI181" s="5">
        <v>9743.4572000000007</v>
      </c>
      <c r="AJ181" s="5">
        <v>25</v>
      </c>
      <c r="AK181" s="5">
        <v>3234.8119999999999</v>
      </c>
      <c r="AL181" s="5">
        <v>6</v>
      </c>
      <c r="AM181" s="5">
        <v>99.5</v>
      </c>
      <c r="AN181" s="5">
        <v>1</v>
      </c>
      <c r="AO181" s="5">
        <v>10862.296249999999</v>
      </c>
      <c r="AP181" s="5">
        <v>14</v>
      </c>
      <c r="AQ181" s="5">
        <v>660.62</v>
      </c>
      <c r="AR181" s="5">
        <v>8</v>
      </c>
      <c r="AS181" s="6">
        <v>48344.909849999996</v>
      </c>
      <c r="AT181" s="8">
        <v>92</v>
      </c>
    </row>
    <row r="182" spans="4:46" x14ac:dyDescent="0.35">
      <c r="D182" s="2" t="s">
        <v>17</v>
      </c>
      <c r="E182" s="5">
        <v>82789.941554999998</v>
      </c>
      <c r="F182" s="5">
        <v>40</v>
      </c>
      <c r="G182" s="5">
        <v>102907.586238</v>
      </c>
      <c r="H182" s="5">
        <v>36</v>
      </c>
      <c r="I182" s="5">
        <v>45216.522563999999</v>
      </c>
      <c r="J182" s="5">
        <v>42.13</v>
      </c>
      <c r="K182" s="5">
        <v>30595.484166999999</v>
      </c>
      <c r="L182" s="5">
        <v>35.25</v>
      </c>
      <c r="M182" s="5">
        <v>25633.791505000001</v>
      </c>
      <c r="N182" s="5">
        <v>43.57</v>
      </c>
      <c r="O182" s="5">
        <v>109738.391775</v>
      </c>
      <c r="P182" s="5">
        <v>41.98</v>
      </c>
      <c r="Q182" s="5">
        <v>139501.695523</v>
      </c>
      <c r="R182" s="5">
        <v>57.8</v>
      </c>
      <c r="S182" s="5">
        <v>146160.63911700001</v>
      </c>
      <c r="T182" s="5">
        <v>39.49</v>
      </c>
      <c r="U182" s="5">
        <v>621700.92407800001</v>
      </c>
      <c r="V182" s="5">
        <v>41.67</v>
      </c>
      <c r="W182" s="5">
        <v>60412.589926000001</v>
      </c>
      <c r="X182" s="5">
        <v>33.51</v>
      </c>
      <c r="Y182" s="5">
        <v>54402.726545999998</v>
      </c>
      <c r="Z182" s="5">
        <v>29.5</v>
      </c>
      <c r="AA182" s="5">
        <v>561138.07869200001</v>
      </c>
      <c r="AB182" s="5">
        <v>65</v>
      </c>
      <c r="AC182" s="5">
        <v>590979.697774</v>
      </c>
      <c r="AD182" s="5">
        <v>47.99</v>
      </c>
      <c r="AE182" s="5">
        <v>941568.70368000004</v>
      </c>
      <c r="AF182" s="5">
        <v>67.5</v>
      </c>
      <c r="AG182" s="5">
        <v>395574.246934</v>
      </c>
      <c r="AH182" s="5">
        <v>59.66</v>
      </c>
      <c r="AI182" s="5">
        <v>378108.39819600002</v>
      </c>
      <c r="AJ182" s="5">
        <v>54.83</v>
      </c>
      <c r="AK182" s="5">
        <v>1485476.997615</v>
      </c>
      <c r="AL182" s="5">
        <v>31.83</v>
      </c>
      <c r="AM182" s="5">
        <v>95839.998355000003</v>
      </c>
      <c r="AN182" s="5">
        <v>22</v>
      </c>
      <c r="AO182" s="5">
        <v>364103.20107700001</v>
      </c>
      <c r="AP182" s="5">
        <v>23.83</v>
      </c>
      <c r="AQ182" s="5">
        <v>344642.02413600002</v>
      </c>
      <c r="AR182" s="5">
        <v>33.5</v>
      </c>
      <c r="AS182" s="6">
        <v>6576491.6394530004</v>
      </c>
      <c r="AT182" s="8">
        <v>847.04</v>
      </c>
    </row>
    <row r="183" spans="4:46" x14ac:dyDescent="0.35">
      <c r="D183" s="2" t="s">
        <v>33</v>
      </c>
      <c r="E183" s="5">
        <v>5901.7815499999997</v>
      </c>
      <c r="F183" s="5">
        <v>28</v>
      </c>
      <c r="G183" s="5">
        <v>10511.095160999999</v>
      </c>
      <c r="H183" s="5">
        <v>22</v>
      </c>
      <c r="I183" s="5">
        <v>6326.0495600000004</v>
      </c>
      <c r="J183" s="5">
        <v>27.83</v>
      </c>
      <c r="K183" s="5">
        <v>13569.854277</v>
      </c>
      <c r="L183" s="5">
        <v>42</v>
      </c>
      <c r="M183" s="5">
        <v>14027.324587999999</v>
      </c>
      <c r="N183" s="5">
        <v>27.5</v>
      </c>
      <c r="O183" s="5">
        <v>13403.4174</v>
      </c>
      <c r="P183" s="5">
        <v>25.33</v>
      </c>
      <c r="Q183" s="5">
        <v>13724.277410000001</v>
      </c>
      <c r="R183" s="5">
        <v>23.5</v>
      </c>
      <c r="S183" s="5">
        <v>80186.105651999998</v>
      </c>
      <c r="T183" s="5">
        <v>9</v>
      </c>
      <c r="U183" s="5">
        <v>5330.7667529999999</v>
      </c>
      <c r="V183" s="5">
        <v>12.5</v>
      </c>
      <c r="W183" s="5">
        <v>7039.0894900000003</v>
      </c>
      <c r="X183" s="5">
        <v>25</v>
      </c>
      <c r="Y183" s="5">
        <v>60571.824630000003</v>
      </c>
      <c r="Z183" s="5">
        <v>31</v>
      </c>
      <c r="AA183" s="5">
        <v>45900.552790000002</v>
      </c>
      <c r="AB183" s="5">
        <v>58</v>
      </c>
      <c r="AC183" s="5">
        <v>33145.501539999997</v>
      </c>
      <c r="AD183" s="5">
        <v>56</v>
      </c>
      <c r="AE183" s="5">
        <v>93680.679480000006</v>
      </c>
      <c r="AF183" s="5">
        <v>61</v>
      </c>
      <c r="AG183" s="5">
        <v>36407.894390000001</v>
      </c>
      <c r="AH183" s="5">
        <v>90</v>
      </c>
      <c r="AI183" s="5">
        <v>14389.62017</v>
      </c>
      <c r="AJ183" s="5">
        <v>36</v>
      </c>
      <c r="AK183" s="5">
        <v>25474.731447999999</v>
      </c>
      <c r="AL183" s="5">
        <v>25</v>
      </c>
      <c r="AM183" s="5">
        <v>12483.247629</v>
      </c>
      <c r="AN183" s="5">
        <v>11</v>
      </c>
      <c r="AO183" s="5">
        <v>15825.602985</v>
      </c>
      <c r="AP183" s="5">
        <v>16</v>
      </c>
      <c r="AQ183" s="5">
        <v>32445.710221000001</v>
      </c>
      <c r="AR183" s="5">
        <v>8.83</v>
      </c>
      <c r="AS183" s="6">
        <v>540345.12712399999</v>
      </c>
      <c r="AT183" s="8">
        <v>635.49</v>
      </c>
    </row>
    <row r="184" spans="4:46" x14ac:dyDescent="0.35">
      <c r="D184" s="2" t="s">
        <v>166</v>
      </c>
      <c r="E184" s="5"/>
      <c r="F184" s="25"/>
      <c r="G184" s="5">
        <v>374.63186999999999</v>
      </c>
      <c r="H184" s="5">
        <v>1</v>
      </c>
      <c r="I184" s="5">
        <v>424.78786000000002</v>
      </c>
      <c r="J184" s="5">
        <v>2</v>
      </c>
      <c r="K184" s="5">
        <v>1843.8987400000001</v>
      </c>
      <c r="L184" s="5">
        <v>5.35</v>
      </c>
      <c r="M184" s="5">
        <v>52.434460000000001</v>
      </c>
      <c r="N184" s="5">
        <v>0.35</v>
      </c>
      <c r="O184" s="5">
        <v>46.963709999999999</v>
      </c>
      <c r="P184" s="5">
        <v>0.35</v>
      </c>
      <c r="Q184" s="5"/>
      <c r="R184" s="25"/>
      <c r="S184" s="5">
        <v>120.42622</v>
      </c>
      <c r="T184" s="5">
        <v>3</v>
      </c>
      <c r="U184" s="5">
        <v>2408.7113100000001</v>
      </c>
      <c r="V184" s="5">
        <v>3</v>
      </c>
      <c r="W184" s="5">
        <v>12.29602</v>
      </c>
      <c r="X184" s="5">
        <v>1</v>
      </c>
      <c r="Y184" s="5">
        <v>13</v>
      </c>
      <c r="Z184" s="5">
        <v>1</v>
      </c>
      <c r="AA184" s="5"/>
      <c r="AB184" s="25"/>
      <c r="AC184" s="5">
        <v>125.685</v>
      </c>
      <c r="AD184" s="5">
        <v>1</v>
      </c>
      <c r="AE184" s="5"/>
      <c r="AF184" s="25"/>
      <c r="AG184" s="5"/>
      <c r="AH184" s="25"/>
      <c r="AI184" s="5">
        <v>235.88</v>
      </c>
      <c r="AJ184" s="5">
        <v>1</v>
      </c>
      <c r="AK184" s="5"/>
      <c r="AL184" s="25"/>
      <c r="AM184" s="5"/>
      <c r="AN184" s="25"/>
      <c r="AO184" s="5"/>
      <c r="AP184" s="25"/>
      <c r="AQ184" s="5"/>
      <c r="AR184" s="25"/>
      <c r="AS184" s="6">
        <v>5658.7151899999999</v>
      </c>
      <c r="AT184" s="8">
        <v>19.05</v>
      </c>
    </row>
    <row r="185" spans="4:46" x14ac:dyDescent="0.35">
      <c r="D185" s="2" t="s">
        <v>167</v>
      </c>
      <c r="E185" s="5">
        <v>232.87765999999999</v>
      </c>
      <c r="F185" s="5">
        <v>4</v>
      </c>
      <c r="G185" s="5">
        <v>460.40284800000001</v>
      </c>
      <c r="H185" s="5">
        <v>6</v>
      </c>
      <c r="I185" s="5">
        <v>2116.6066540000002</v>
      </c>
      <c r="J185" s="5">
        <v>20.399999999999999</v>
      </c>
      <c r="K185" s="5">
        <v>3433.610819</v>
      </c>
      <c r="L185" s="5">
        <v>69.900000000000006</v>
      </c>
      <c r="M185" s="5">
        <v>825.02256999999997</v>
      </c>
      <c r="N185" s="5">
        <v>15.7</v>
      </c>
      <c r="O185" s="5">
        <v>2442.5235039999998</v>
      </c>
      <c r="P185" s="5">
        <v>28.4</v>
      </c>
      <c r="Q185" s="5">
        <v>3007.206036</v>
      </c>
      <c r="R185" s="5">
        <v>23.31</v>
      </c>
      <c r="S185" s="5">
        <v>1787.1953579999999</v>
      </c>
      <c r="T185" s="5">
        <v>21</v>
      </c>
      <c r="U185" s="5">
        <v>838.40008</v>
      </c>
      <c r="V185" s="5">
        <v>14</v>
      </c>
      <c r="W185" s="5">
        <v>1545.71994</v>
      </c>
      <c r="X185" s="5">
        <v>7</v>
      </c>
      <c r="Y185" s="5">
        <v>874.64505999999994</v>
      </c>
      <c r="Z185" s="5">
        <v>13</v>
      </c>
      <c r="AA185" s="5">
        <v>930.76250000000005</v>
      </c>
      <c r="AB185" s="5">
        <v>14</v>
      </c>
      <c r="AC185" s="5">
        <v>1749.1323299999999</v>
      </c>
      <c r="AD185" s="5">
        <v>18</v>
      </c>
      <c r="AE185" s="5">
        <v>1624.3583100000001</v>
      </c>
      <c r="AF185" s="5">
        <v>7</v>
      </c>
      <c r="AG185" s="5">
        <v>679.91632500000003</v>
      </c>
      <c r="AH185" s="5">
        <v>12</v>
      </c>
      <c r="AI185" s="5">
        <v>4057.4472000000001</v>
      </c>
      <c r="AJ185" s="5">
        <v>7</v>
      </c>
      <c r="AK185" s="5">
        <v>5022.1823000000004</v>
      </c>
      <c r="AL185" s="5">
        <v>5</v>
      </c>
      <c r="AM185" s="5">
        <v>2399.1716299999998</v>
      </c>
      <c r="AN185" s="5">
        <v>5</v>
      </c>
      <c r="AO185" s="5">
        <v>5575.2742900000003</v>
      </c>
      <c r="AP185" s="5">
        <v>2</v>
      </c>
      <c r="AQ185" s="5">
        <v>5655.9252299999998</v>
      </c>
      <c r="AR185" s="5">
        <v>2.5</v>
      </c>
      <c r="AS185" s="6">
        <v>45258.380643999997</v>
      </c>
      <c r="AT185" s="8">
        <v>295.20999999999998</v>
      </c>
    </row>
    <row r="186" spans="4:46" x14ac:dyDescent="0.35">
      <c r="D186" s="2" t="s">
        <v>168</v>
      </c>
      <c r="E186" s="5"/>
      <c r="F186" s="25"/>
      <c r="G186" s="5"/>
      <c r="H186" s="25"/>
      <c r="I186" s="5">
        <v>1035.9062140000001</v>
      </c>
      <c r="J186" s="5">
        <v>4</v>
      </c>
      <c r="K186" s="5">
        <v>760.89856999999995</v>
      </c>
      <c r="L186" s="5">
        <v>4</v>
      </c>
      <c r="M186" s="5">
        <v>1540.8979979999999</v>
      </c>
      <c r="N186" s="5">
        <v>6</v>
      </c>
      <c r="O186" s="5">
        <v>1268.3791140000001</v>
      </c>
      <c r="P186" s="5">
        <v>10</v>
      </c>
      <c r="Q186" s="5">
        <v>2066.7702399999998</v>
      </c>
      <c r="R186" s="5">
        <v>5</v>
      </c>
      <c r="S186" s="5">
        <v>284.68835999999999</v>
      </c>
      <c r="T186" s="5">
        <v>3</v>
      </c>
      <c r="U186" s="5">
        <v>177.29048</v>
      </c>
      <c r="V186" s="5">
        <v>4</v>
      </c>
      <c r="W186" s="5">
        <v>1191.1162099999999</v>
      </c>
      <c r="X186" s="5">
        <v>7</v>
      </c>
      <c r="Y186" s="5">
        <v>1315.08286</v>
      </c>
      <c r="Z186" s="5">
        <v>11</v>
      </c>
      <c r="AA186" s="5">
        <v>414.26726000000002</v>
      </c>
      <c r="AB186" s="5">
        <v>10</v>
      </c>
      <c r="AC186" s="5">
        <v>1541.02145</v>
      </c>
      <c r="AD186" s="5">
        <v>8</v>
      </c>
      <c r="AE186" s="5">
        <v>860.40340000000003</v>
      </c>
      <c r="AF186" s="5">
        <v>7</v>
      </c>
      <c r="AG186" s="5">
        <v>861.17713000000003</v>
      </c>
      <c r="AH186" s="5">
        <v>9</v>
      </c>
      <c r="AI186" s="5">
        <v>769.25054</v>
      </c>
      <c r="AJ186" s="5">
        <v>6</v>
      </c>
      <c r="AK186" s="5">
        <v>800.98181</v>
      </c>
      <c r="AL186" s="5">
        <v>7</v>
      </c>
      <c r="AM186" s="5">
        <v>596.67039899999997</v>
      </c>
      <c r="AN186" s="5">
        <v>7</v>
      </c>
      <c r="AO186" s="5">
        <v>589.96384999999998</v>
      </c>
      <c r="AP186" s="5">
        <v>3</v>
      </c>
      <c r="AQ186" s="5"/>
      <c r="AR186" s="25"/>
      <c r="AS186" s="6">
        <v>16074.765885000001</v>
      </c>
      <c r="AT186" s="8">
        <v>111</v>
      </c>
    </row>
    <row r="187" spans="4:46" x14ac:dyDescent="0.35">
      <c r="D187" s="2" t="s">
        <v>169</v>
      </c>
      <c r="E187" s="5"/>
      <c r="F187" s="25"/>
      <c r="G187" s="5"/>
      <c r="H187" s="25"/>
      <c r="I187" s="5">
        <v>60</v>
      </c>
      <c r="J187" s="5">
        <v>1</v>
      </c>
      <c r="K187" s="5"/>
      <c r="L187" s="25"/>
      <c r="M187" s="5"/>
      <c r="N187" s="25"/>
      <c r="O187" s="5">
        <v>509.79410000000001</v>
      </c>
      <c r="P187" s="5">
        <v>2</v>
      </c>
      <c r="Q187" s="5"/>
      <c r="R187" s="25"/>
      <c r="S187" s="5">
        <v>3092.8662199999999</v>
      </c>
      <c r="T187" s="5">
        <v>20</v>
      </c>
      <c r="U187" s="5">
        <v>18491.500198999998</v>
      </c>
      <c r="V187" s="5">
        <v>47</v>
      </c>
      <c r="W187" s="5">
        <v>28267.421237999999</v>
      </c>
      <c r="X187" s="5">
        <v>88.5</v>
      </c>
      <c r="Y187" s="5">
        <v>21225.802360000001</v>
      </c>
      <c r="Z187" s="5">
        <v>124</v>
      </c>
      <c r="AA187" s="5">
        <v>28673.151259999999</v>
      </c>
      <c r="AB187" s="5">
        <v>97</v>
      </c>
      <c r="AC187" s="5">
        <v>22486.574509999999</v>
      </c>
      <c r="AD187" s="5">
        <v>107</v>
      </c>
      <c r="AE187" s="5">
        <v>5965.6058300000004</v>
      </c>
      <c r="AF187" s="5">
        <v>57</v>
      </c>
      <c r="AG187" s="5">
        <v>1967.88877</v>
      </c>
      <c r="AH187" s="5">
        <v>49</v>
      </c>
      <c r="AI187" s="5">
        <v>3368.7481400000001</v>
      </c>
      <c r="AJ187" s="5">
        <v>25</v>
      </c>
      <c r="AK187" s="5">
        <v>2107.5446000000002</v>
      </c>
      <c r="AL187" s="5">
        <v>19</v>
      </c>
      <c r="AM187" s="5">
        <v>980.20677000000001</v>
      </c>
      <c r="AN187" s="5">
        <v>17</v>
      </c>
      <c r="AO187" s="5">
        <v>1593.58636</v>
      </c>
      <c r="AP187" s="5">
        <v>27</v>
      </c>
      <c r="AQ187" s="5">
        <v>787.47006999999996</v>
      </c>
      <c r="AR187" s="5">
        <v>6</v>
      </c>
      <c r="AS187" s="6">
        <v>139578.160427</v>
      </c>
      <c r="AT187" s="8">
        <v>686.5</v>
      </c>
    </row>
    <row r="188" spans="4:46" x14ac:dyDescent="0.35">
      <c r="D188" s="2" t="s">
        <v>170</v>
      </c>
      <c r="E188" s="5"/>
      <c r="F188" s="25"/>
      <c r="G188" s="5"/>
      <c r="H188" s="25"/>
      <c r="I188" s="5"/>
      <c r="J188" s="25"/>
      <c r="K188" s="5"/>
      <c r="L188" s="25"/>
      <c r="M188" s="5"/>
      <c r="N188" s="25"/>
      <c r="O188" s="5"/>
      <c r="P188" s="25"/>
      <c r="Q188" s="5"/>
      <c r="R188" s="25"/>
      <c r="S188" s="5">
        <v>92.5</v>
      </c>
      <c r="T188" s="5">
        <v>1</v>
      </c>
      <c r="U188" s="5"/>
      <c r="V188" s="25"/>
      <c r="W188" s="5"/>
      <c r="X188" s="25"/>
      <c r="Y188" s="5"/>
      <c r="Z188" s="25"/>
      <c r="AA188" s="5"/>
      <c r="AB188" s="25"/>
      <c r="AC188" s="5">
        <v>370.5</v>
      </c>
      <c r="AD188" s="5">
        <v>2</v>
      </c>
      <c r="AE188" s="5">
        <v>229.9</v>
      </c>
      <c r="AF188" s="5">
        <v>1</v>
      </c>
      <c r="AG188" s="5"/>
      <c r="AH188" s="25"/>
      <c r="AI188" s="5">
        <v>37</v>
      </c>
      <c r="AJ188" s="5">
        <v>3</v>
      </c>
      <c r="AK188" s="5"/>
      <c r="AL188" s="25"/>
      <c r="AM188" s="5"/>
      <c r="AN188" s="25"/>
      <c r="AO188" s="5"/>
      <c r="AP188" s="25"/>
      <c r="AQ188" s="5"/>
      <c r="AR188" s="25"/>
      <c r="AS188" s="6">
        <v>729.9</v>
      </c>
      <c r="AT188" s="8">
        <v>7</v>
      </c>
    </row>
    <row r="189" spans="4:46" x14ac:dyDescent="0.35">
      <c r="D189" s="2" t="s">
        <v>18</v>
      </c>
      <c r="E189" s="5">
        <v>19383.958789</v>
      </c>
      <c r="F189" s="5">
        <v>28</v>
      </c>
      <c r="G189" s="5">
        <v>15240.190049999999</v>
      </c>
      <c r="H189" s="5">
        <v>30.5</v>
      </c>
      <c r="I189" s="5">
        <v>75480.475361999997</v>
      </c>
      <c r="J189" s="5">
        <v>22.45</v>
      </c>
      <c r="K189" s="5">
        <v>39788.142229999998</v>
      </c>
      <c r="L189" s="5">
        <v>25</v>
      </c>
      <c r="M189" s="5">
        <v>22335.649459</v>
      </c>
      <c r="N189" s="5">
        <v>29</v>
      </c>
      <c r="O189" s="5">
        <v>23455.541069999999</v>
      </c>
      <c r="P189" s="5">
        <v>17</v>
      </c>
      <c r="Q189" s="5">
        <v>25089.129505000001</v>
      </c>
      <c r="R189" s="5">
        <v>22.5</v>
      </c>
      <c r="S189" s="5">
        <v>26396.308256</v>
      </c>
      <c r="T189" s="5">
        <v>15.96</v>
      </c>
      <c r="U189" s="5">
        <v>40203.523179999997</v>
      </c>
      <c r="V189" s="5">
        <v>25.17</v>
      </c>
      <c r="W189" s="5">
        <v>121560.525972</v>
      </c>
      <c r="X189" s="5">
        <v>23</v>
      </c>
      <c r="Y189" s="5">
        <v>41848.928509999998</v>
      </c>
      <c r="Z189" s="5">
        <v>19.2</v>
      </c>
      <c r="AA189" s="5">
        <v>41543.536623</v>
      </c>
      <c r="AB189" s="5">
        <v>26</v>
      </c>
      <c r="AC189" s="5">
        <v>44390.318207999997</v>
      </c>
      <c r="AD189" s="5">
        <v>16.5</v>
      </c>
      <c r="AE189" s="5">
        <v>137625.29874999999</v>
      </c>
      <c r="AF189" s="5">
        <v>9.33</v>
      </c>
      <c r="AG189" s="5">
        <v>13755.901400000001</v>
      </c>
      <c r="AH189" s="5">
        <v>17.329999999999998</v>
      </c>
      <c r="AI189" s="5">
        <v>8027.102605</v>
      </c>
      <c r="AJ189" s="5">
        <v>9</v>
      </c>
      <c r="AK189" s="5">
        <v>58682.663305000002</v>
      </c>
      <c r="AL189" s="5">
        <v>6</v>
      </c>
      <c r="AM189" s="5">
        <v>14953.760190999999</v>
      </c>
      <c r="AN189" s="5">
        <v>9.33</v>
      </c>
      <c r="AO189" s="5">
        <v>3990.4396149999998</v>
      </c>
      <c r="AP189" s="5">
        <v>4</v>
      </c>
      <c r="AQ189" s="5">
        <v>99052.153034999996</v>
      </c>
      <c r="AR189" s="5">
        <v>7</v>
      </c>
      <c r="AS189" s="6">
        <v>872803.54611500003</v>
      </c>
      <c r="AT189" s="8">
        <v>362.27</v>
      </c>
    </row>
    <row r="190" spans="4:46" x14ac:dyDescent="0.35">
      <c r="D190" s="2" t="s">
        <v>19</v>
      </c>
      <c r="E190" s="5">
        <v>59398.961181999999</v>
      </c>
      <c r="F190" s="5">
        <v>43</v>
      </c>
      <c r="G190" s="5">
        <v>53100.644124999999</v>
      </c>
      <c r="H190" s="5">
        <v>64</v>
      </c>
      <c r="I190" s="5">
        <v>28634.511020999998</v>
      </c>
      <c r="J190" s="5">
        <v>32.130000000000003</v>
      </c>
      <c r="K190" s="5">
        <v>51087.177199999998</v>
      </c>
      <c r="L190" s="5">
        <v>31.48</v>
      </c>
      <c r="M190" s="5">
        <v>27924.977548999999</v>
      </c>
      <c r="N190" s="5">
        <v>37</v>
      </c>
      <c r="O190" s="5">
        <v>47188.105108999996</v>
      </c>
      <c r="P190" s="5">
        <v>31.5</v>
      </c>
      <c r="Q190" s="5">
        <v>130596.16641200001</v>
      </c>
      <c r="R190" s="5">
        <v>33</v>
      </c>
      <c r="S190" s="5">
        <v>44200.997459999999</v>
      </c>
      <c r="T190" s="5">
        <v>30</v>
      </c>
      <c r="U190" s="5">
        <v>23325.025960999999</v>
      </c>
      <c r="V190" s="5">
        <v>28</v>
      </c>
      <c r="W190" s="5">
        <v>85266.470371999996</v>
      </c>
      <c r="X190" s="5">
        <v>34.33</v>
      </c>
      <c r="Y190" s="5">
        <v>281597.98067999998</v>
      </c>
      <c r="Z190" s="5">
        <v>49</v>
      </c>
      <c r="AA190" s="5">
        <v>50734.873635000004</v>
      </c>
      <c r="AB190" s="5">
        <v>37</v>
      </c>
      <c r="AC190" s="5">
        <v>31320.787909999999</v>
      </c>
      <c r="AD190" s="5">
        <v>44</v>
      </c>
      <c r="AE190" s="5">
        <v>22969.205458</v>
      </c>
      <c r="AF190" s="5">
        <v>21</v>
      </c>
      <c r="AG190" s="5">
        <v>54775.974174000003</v>
      </c>
      <c r="AH190" s="5">
        <v>23.5</v>
      </c>
      <c r="AI190" s="5">
        <v>24719.985049999999</v>
      </c>
      <c r="AJ190" s="5">
        <v>30</v>
      </c>
      <c r="AK190" s="5">
        <v>40817.304035000001</v>
      </c>
      <c r="AL190" s="5">
        <v>40.5</v>
      </c>
      <c r="AM190" s="5">
        <v>24867.748079000001</v>
      </c>
      <c r="AN190" s="5">
        <v>13</v>
      </c>
      <c r="AO190" s="5">
        <v>167236.600335</v>
      </c>
      <c r="AP190" s="5">
        <v>16.5</v>
      </c>
      <c r="AQ190" s="5">
        <v>17941.436952</v>
      </c>
      <c r="AR190" s="5">
        <v>7</v>
      </c>
      <c r="AS190" s="6">
        <v>1267704.932699</v>
      </c>
      <c r="AT190" s="8">
        <v>645.94000000000005</v>
      </c>
    </row>
    <row r="191" spans="4:46" x14ac:dyDescent="0.35">
      <c r="D191" s="2" t="s">
        <v>221</v>
      </c>
      <c r="E191" s="5"/>
      <c r="F191" s="25"/>
      <c r="G191" s="5"/>
      <c r="H191" s="25"/>
      <c r="I191" s="5"/>
      <c r="J191" s="25"/>
      <c r="K191" s="5"/>
      <c r="L191" s="25"/>
      <c r="M191" s="5"/>
      <c r="N191" s="25"/>
      <c r="O191" s="5">
        <v>96.371809999999996</v>
      </c>
      <c r="P191" s="5">
        <v>2</v>
      </c>
      <c r="Q191" s="5"/>
      <c r="R191" s="25"/>
      <c r="S191" s="5"/>
      <c r="T191" s="25"/>
      <c r="U191" s="5"/>
      <c r="V191" s="25"/>
      <c r="W191" s="5">
        <v>369.94349999999997</v>
      </c>
      <c r="X191" s="5">
        <v>1</v>
      </c>
      <c r="Y191" s="5">
        <v>30.92</v>
      </c>
      <c r="Z191" s="5">
        <v>1</v>
      </c>
      <c r="AA191" s="5"/>
      <c r="AB191" s="25"/>
      <c r="AC191" s="5">
        <v>64.924199999999999</v>
      </c>
      <c r="AD191" s="5">
        <v>1</v>
      </c>
      <c r="AE191" s="5">
        <v>107.0742</v>
      </c>
      <c r="AF191" s="5">
        <v>1</v>
      </c>
      <c r="AG191" s="5"/>
      <c r="AH191" s="25"/>
      <c r="AI191" s="5"/>
      <c r="AJ191" s="25"/>
      <c r="AK191" s="5"/>
      <c r="AL191" s="25"/>
      <c r="AM191" s="5"/>
      <c r="AN191" s="25"/>
      <c r="AO191" s="5"/>
      <c r="AP191" s="25"/>
      <c r="AQ191" s="5"/>
      <c r="AR191" s="25"/>
      <c r="AS191" s="6">
        <v>669.23370999999997</v>
      </c>
      <c r="AT191" s="8">
        <v>6</v>
      </c>
    </row>
    <row r="192" spans="4:46" x14ac:dyDescent="0.35">
      <c r="D192" s="2" t="s">
        <v>171</v>
      </c>
      <c r="E192" s="5"/>
      <c r="F192" s="25"/>
      <c r="G192" s="5"/>
      <c r="H192" s="25"/>
      <c r="I192" s="5"/>
      <c r="J192" s="25"/>
      <c r="K192" s="5"/>
      <c r="L192" s="25"/>
      <c r="M192" s="5"/>
      <c r="N192" s="25"/>
      <c r="O192" s="5"/>
      <c r="P192" s="25"/>
      <c r="Q192" s="5"/>
      <c r="R192" s="25"/>
      <c r="S192" s="5"/>
      <c r="T192" s="25"/>
      <c r="U192" s="5"/>
      <c r="V192" s="25"/>
      <c r="W192" s="5"/>
      <c r="X192" s="25"/>
      <c r="Y192" s="5"/>
      <c r="Z192" s="25"/>
      <c r="AA192" s="5">
        <v>1101.7</v>
      </c>
      <c r="AB192" s="5">
        <v>2</v>
      </c>
      <c r="AC192" s="5"/>
      <c r="AD192" s="25"/>
      <c r="AE192" s="5">
        <v>407.90682500000003</v>
      </c>
      <c r="AF192" s="5">
        <v>0</v>
      </c>
      <c r="AG192" s="5"/>
      <c r="AH192" s="25"/>
      <c r="AI192" s="5">
        <v>38.200000000000003</v>
      </c>
      <c r="AJ192" s="5">
        <v>1</v>
      </c>
      <c r="AK192" s="5"/>
      <c r="AL192" s="25"/>
      <c r="AM192" s="5"/>
      <c r="AN192" s="25"/>
      <c r="AO192" s="5">
        <v>4022.5021200000001</v>
      </c>
      <c r="AP192" s="5">
        <v>1</v>
      </c>
      <c r="AQ192" s="5">
        <v>1962.821054</v>
      </c>
      <c r="AR192" s="5">
        <v>0</v>
      </c>
      <c r="AS192" s="6">
        <v>7533.1299989999998</v>
      </c>
      <c r="AT192" s="8">
        <v>4</v>
      </c>
    </row>
    <row r="193" spans="4:46" x14ac:dyDescent="0.35">
      <c r="D193" s="2" t="s">
        <v>172</v>
      </c>
      <c r="E193" s="5">
        <v>2706.041232</v>
      </c>
      <c r="F193" s="5">
        <v>30</v>
      </c>
      <c r="G193" s="5">
        <v>1995.4968220000001</v>
      </c>
      <c r="H193" s="5">
        <v>32</v>
      </c>
      <c r="I193" s="5">
        <v>2881.0873329999999</v>
      </c>
      <c r="J193" s="5">
        <v>19</v>
      </c>
      <c r="K193" s="5">
        <v>7303.8847320000004</v>
      </c>
      <c r="L193" s="5">
        <v>16.55</v>
      </c>
      <c r="M193" s="5">
        <v>8325.9247080000005</v>
      </c>
      <c r="N193" s="5">
        <v>46</v>
      </c>
      <c r="O193" s="5">
        <v>14010.623138999999</v>
      </c>
      <c r="P193" s="5">
        <v>39</v>
      </c>
      <c r="Q193" s="5">
        <v>2354.79585</v>
      </c>
      <c r="R193" s="5">
        <v>35</v>
      </c>
      <c r="S193" s="5">
        <v>9795.6543099999999</v>
      </c>
      <c r="T193" s="5">
        <v>90</v>
      </c>
      <c r="U193" s="5">
        <v>10195.50891</v>
      </c>
      <c r="V193" s="5">
        <v>95</v>
      </c>
      <c r="W193" s="5">
        <v>9875.6872399999993</v>
      </c>
      <c r="X193" s="5">
        <v>77</v>
      </c>
      <c r="Y193" s="5">
        <v>11868.441430000001</v>
      </c>
      <c r="Z193" s="5">
        <v>133</v>
      </c>
      <c r="AA193" s="5">
        <v>19477.304700000001</v>
      </c>
      <c r="AB193" s="5">
        <v>113</v>
      </c>
      <c r="AC193" s="5">
        <v>21735.482169999999</v>
      </c>
      <c r="AD193" s="5">
        <v>99</v>
      </c>
      <c r="AE193" s="5">
        <v>12251.534299999999</v>
      </c>
      <c r="AF193" s="5">
        <v>78</v>
      </c>
      <c r="AG193" s="5">
        <v>15521.001355</v>
      </c>
      <c r="AH193" s="5">
        <v>98</v>
      </c>
      <c r="AI193" s="5">
        <v>10250.36512</v>
      </c>
      <c r="AJ193" s="5">
        <v>82</v>
      </c>
      <c r="AK193" s="5">
        <v>12055.492817</v>
      </c>
      <c r="AL193" s="5">
        <v>71.33</v>
      </c>
      <c r="AM193" s="5">
        <v>5097.54889</v>
      </c>
      <c r="AN193" s="5">
        <v>32</v>
      </c>
      <c r="AO193" s="5">
        <v>570.43875000000003</v>
      </c>
      <c r="AP193" s="5">
        <v>5</v>
      </c>
      <c r="AQ193" s="5">
        <v>86.062529999999995</v>
      </c>
      <c r="AR193" s="5">
        <v>1</v>
      </c>
      <c r="AS193" s="6">
        <v>178358.376338</v>
      </c>
      <c r="AT193" s="8">
        <v>1191.8800000000001</v>
      </c>
    </row>
    <row r="194" spans="4:46" x14ac:dyDescent="0.35">
      <c r="D194" s="2" t="s">
        <v>173</v>
      </c>
      <c r="E194" s="5">
        <v>22642.572421000001</v>
      </c>
      <c r="F194" s="5">
        <v>83</v>
      </c>
      <c r="G194" s="5">
        <v>14968.038162999999</v>
      </c>
      <c r="H194" s="5">
        <v>87.5</v>
      </c>
      <c r="I194" s="5">
        <v>16591.925994000001</v>
      </c>
      <c r="J194" s="5">
        <v>55.99</v>
      </c>
      <c r="K194" s="5">
        <v>30220.088920999999</v>
      </c>
      <c r="L194" s="5">
        <v>45.05</v>
      </c>
      <c r="M194" s="5">
        <v>24186.919329</v>
      </c>
      <c r="N194" s="5">
        <v>82.14</v>
      </c>
      <c r="O194" s="5">
        <v>57491.718322000001</v>
      </c>
      <c r="P194" s="5">
        <v>75.010000000000005</v>
      </c>
      <c r="Q194" s="5">
        <v>57433.371297999998</v>
      </c>
      <c r="R194" s="5">
        <v>105.48</v>
      </c>
      <c r="S194" s="5">
        <v>32329.201961999999</v>
      </c>
      <c r="T194" s="5">
        <v>68</v>
      </c>
      <c r="U194" s="5">
        <v>28079.755036999999</v>
      </c>
      <c r="V194" s="5">
        <v>96</v>
      </c>
      <c r="W194" s="5">
        <v>68793.523298</v>
      </c>
      <c r="X194" s="5">
        <v>127.49</v>
      </c>
      <c r="Y194" s="5">
        <v>84925.573774000004</v>
      </c>
      <c r="Z194" s="5">
        <v>134</v>
      </c>
      <c r="AA194" s="5">
        <v>75133.490806999995</v>
      </c>
      <c r="AB194" s="5">
        <v>65</v>
      </c>
      <c r="AC194" s="5">
        <v>165019.87398999999</v>
      </c>
      <c r="AD194" s="5">
        <v>125.25</v>
      </c>
      <c r="AE194" s="5">
        <v>46296.193453</v>
      </c>
      <c r="AF194" s="5">
        <v>96</v>
      </c>
      <c r="AG194" s="5">
        <v>167473.11580500001</v>
      </c>
      <c r="AH194" s="5">
        <v>90</v>
      </c>
      <c r="AI194" s="5">
        <v>82689.106627000001</v>
      </c>
      <c r="AJ194" s="5">
        <v>36</v>
      </c>
      <c r="AK194" s="5">
        <v>17395.989816000001</v>
      </c>
      <c r="AL194" s="5">
        <v>20</v>
      </c>
      <c r="AM194" s="5">
        <v>28925.386583</v>
      </c>
      <c r="AN194" s="5">
        <v>17</v>
      </c>
      <c r="AO194" s="5">
        <v>68556.872157999998</v>
      </c>
      <c r="AP194" s="5">
        <v>41</v>
      </c>
      <c r="AQ194" s="5">
        <v>44080.953155000003</v>
      </c>
      <c r="AR194" s="5">
        <v>19.5</v>
      </c>
      <c r="AS194" s="6">
        <v>1133233.6709129999</v>
      </c>
      <c r="AT194" s="8">
        <v>1469.41</v>
      </c>
    </row>
    <row r="195" spans="4:46" x14ac:dyDescent="0.35">
      <c r="D195" s="2" t="s">
        <v>34</v>
      </c>
      <c r="E195" s="5">
        <v>64539.235318999999</v>
      </c>
      <c r="F195" s="5">
        <v>26.5</v>
      </c>
      <c r="G195" s="5">
        <v>78541.981310999996</v>
      </c>
      <c r="H195" s="5">
        <v>37</v>
      </c>
      <c r="I195" s="5">
        <v>14763.261177</v>
      </c>
      <c r="J195" s="5">
        <v>23.83</v>
      </c>
      <c r="K195" s="5">
        <v>26515.677530000001</v>
      </c>
      <c r="L195" s="5">
        <v>57.14</v>
      </c>
      <c r="M195" s="5">
        <v>55245.094590000001</v>
      </c>
      <c r="N195" s="5">
        <v>40</v>
      </c>
      <c r="O195" s="5">
        <v>18680.526389999999</v>
      </c>
      <c r="P195" s="5">
        <v>36</v>
      </c>
      <c r="Q195" s="5">
        <v>15163.328278999999</v>
      </c>
      <c r="R195" s="5">
        <v>21</v>
      </c>
      <c r="S195" s="5">
        <v>4379.7312199999997</v>
      </c>
      <c r="T195" s="5">
        <v>21</v>
      </c>
      <c r="U195" s="5">
        <v>10813.419362000001</v>
      </c>
      <c r="V195" s="5">
        <v>16</v>
      </c>
      <c r="W195" s="5">
        <v>15853.78349</v>
      </c>
      <c r="X195" s="5">
        <v>35.28</v>
      </c>
      <c r="Y195" s="5">
        <v>14756.917890000001</v>
      </c>
      <c r="Z195" s="5">
        <v>25</v>
      </c>
      <c r="AA195" s="5">
        <v>11973.476280000001</v>
      </c>
      <c r="AB195" s="5">
        <v>24</v>
      </c>
      <c r="AC195" s="5">
        <v>8302.8890850000007</v>
      </c>
      <c r="AD195" s="5">
        <v>16</v>
      </c>
      <c r="AE195" s="5">
        <v>31158.898497999999</v>
      </c>
      <c r="AF195" s="5">
        <v>20</v>
      </c>
      <c r="AG195" s="5">
        <v>2869.9253199999998</v>
      </c>
      <c r="AH195" s="5">
        <v>20</v>
      </c>
      <c r="AI195" s="5">
        <v>1261.8179</v>
      </c>
      <c r="AJ195" s="5">
        <v>17</v>
      </c>
      <c r="AK195" s="5">
        <v>2773.0862000000002</v>
      </c>
      <c r="AL195" s="5">
        <v>8</v>
      </c>
      <c r="AM195" s="5">
        <v>79740.520759999999</v>
      </c>
      <c r="AN195" s="5">
        <v>14</v>
      </c>
      <c r="AO195" s="5">
        <v>30</v>
      </c>
      <c r="AP195" s="5">
        <v>1</v>
      </c>
      <c r="AQ195" s="5">
        <v>364.50920000000002</v>
      </c>
      <c r="AR195" s="5">
        <v>2</v>
      </c>
      <c r="AS195" s="6">
        <v>457728.07980100001</v>
      </c>
      <c r="AT195" s="8">
        <v>460.75</v>
      </c>
    </row>
    <row r="196" spans="4:46" x14ac:dyDescent="0.35">
      <c r="D196" s="2" t="s">
        <v>174</v>
      </c>
      <c r="E196" s="5"/>
      <c r="F196" s="25"/>
      <c r="G196" s="5">
        <v>1799.3939210000001</v>
      </c>
      <c r="H196" s="5">
        <v>3</v>
      </c>
      <c r="I196" s="5">
        <v>3686.22703</v>
      </c>
      <c r="J196" s="5">
        <v>9</v>
      </c>
      <c r="K196" s="5">
        <v>4079.0575690000001</v>
      </c>
      <c r="L196" s="5">
        <v>21</v>
      </c>
      <c r="M196" s="5">
        <v>4050.52385</v>
      </c>
      <c r="N196" s="5">
        <v>34</v>
      </c>
      <c r="O196" s="5">
        <v>7973.8565600000002</v>
      </c>
      <c r="P196" s="5">
        <v>69</v>
      </c>
      <c r="Q196" s="5">
        <v>11452.76035</v>
      </c>
      <c r="R196" s="5">
        <v>17.5</v>
      </c>
      <c r="S196" s="5">
        <v>386.23680999999999</v>
      </c>
      <c r="T196" s="5">
        <v>4</v>
      </c>
      <c r="U196" s="5">
        <v>1395.1667</v>
      </c>
      <c r="V196" s="5">
        <v>7</v>
      </c>
      <c r="W196" s="5">
        <v>2653.6650199999999</v>
      </c>
      <c r="X196" s="5">
        <v>21</v>
      </c>
      <c r="Y196" s="5">
        <v>3063.2799399999999</v>
      </c>
      <c r="Z196" s="5">
        <v>20</v>
      </c>
      <c r="AA196" s="5">
        <v>3410.8604399999999</v>
      </c>
      <c r="AB196" s="5">
        <v>21</v>
      </c>
      <c r="AC196" s="5">
        <v>4389.63483</v>
      </c>
      <c r="AD196" s="5">
        <v>22</v>
      </c>
      <c r="AE196" s="5">
        <v>1204.6190999999999</v>
      </c>
      <c r="AF196" s="5">
        <v>10</v>
      </c>
      <c r="AG196" s="5">
        <v>1416.1844900000001</v>
      </c>
      <c r="AH196" s="5">
        <v>14</v>
      </c>
      <c r="AI196" s="5">
        <v>623.00238000000002</v>
      </c>
      <c r="AJ196" s="5">
        <v>4</v>
      </c>
      <c r="AK196" s="5">
        <v>704.75756999999999</v>
      </c>
      <c r="AL196" s="5">
        <v>12</v>
      </c>
      <c r="AM196" s="5">
        <v>2106.5137500000001</v>
      </c>
      <c r="AN196" s="5">
        <v>5</v>
      </c>
      <c r="AO196" s="5"/>
      <c r="AP196" s="25"/>
      <c r="AQ196" s="5"/>
      <c r="AR196" s="25"/>
      <c r="AS196" s="6">
        <v>54395.740310000001</v>
      </c>
      <c r="AT196" s="8">
        <v>293.5</v>
      </c>
    </row>
    <row r="197" spans="4:46" x14ac:dyDescent="0.35">
      <c r="D197" s="2" t="s">
        <v>175</v>
      </c>
      <c r="E197" s="5">
        <v>16462.917947999998</v>
      </c>
      <c r="F197" s="5">
        <v>37.5</v>
      </c>
      <c r="G197" s="5">
        <v>581.29494</v>
      </c>
      <c r="H197" s="5">
        <v>2</v>
      </c>
      <c r="I197" s="5">
        <v>30725.93146</v>
      </c>
      <c r="J197" s="5">
        <v>20</v>
      </c>
      <c r="K197" s="5">
        <v>8629.1563019999994</v>
      </c>
      <c r="L197" s="5">
        <v>1.5</v>
      </c>
      <c r="M197" s="5">
        <v>1393.3319389999999</v>
      </c>
      <c r="N197" s="5">
        <v>1.5</v>
      </c>
      <c r="O197" s="5"/>
      <c r="P197" s="25"/>
      <c r="Q197" s="5"/>
      <c r="R197" s="25"/>
      <c r="S197" s="5">
        <v>276.69783000000001</v>
      </c>
      <c r="T197" s="5">
        <v>1</v>
      </c>
      <c r="U197" s="5">
        <v>112.74003</v>
      </c>
      <c r="V197" s="5">
        <v>1</v>
      </c>
      <c r="W197" s="5">
        <v>5770.1098400000001</v>
      </c>
      <c r="X197" s="5">
        <v>12.65</v>
      </c>
      <c r="Y197" s="5">
        <v>36366.36262</v>
      </c>
      <c r="Z197" s="5">
        <v>41</v>
      </c>
      <c r="AA197" s="5">
        <v>15979.160775</v>
      </c>
      <c r="AB197" s="5">
        <v>53.5</v>
      </c>
      <c r="AC197" s="5">
        <v>3033.5293999999999</v>
      </c>
      <c r="AD197" s="5">
        <v>17</v>
      </c>
      <c r="AE197" s="5">
        <v>13397.314340000001</v>
      </c>
      <c r="AF197" s="5">
        <v>58</v>
      </c>
      <c r="AG197" s="5">
        <v>98508.193979999996</v>
      </c>
      <c r="AH197" s="5">
        <v>65</v>
      </c>
      <c r="AI197" s="5">
        <v>15899.74807</v>
      </c>
      <c r="AJ197" s="5">
        <v>50</v>
      </c>
      <c r="AK197" s="5">
        <v>11848.836730000001</v>
      </c>
      <c r="AL197" s="5">
        <v>49</v>
      </c>
      <c r="AM197" s="5">
        <v>16461.206330000001</v>
      </c>
      <c r="AN197" s="5">
        <v>40</v>
      </c>
      <c r="AO197" s="5">
        <v>84</v>
      </c>
      <c r="AP197" s="5">
        <v>1</v>
      </c>
      <c r="AQ197" s="5">
        <v>11524.078125</v>
      </c>
      <c r="AR197" s="5">
        <v>3</v>
      </c>
      <c r="AS197" s="6">
        <v>287054.610659</v>
      </c>
      <c r="AT197" s="8">
        <v>454.65</v>
      </c>
    </row>
    <row r="198" spans="4:46" x14ac:dyDescent="0.35">
      <c r="D198" s="2" t="s">
        <v>176</v>
      </c>
      <c r="E198" s="5">
        <v>232.65478999999999</v>
      </c>
      <c r="F198" s="5">
        <v>2</v>
      </c>
      <c r="G198" s="5"/>
      <c r="H198" s="25"/>
      <c r="I198" s="5"/>
      <c r="J198" s="25"/>
      <c r="K198" s="5">
        <v>99.92886</v>
      </c>
      <c r="L198" s="5">
        <v>3</v>
      </c>
      <c r="M198" s="5">
        <v>211.86407</v>
      </c>
      <c r="N198" s="5">
        <v>2</v>
      </c>
      <c r="O198" s="5">
        <v>374.95200199999999</v>
      </c>
      <c r="P198" s="5">
        <v>2</v>
      </c>
      <c r="Q198" s="5">
        <v>41.404409999999999</v>
      </c>
      <c r="R198" s="5">
        <v>1</v>
      </c>
      <c r="S198" s="5">
        <v>428.14773000000002</v>
      </c>
      <c r="T198" s="5">
        <v>3</v>
      </c>
      <c r="U198" s="5"/>
      <c r="V198" s="25"/>
      <c r="W198" s="5">
        <v>150</v>
      </c>
      <c r="X198" s="5">
        <v>1</v>
      </c>
      <c r="Y198" s="5">
        <v>93.628320000000002</v>
      </c>
      <c r="Z198" s="5">
        <v>1</v>
      </c>
      <c r="AA198" s="5">
        <v>140.00819000000001</v>
      </c>
      <c r="AB198" s="5">
        <v>4</v>
      </c>
      <c r="AC198" s="5">
        <v>4899.7781000000004</v>
      </c>
      <c r="AD198" s="5">
        <v>32</v>
      </c>
      <c r="AE198" s="5">
        <v>1834.84087</v>
      </c>
      <c r="AF198" s="5">
        <v>15</v>
      </c>
      <c r="AG198" s="5">
        <v>4677.0146750000004</v>
      </c>
      <c r="AH198" s="5">
        <v>29</v>
      </c>
      <c r="AI198" s="5">
        <v>3681.0232299999998</v>
      </c>
      <c r="AJ198" s="5">
        <v>32</v>
      </c>
      <c r="AK198" s="5">
        <v>716.62135999999998</v>
      </c>
      <c r="AL198" s="5">
        <v>26</v>
      </c>
      <c r="AM198" s="5">
        <v>1616.0013799999999</v>
      </c>
      <c r="AN198" s="5">
        <v>6</v>
      </c>
      <c r="AO198" s="5"/>
      <c r="AP198" s="25"/>
      <c r="AQ198" s="5">
        <v>264.28724999999997</v>
      </c>
      <c r="AR198" s="5">
        <v>1</v>
      </c>
      <c r="AS198" s="6">
        <v>19462.155236999999</v>
      </c>
      <c r="AT198" s="8">
        <v>160</v>
      </c>
    </row>
    <row r="199" spans="4:46" x14ac:dyDescent="0.35">
      <c r="D199" s="2" t="s">
        <v>177</v>
      </c>
      <c r="E199" s="5">
        <v>6449.6416639999998</v>
      </c>
      <c r="F199" s="5">
        <v>15</v>
      </c>
      <c r="G199" s="5">
        <v>6039.8253400000003</v>
      </c>
      <c r="H199" s="5">
        <v>11</v>
      </c>
      <c r="I199" s="5">
        <v>368.82071999999999</v>
      </c>
      <c r="J199" s="5">
        <v>4</v>
      </c>
      <c r="K199" s="5">
        <v>4091.332449</v>
      </c>
      <c r="L199" s="5">
        <v>18</v>
      </c>
      <c r="M199" s="5">
        <v>2752.3213999999998</v>
      </c>
      <c r="N199" s="5">
        <v>17</v>
      </c>
      <c r="O199" s="5">
        <v>2963.7347500000001</v>
      </c>
      <c r="P199" s="5">
        <v>15</v>
      </c>
      <c r="Q199" s="5">
        <v>10797.992029999999</v>
      </c>
      <c r="R199" s="5">
        <v>15.35</v>
      </c>
      <c r="S199" s="5">
        <v>354.41926999999998</v>
      </c>
      <c r="T199" s="5">
        <v>5</v>
      </c>
      <c r="U199" s="5">
        <v>4038.4249850000001</v>
      </c>
      <c r="V199" s="5">
        <v>5.5</v>
      </c>
      <c r="W199" s="5">
        <v>426.58609999999999</v>
      </c>
      <c r="X199" s="5">
        <v>7</v>
      </c>
      <c r="Y199" s="5">
        <v>7239.2674399999996</v>
      </c>
      <c r="Z199" s="5">
        <v>6</v>
      </c>
      <c r="AA199" s="5">
        <v>770.62192000000005</v>
      </c>
      <c r="AB199" s="5">
        <v>5</v>
      </c>
      <c r="AC199" s="5">
        <v>3001.2766799999999</v>
      </c>
      <c r="AD199" s="5">
        <v>4</v>
      </c>
      <c r="AE199" s="5">
        <v>1818.5248300000001</v>
      </c>
      <c r="AF199" s="5">
        <v>12</v>
      </c>
      <c r="AG199" s="5">
        <v>2617.0274800000002</v>
      </c>
      <c r="AH199" s="5">
        <v>6</v>
      </c>
      <c r="AI199" s="5">
        <v>771.64401999999995</v>
      </c>
      <c r="AJ199" s="5">
        <v>6</v>
      </c>
      <c r="AK199" s="5">
        <v>427.12441999999999</v>
      </c>
      <c r="AL199" s="5">
        <v>4</v>
      </c>
      <c r="AM199" s="5">
        <v>412.27352999999999</v>
      </c>
      <c r="AN199" s="5">
        <v>5</v>
      </c>
      <c r="AO199" s="5"/>
      <c r="AP199" s="25"/>
      <c r="AQ199" s="5">
        <v>870.85479999999995</v>
      </c>
      <c r="AR199" s="5">
        <v>3</v>
      </c>
      <c r="AS199" s="6">
        <v>56211.713828</v>
      </c>
      <c r="AT199" s="8">
        <v>163.85</v>
      </c>
    </row>
    <row r="200" spans="4:46" x14ac:dyDescent="0.35">
      <c r="D200" s="2" t="s">
        <v>178</v>
      </c>
      <c r="E200" s="5">
        <v>51075.548767</v>
      </c>
      <c r="F200" s="5">
        <v>86</v>
      </c>
      <c r="G200" s="5">
        <v>55507.617709999999</v>
      </c>
      <c r="H200" s="5">
        <v>93</v>
      </c>
      <c r="I200" s="5">
        <v>81114.014018000002</v>
      </c>
      <c r="J200" s="5">
        <v>86</v>
      </c>
      <c r="K200" s="5">
        <v>73115.361439</v>
      </c>
      <c r="L200" s="5">
        <v>92</v>
      </c>
      <c r="M200" s="5">
        <v>67406.580281999995</v>
      </c>
      <c r="N200" s="5">
        <v>53.3</v>
      </c>
      <c r="O200" s="5">
        <v>40770.653553999997</v>
      </c>
      <c r="P200" s="5">
        <v>36</v>
      </c>
      <c r="Q200" s="5">
        <v>33826.243334999999</v>
      </c>
      <c r="R200" s="5">
        <v>50.5</v>
      </c>
      <c r="S200" s="5">
        <v>43348.591514</v>
      </c>
      <c r="T200" s="5">
        <v>43.2</v>
      </c>
      <c r="U200" s="5">
        <v>27169.000236</v>
      </c>
      <c r="V200" s="5">
        <v>35</v>
      </c>
      <c r="W200" s="5">
        <v>77131.016508999994</v>
      </c>
      <c r="X200" s="5">
        <v>40.5</v>
      </c>
      <c r="Y200" s="5">
        <v>65424.835870000003</v>
      </c>
      <c r="Z200" s="5">
        <v>68</v>
      </c>
      <c r="AA200" s="5">
        <v>20771.653474999999</v>
      </c>
      <c r="AB200" s="5">
        <v>61</v>
      </c>
      <c r="AC200" s="5">
        <v>13780.465435</v>
      </c>
      <c r="AD200" s="5">
        <v>48.5</v>
      </c>
      <c r="AE200" s="5">
        <v>23722.409619999999</v>
      </c>
      <c r="AF200" s="5">
        <v>86</v>
      </c>
      <c r="AG200" s="5">
        <v>59832.776750999998</v>
      </c>
      <c r="AH200" s="5">
        <v>83</v>
      </c>
      <c r="AI200" s="5">
        <v>30775.738744999999</v>
      </c>
      <c r="AJ200" s="5">
        <v>50</v>
      </c>
      <c r="AK200" s="5">
        <v>359389.98914100003</v>
      </c>
      <c r="AL200" s="5">
        <v>27.66</v>
      </c>
      <c r="AM200" s="5">
        <v>153430.89758300001</v>
      </c>
      <c r="AN200" s="5">
        <v>26.49</v>
      </c>
      <c r="AO200" s="5">
        <v>31355.117845000001</v>
      </c>
      <c r="AP200" s="5">
        <v>19</v>
      </c>
      <c r="AQ200" s="5">
        <v>63568.556449999996</v>
      </c>
      <c r="AR200" s="5">
        <v>12</v>
      </c>
      <c r="AS200" s="6">
        <v>1372517.068279</v>
      </c>
      <c r="AT200" s="8">
        <v>1097.1500000000001</v>
      </c>
    </row>
    <row r="201" spans="4:46" x14ac:dyDescent="0.35">
      <c r="D201" s="2" t="s">
        <v>20</v>
      </c>
      <c r="E201" s="5">
        <v>190959.587887</v>
      </c>
      <c r="F201" s="5">
        <v>70.5</v>
      </c>
      <c r="G201" s="5">
        <v>283698.86167100002</v>
      </c>
      <c r="H201" s="5">
        <v>111</v>
      </c>
      <c r="I201" s="5">
        <v>115414.507681</v>
      </c>
      <c r="J201" s="5">
        <v>78</v>
      </c>
      <c r="K201" s="5">
        <v>214681.16795199999</v>
      </c>
      <c r="L201" s="5">
        <v>81.400000000000006</v>
      </c>
      <c r="M201" s="5">
        <v>69260.873540999994</v>
      </c>
      <c r="N201" s="5">
        <v>46.82</v>
      </c>
      <c r="O201" s="5">
        <v>93686.134363000005</v>
      </c>
      <c r="P201" s="5">
        <v>46.04</v>
      </c>
      <c r="Q201" s="5">
        <v>150080.37699399999</v>
      </c>
      <c r="R201" s="5">
        <v>57.5</v>
      </c>
      <c r="S201" s="5">
        <v>174122.23768799999</v>
      </c>
      <c r="T201" s="5">
        <v>63.82</v>
      </c>
      <c r="U201" s="5">
        <v>237182.64910000001</v>
      </c>
      <c r="V201" s="5">
        <v>56.69</v>
      </c>
      <c r="W201" s="5">
        <v>290525.58806600003</v>
      </c>
      <c r="X201" s="5">
        <v>64.959999999999994</v>
      </c>
      <c r="Y201" s="5">
        <v>376832.14017799997</v>
      </c>
      <c r="Z201" s="5">
        <v>124.98</v>
      </c>
      <c r="AA201" s="5">
        <v>391214.71475599997</v>
      </c>
      <c r="AB201" s="5">
        <v>132.97</v>
      </c>
      <c r="AC201" s="5">
        <v>715061.95563700004</v>
      </c>
      <c r="AD201" s="5">
        <v>163.65</v>
      </c>
      <c r="AE201" s="5">
        <v>318903.46549500001</v>
      </c>
      <c r="AF201" s="5">
        <v>140.5</v>
      </c>
      <c r="AG201" s="5">
        <v>403491.14712500002</v>
      </c>
      <c r="AH201" s="5">
        <v>284</v>
      </c>
      <c r="AI201" s="5">
        <v>156153.69501299999</v>
      </c>
      <c r="AJ201" s="5">
        <v>228</v>
      </c>
      <c r="AK201" s="5">
        <v>141199.657828</v>
      </c>
      <c r="AL201" s="5">
        <v>76.25</v>
      </c>
      <c r="AM201" s="5">
        <v>659017.81764999998</v>
      </c>
      <c r="AN201" s="5">
        <v>32</v>
      </c>
      <c r="AO201" s="5">
        <v>519903.68122999999</v>
      </c>
      <c r="AP201" s="5">
        <v>32</v>
      </c>
      <c r="AQ201" s="5">
        <v>727824.78530400002</v>
      </c>
      <c r="AR201" s="5">
        <v>30.31</v>
      </c>
      <c r="AS201" s="6">
        <v>6229215.045159</v>
      </c>
      <c r="AT201" s="8">
        <v>1921.39</v>
      </c>
    </row>
    <row r="202" spans="4:46" x14ac:dyDescent="0.35">
      <c r="D202" s="2" t="s">
        <v>222</v>
      </c>
      <c r="E202" s="5"/>
      <c r="F202" s="25"/>
      <c r="G202" s="5">
        <v>141.5</v>
      </c>
      <c r="H202" s="5">
        <v>8</v>
      </c>
      <c r="I202" s="5">
        <v>132.13999999999999</v>
      </c>
      <c r="J202" s="5">
        <v>1</v>
      </c>
      <c r="K202" s="5"/>
      <c r="L202" s="25"/>
      <c r="M202" s="5">
        <v>2782.4259000000002</v>
      </c>
      <c r="N202" s="5">
        <v>1</v>
      </c>
      <c r="O202" s="5"/>
      <c r="P202" s="25"/>
      <c r="Q202" s="5"/>
      <c r="R202" s="25"/>
      <c r="S202" s="5"/>
      <c r="T202" s="25"/>
      <c r="U202" s="5"/>
      <c r="V202" s="25"/>
      <c r="W202" s="5"/>
      <c r="X202" s="25"/>
      <c r="Y202" s="5">
        <v>112.32388</v>
      </c>
      <c r="Z202" s="5">
        <v>3</v>
      </c>
      <c r="AA202" s="5">
        <v>43.222990000000003</v>
      </c>
      <c r="AB202" s="5">
        <v>2</v>
      </c>
      <c r="AC202" s="5">
        <v>8.9024099999999997</v>
      </c>
      <c r="AD202" s="5">
        <v>1</v>
      </c>
      <c r="AE202" s="5"/>
      <c r="AF202" s="25"/>
      <c r="AG202" s="5"/>
      <c r="AH202" s="25"/>
      <c r="AI202" s="5"/>
      <c r="AJ202" s="25"/>
      <c r="AK202" s="5"/>
      <c r="AL202" s="25"/>
      <c r="AM202" s="5"/>
      <c r="AN202" s="25"/>
      <c r="AO202" s="5"/>
      <c r="AP202" s="25"/>
      <c r="AQ202" s="5"/>
      <c r="AR202" s="25"/>
      <c r="AS202" s="6">
        <v>3220.5151799999999</v>
      </c>
      <c r="AT202" s="8">
        <v>16</v>
      </c>
    </row>
    <row r="203" spans="4:46" x14ac:dyDescent="0.35">
      <c r="D203" s="2" t="s">
        <v>179</v>
      </c>
      <c r="E203" s="5"/>
      <c r="F203" s="25"/>
      <c r="G203" s="5"/>
      <c r="H203" s="25"/>
      <c r="I203" s="5"/>
      <c r="J203" s="25"/>
      <c r="K203" s="5"/>
      <c r="L203" s="25"/>
      <c r="M203" s="5"/>
      <c r="N203" s="25"/>
      <c r="O203" s="5"/>
      <c r="P203" s="25"/>
      <c r="Q203" s="5"/>
      <c r="R203" s="25"/>
      <c r="S203" s="5"/>
      <c r="T203" s="25"/>
      <c r="U203" s="5"/>
      <c r="V203" s="25"/>
      <c r="W203" s="5"/>
      <c r="X203" s="25"/>
      <c r="Y203" s="5"/>
      <c r="Z203" s="25"/>
      <c r="AA203" s="5"/>
      <c r="AB203" s="25"/>
      <c r="AC203" s="5"/>
      <c r="AD203" s="25"/>
      <c r="AE203" s="5">
        <v>238.58421999999999</v>
      </c>
      <c r="AF203" s="5">
        <v>3</v>
      </c>
      <c r="AG203" s="5">
        <v>84.35</v>
      </c>
      <c r="AH203" s="5">
        <v>1</v>
      </c>
      <c r="AI203" s="5">
        <v>164.82400000000001</v>
      </c>
      <c r="AJ203" s="5">
        <v>1</v>
      </c>
      <c r="AK203" s="5">
        <v>118.73099999999999</v>
      </c>
      <c r="AL203" s="5">
        <v>2</v>
      </c>
      <c r="AM203" s="5"/>
      <c r="AN203" s="25"/>
      <c r="AO203" s="5"/>
      <c r="AP203" s="25"/>
      <c r="AQ203" s="5"/>
      <c r="AR203" s="25"/>
      <c r="AS203" s="6">
        <v>606.48922000000005</v>
      </c>
      <c r="AT203" s="8">
        <v>7</v>
      </c>
    </row>
    <row r="204" spans="4:46" x14ac:dyDescent="0.35">
      <c r="D204" s="2" t="s">
        <v>180</v>
      </c>
      <c r="E204" s="5">
        <v>13786.963135</v>
      </c>
      <c r="F204" s="5">
        <v>63</v>
      </c>
      <c r="G204" s="5">
        <v>20923.515025000001</v>
      </c>
      <c r="H204" s="5">
        <v>51</v>
      </c>
      <c r="I204" s="5">
        <v>12968.001101</v>
      </c>
      <c r="J204" s="5">
        <v>44</v>
      </c>
      <c r="K204" s="5">
        <v>12617.658058000001</v>
      </c>
      <c r="L204" s="5">
        <v>48</v>
      </c>
      <c r="M204" s="5">
        <v>25290.800504999999</v>
      </c>
      <c r="N204" s="5">
        <v>87.15</v>
      </c>
      <c r="O204" s="5">
        <v>22174.396539000001</v>
      </c>
      <c r="P204" s="5">
        <v>60.9</v>
      </c>
      <c r="Q204" s="5">
        <v>29746.503479999999</v>
      </c>
      <c r="R204" s="5">
        <v>37</v>
      </c>
      <c r="S204" s="5">
        <v>13519.753559999999</v>
      </c>
      <c r="T204" s="5">
        <v>33</v>
      </c>
      <c r="U204" s="5">
        <v>49671.726042000002</v>
      </c>
      <c r="V204" s="5">
        <v>59.3</v>
      </c>
      <c r="W204" s="5">
        <v>15216.950613000001</v>
      </c>
      <c r="X204" s="5">
        <v>145.5</v>
      </c>
      <c r="Y204" s="5">
        <v>33595.229442000003</v>
      </c>
      <c r="Z204" s="5">
        <v>81</v>
      </c>
      <c r="AA204" s="5">
        <v>57985.815245999998</v>
      </c>
      <c r="AB204" s="5">
        <v>175.5</v>
      </c>
      <c r="AC204" s="5">
        <v>143614.45572999999</v>
      </c>
      <c r="AD204" s="5">
        <v>157.5</v>
      </c>
      <c r="AE204" s="5">
        <v>58071.460233999998</v>
      </c>
      <c r="AF204" s="5">
        <v>127.5</v>
      </c>
      <c r="AG204" s="5">
        <v>56462.604241000001</v>
      </c>
      <c r="AH204" s="5">
        <v>85.99</v>
      </c>
      <c r="AI204" s="5">
        <v>26293.949926000001</v>
      </c>
      <c r="AJ204" s="5">
        <v>50</v>
      </c>
      <c r="AK204" s="5">
        <v>52719.609100000001</v>
      </c>
      <c r="AL204" s="5">
        <v>29</v>
      </c>
      <c r="AM204" s="5">
        <v>6217.4676200000004</v>
      </c>
      <c r="AN204" s="5">
        <v>14</v>
      </c>
      <c r="AO204" s="5">
        <v>36872.998153</v>
      </c>
      <c r="AP204" s="5">
        <v>50</v>
      </c>
      <c r="AQ204" s="5">
        <v>57670.711459999999</v>
      </c>
      <c r="AR204" s="5">
        <v>42</v>
      </c>
      <c r="AS204" s="6">
        <v>745420.56920999999</v>
      </c>
      <c r="AT204" s="8">
        <v>1441.34</v>
      </c>
    </row>
    <row r="205" spans="4:46" x14ac:dyDescent="0.35">
      <c r="D205" s="2" t="s">
        <v>35</v>
      </c>
      <c r="E205" s="5">
        <v>2269.8044300000001</v>
      </c>
      <c r="F205" s="5">
        <v>7</v>
      </c>
      <c r="G205" s="5">
        <v>9860.9277899999997</v>
      </c>
      <c r="H205" s="5">
        <v>11</v>
      </c>
      <c r="I205" s="5">
        <v>7894.8050979999998</v>
      </c>
      <c r="J205" s="5">
        <v>14.4</v>
      </c>
      <c r="K205" s="5">
        <v>8402.6901820000003</v>
      </c>
      <c r="L205" s="5">
        <v>25.8</v>
      </c>
      <c r="M205" s="5">
        <v>27531.001189999999</v>
      </c>
      <c r="N205" s="5">
        <v>56</v>
      </c>
      <c r="O205" s="5">
        <v>25135.175950000001</v>
      </c>
      <c r="P205" s="5">
        <v>49</v>
      </c>
      <c r="Q205" s="5">
        <v>37437.864299000001</v>
      </c>
      <c r="R205" s="5">
        <v>54</v>
      </c>
      <c r="S205" s="5">
        <v>52338.46787</v>
      </c>
      <c r="T205" s="5">
        <v>53.33</v>
      </c>
      <c r="U205" s="5">
        <v>34736.331467000004</v>
      </c>
      <c r="V205" s="5">
        <v>39</v>
      </c>
      <c r="W205" s="5">
        <v>16625.409159999999</v>
      </c>
      <c r="X205" s="5">
        <v>47</v>
      </c>
      <c r="Y205" s="5">
        <v>175123.96930500001</v>
      </c>
      <c r="Z205" s="5">
        <v>51.4</v>
      </c>
      <c r="AA205" s="5">
        <v>274351.01918300003</v>
      </c>
      <c r="AB205" s="5">
        <v>78.33</v>
      </c>
      <c r="AC205" s="5">
        <v>155417.127094</v>
      </c>
      <c r="AD205" s="5">
        <v>43.65</v>
      </c>
      <c r="AE205" s="5">
        <v>21088.296001999999</v>
      </c>
      <c r="AF205" s="5">
        <v>25</v>
      </c>
      <c r="AG205" s="5">
        <v>38470.194346999997</v>
      </c>
      <c r="AH205" s="5">
        <v>21.83</v>
      </c>
      <c r="AI205" s="5">
        <v>31769.568642999999</v>
      </c>
      <c r="AJ205" s="5">
        <v>56.5</v>
      </c>
      <c r="AK205" s="5">
        <v>121780.678611</v>
      </c>
      <c r="AL205" s="5">
        <v>108</v>
      </c>
      <c r="AM205" s="5">
        <v>50614.391068999998</v>
      </c>
      <c r="AN205" s="5">
        <v>56.66</v>
      </c>
      <c r="AO205" s="5">
        <v>85905.057767000006</v>
      </c>
      <c r="AP205" s="5">
        <v>76.66</v>
      </c>
      <c r="AQ205" s="5">
        <v>70244.600785000002</v>
      </c>
      <c r="AR205" s="5">
        <v>32</v>
      </c>
      <c r="AS205" s="6">
        <v>1246997.3802420001</v>
      </c>
      <c r="AT205" s="8">
        <v>906.56</v>
      </c>
    </row>
    <row r="206" spans="4:46" x14ac:dyDescent="0.35">
      <c r="D206" s="2" t="s">
        <v>36</v>
      </c>
      <c r="E206" s="5">
        <v>4966.4111409999996</v>
      </c>
      <c r="F206" s="5">
        <v>6</v>
      </c>
      <c r="G206" s="5">
        <v>2661.057761</v>
      </c>
      <c r="H206" s="5">
        <v>6</v>
      </c>
      <c r="I206" s="5">
        <v>7923.4343600000002</v>
      </c>
      <c r="J206" s="5">
        <v>4</v>
      </c>
      <c r="K206" s="5">
        <v>124</v>
      </c>
      <c r="L206" s="5">
        <v>1</v>
      </c>
      <c r="M206" s="5">
        <v>3679.7696700000001</v>
      </c>
      <c r="N206" s="5">
        <v>9</v>
      </c>
      <c r="O206" s="5">
        <v>29450.394269</v>
      </c>
      <c r="P206" s="5">
        <v>17.5</v>
      </c>
      <c r="Q206" s="5">
        <v>10161.50043</v>
      </c>
      <c r="R206" s="5">
        <v>5</v>
      </c>
      <c r="S206" s="5">
        <v>5317.0718200000001</v>
      </c>
      <c r="T206" s="5">
        <v>8</v>
      </c>
      <c r="U206" s="5">
        <v>3645.0302299999998</v>
      </c>
      <c r="V206" s="5">
        <v>12</v>
      </c>
      <c r="W206" s="5">
        <v>14485.258409</v>
      </c>
      <c r="X206" s="5">
        <v>18.5</v>
      </c>
      <c r="Y206" s="5">
        <v>45013.920230000003</v>
      </c>
      <c r="Z206" s="5">
        <v>26</v>
      </c>
      <c r="AA206" s="5">
        <v>38995.198525</v>
      </c>
      <c r="AB206" s="5">
        <v>15.5</v>
      </c>
      <c r="AC206" s="5">
        <v>22558.282305000001</v>
      </c>
      <c r="AD206" s="5">
        <v>14.5</v>
      </c>
      <c r="AE206" s="5">
        <v>17123.312470000001</v>
      </c>
      <c r="AF206" s="5">
        <v>13</v>
      </c>
      <c r="AG206" s="5">
        <v>33119.400955999998</v>
      </c>
      <c r="AH206" s="5">
        <v>12</v>
      </c>
      <c r="AI206" s="5">
        <v>27133.556302000001</v>
      </c>
      <c r="AJ206" s="5">
        <v>7.5</v>
      </c>
      <c r="AK206" s="5">
        <v>125444.61465</v>
      </c>
      <c r="AL206" s="5">
        <v>13</v>
      </c>
      <c r="AM206" s="5">
        <v>3031.5551449999998</v>
      </c>
      <c r="AN206" s="5">
        <v>3</v>
      </c>
      <c r="AO206" s="5">
        <v>44791.162205000001</v>
      </c>
      <c r="AP206" s="5">
        <v>12.5</v>
      </c>
      <c r="AQ206" s="5">
        <v>67838.047764999996</v>
      </c>
      <c r="AR206" s="5">
        <v>6</v>
      </c>
      <c r="AS206" s="6">
        <v>507462.97864300001</v>
      </c>
      <c r="AT206" s="8">
        <v>210</v>
      </c>
    </row>
    <row r="207" spans="4:46" x14ac:dyDescent="0.35">
      <c r="D207" s="2" t="s">
        <v>21</v>
      </c>
      <c r="E207" s="5">
        <v>223783.628933</v>
      </c>
      <c r="F207" s="5">
        <v>256</v>
      </c>
      <c r="G207" s="5">
        <v>234817.98309600001</v>
      </c>
      <c r="H207" s="5">
        <v>233.95</v>
      </c>
      <c r="I207" s="5">
        <v>186907.68784699999</v>
      </c>
      <c r="J207" s="5">
        <v>208.89</v>
      </c>
      <c r="K207" s="5">
        <v>190900.97316699999</v>
      </c>
      <c r="L207" s="5">
        <v>208.28</v>
      </c>
      <c r="M207" s="5">
        <v>156500.889433</v>
      </c>
      <c r="N207" s="5">
        <v>232.15</v>
      </c>
      <c r="O207" s="5">
        <v>201642.142735</v>
      </c>
      <c r="P207" s="5">
        <v>216.81</v>
      </c>
      <c r="Q207" s="5">
        <v>68551.020023000005</v>
      </c>
      <c r="R207" s="5">
        <v>177.62</v>
      </c>
      <c r="S207" s="5">
        <v>341255.09950100002</v>
      </c>
      <c r="T207" s="5">
        <v>176.67</v>
      </c>
      <c r="U207" s="5">
        <v>111771.80675</v>
      </c>
      <c r="V207" s="5">
        <v>140.80000000000001</v>
      </c>
      <c r="W207" s="5">
        <v>119602.550829</v>
      </c>
      <c r="X207" s="5">
        <v>163.04</v>
      </c>
      <c r="Y207" s="5">
        <v>156673.5135</v>
      </c>
      <c r="Z207" s="5">
        <v>223</v>
      </c>
      <c r="AA207" s="5">
        <v>136368.90149700001</v>
      </c>
      <c r="AB207" s="5">
        <v>193</v>
      </c>
      <c r="AC207" s="5">
        <v>99819.225292999996</v>
      </c>
      <c r="AD207" s="5">
        <v>153</v>
      </c>
      <c r="AE207" s="5">
        <v>164394.66745499999</v>
      </c>
      <c r="AF207" s="5">
        <v>152.5</v>
      </c>
      <c r="AG207" s="5">
        <v>423571.16513199999</v>
      </c>
      <c r="AH207" s="5">
        <v>152.66</v>
      </c>
      <c r="AI207" s="5">
        <v>97720.611843000006</v>
      </c>
      <c r="AJ207" s="5">
        <v>119</v>
      </c>
      <c r="AK207" s="5">
        <v>85452.369065000006</v>
      </c>
      <c r="AL207" s="5">
        <v>92</v>
      </c>
      <c r="AM207" s="5">
        <v>64656.805997000003</v>
      </c>
      <c r="AN207" s="5">
        <v>57.5</v>
      </c>
      <c r="AO207" s="5">
        <v>54276.110762999997</v>
      </c>
      <c r="AP207" s="5">
        <v>58.33</v>
      </c>
      <c r="AQ207" s="5">
        <v>73010.084730999995</v>
      </c>
      <c r="AR207" s="5">
        <v>55</v>
      </c>
      <c r="AS207" s="6">
        <v>3191677.23759</v>
      </c>
      <c r="AT207" s="8">
        <v>3270.2</v>
      </c>
    </row>
    <row r="208" spans="4:46" x14ac:dyDescent="0.35">
      <c r="D208" s="2" t="s">
        <v>22</v>
      </c>
      <c r="E208" s="5">
        <v>223653.043833</v>
      </c>
      <c r="F208" s="5">
        <v>329.83</v>
      </c>
      <c r="G208" s="5">
        <v>163128.84458</v>
      </c>
      <c r="H208" s="5">
        <v>255.23</v>
      </c>
      <c r="I208" s="5">
        <v>140664.484834</v>
      </c>
      <c r="J208" s="5">
        <v>249.01</v>
      </c>
      <c r="K208" s="5">
        <v>184430.36467000001</v>
      </c>
      <c r="L208" s="5">
        <v>234.34</v>
      </c>
      <c r="M208" s="5">
        <v>135132.079742</v>
      </c>
      <c r="N208" s="5">
        <v>254.35</v>
      </c>
      <c r="O208" s="5">
        <v>121876.989378</v>
      </c>
      <c r="P208" s="5">
        <v>233.98</v>
      </c>
      <c r="Q208" s="5">
        <v>153825.28570099999</v>
      </c>
      <c r="R208" s="5">
        <v>201.01</v>
      </c>
      <c r="S208" s="5">
        <v>127982.10537400001</v>
      </c>
      <c r="T208" s="5">
        <v>207.44</v>
      </c>
      <c r="U208" s="5">
        <v>193210.10952599999</v>
      </c>
      <c r="V208" s="5">
        <v>179.36</v>
      </c>
      <c r="W208" s="5">
        <v>83905.302911000006</v>
      </c>
      <c r="X208" s="5">
        <v>170.5</v>
      </c>
      <c r="Y208" s="5">
        <v>111907.630458</v>
      </c>
      <c r="Z208" s="5">
        <v>155.19999999999999</v>
      </c>
      <c r="AA208" s="5">
        <v>63376.633161999998</v>
      </c>
      <c r="AB208" s="5">
        <v>186</v>
      </c>
      <c r="AC208" s="5">
        <v>77956.188345000002</v>
      </c>
      <c r="AD208" s="5">
        <v>163.5</v>
      </c>
      <c r="AE208" s="5">
        <v>323310.554298</v>
      </c>
      <c r="AF208" s="5">
        <v>140.5</v>
      </c>
      <c r="AG208" s="5">
        <v>98901.881406</v>
      </c>
      <c r="AH208" s="5">
        <v>144.5</v>
      </c>
      <c r="AI208" s="5">
        <v>77497.346948000006</v>
      </c>
      <c r="AJ208" s="5">
        <v>160</v>
      </c>
      <c r="AK208" s="5">
        <v>65622.468859000001</v>
      </c>
      <c r="AL208" s="5">
        <v>108.5</v>
      </c>
      <c r="AM208" s="5">
        <v>69559.947918000005</v>
      </c>
      <c r="AN208" s="5">
        <v>67.16</v>
      </c>
      <c r="AO208" s="5">
        <v>98385.385874</v>
      </c>
      <c r="AP208" s="5">
        <v>51.33</v>
      </c>
      <c r="AQ208" s="5">
        <v>50323.096820999999</v>
      </c>
      <c r="AR208" s="5">
        <v>48.5</v>
      </c>
      <c r="AS208" s="6">
        <v>2564649.7446380001</v>
      </c>
      <c r="AT208" s="8">
        <v>3540.24</v>
      </c>
    </row>
    <row r="209" spans="4:46" x14ac:dyDescent="0.35">
      <c r="D209" s="2" t="s">
        <v>223</v>
      </c>
      <c r="E209" s="5"/>
      <c r="F209" s="25"/>
      <c r="G209" s="5"/>
      <c r="H209" s="25"/>
      <c r="I209" s="5"/>
      <c r="J209" s="25"/>
      <c r="K209" s="5"/>
      <c r="L209" s="25"/>
      <c r="M209" s="5"/>
      <c r="N209" s="25"/>
      <c r="O209" s="5"/>
      <c r="P209" s="25"/>
      <c r="Q209" s="5"/>
      <c r="R209" s="25"/>
      <c r="S209" s="5"/>
      <c r="T209" s="25"/>
      <c r="U209" s="5"/>
      <c r="V209" s="25"/>
      <c r="W209" s="5"/>
      <c r="X209" s="25"/>
      <c r="Y209" s="5"/>
      <c r="Z209" s="25"/>
      <c r="AA209" s="5"/>
      <c r="AB209" s="25"/>
      <c r="AC209" s="5"/>
      <c r="AD209" s="25"/>
      <c r="AE209" s="5"/>
      <c r="AF209" s="25"/>
      <c r="AG209" s="5">
        <v>44.238</v>
      </c>
      <c r="AH209" s="5">
        <v>1</v>
      </c>
      <c r="AI209" s="5"/>
      <c r="AJ209" s="25"/>
      <c r="AK209" s="5"/>
      <c r="AL209" s="25"/>
      <c r="AM209" s="5"/>
      <c r="AN209" s="25"/>
      <c r="AO209" s="5"/>
      <c r="AP209" s="25"/>
      <c r="AQ209" s="5"/>
      <c r="AR209" s="25"/>
      <c r="AS209" s="6">
        <v>44.238</v>
      </c>
      <c r="AT209" s="8">
        <v>1</v>
      </c>
    </row>
    <row r="210" spans="4:46" x14ac:dyDescent="0.35">
      <c r="D210" s="2" t="s">
        <v>181</v>
      </c>
      <c r="E210" s="5">
        <v>56878.481263000001</v>
      </c>
      <c r="F210" s="5">
        <v>43.5</v>
      </c>
      <c r="G210" s="5">
        <v>7173.162566</v>
      </c>
      <c r="H210" s="5">
        <v>16</v>
      </c>
      <c r="I210" s="5">
        <v>8937.3646700000008</v>
      </c>
      <c r="J210" s="5">
        <v>7</v>
      </c>
      <c r="K210" s="5">
        <v>25807.176348000001</v>
      </c>
      <c r="L210" s="5">
        <v>20</v>
      </c>
      <c r="M210" s="5">
        <v>26429.129956000001</v>
      </c>
      <c r="N210" s="5">
        <v>28</v>
      </c>
      <c r="O210" s="5">
        <v>31009.136962</v>
      </c>
      <c r="P210" s="5">
        <v>22.1</v>
      </c>
      <c r="Q210" s="5">
        <v>10243.004965</v>
      </c>
      <c r="R210" s="5">
        <v>29.1</v>
      </c>
      <c r="S210" s="5">
        <v>31158.282749999998</v>
      </c>
      <c r="T210" s="5">
        <v>17</v>
      </c>
      <c r="U210" s="5">
        <v>39394.517339999999</v>
      </c>
      <c r="V210" s="5">
        <v>31</v>
      </c>
      <c r="W210" s="5">
        <v>25756.643609999999</v>
      </c>
      <c r="X210" s="5">
        <v>16</v>
      </c>
      <c r="Y210" s="5">
        <v>19731.148075000001</v>
      </c>
      <c r="Z210" s="5">
        <v>22</v>
      </c>
      <c r="AA210" s="5">
        <v>9960.7208210000008</v>
      </c>
      <c r="AB210" s="5">
        <v>23</v>
      </c>
      <c r="AC210" s="5">
        <v>1058.81915</v>
      </c>
      <c r="AD210" s="5">
        <v>21</v>
      </c>
      <c r="AE210" s="5">
        <v>11186.790381999999</v>
      </c>
      <c r="AF210" s="5">
        <v>28</v>
      </c>
      <c r="AG210" s="5">
        <v>17938.826880000001</v>
      </c>
      <c r="AH210" s="5">
        <v>23.5</v>
      </c>
      <c r="AI210" s="5">
        <v>18350.288140000001</v>
      </c>
      <c r="AJ210" s="5">
        <v>63</v>
      </c>
      <c r="AK210" s="5">
        <v>9591.3524300000008</v>
      </c>
      <c r="AL210" s="5">
        <v>17</v>
      </c>
      <c r="AM210" s="5"/>
      <c r="AN210" s="25"/>
      <c r="AO210" s="5"/>
      <c r="AP210" s="25"/>
      <c r="AQ210" s="5">
        <v>475.20444500000002</v>
      </c>
      <c r="AR210" s="5">
        <v>1</v>
      </c>
      <c r="AS210" s="6">
        <v>351080.05075300002</v>
      </c>
      <c r="AT210" s="8">
        <v>428.2</v>
      </c>
    </row>
    <row r="211" spans="4:46" x14ac:dyDescent="0.35">
      <c r="D211" s="2" t="s">
        <v>182</v>
      </c>
      <c r="E211" s="5">
        <v>400.66199999999998</v>
      </c>
      <c r="F211" s="5">
        <v>5</v>
      </c>
      <c r="G211" s="5">
        <v>468.61878999999999</v>
      </c>
      <c r="H211" s="5">
        <v>3</v>
      </c>
      <c r="I211" s="5">
        <v>795.09835199999998</v>
      </c>
      <c r="J211" s="5">
        <v>9</v>
      </c>
      <c r="K211" s="5">
        <v>1015.78972</v>
      </c>
      <c r="L211" s="5">
        <v>5</v>
      </c>
      <c r="M211" s="5">
        <v>5138.5298000000003</v>
      </c>
      <c r="N211" s="5">
        <v>8.35</v>
      </c>
      <c r="O211" s="5">
        <v>13526.493958999999</v>
      </c>
      <c r="P211" s="5">
        <v>17</v>
      </c>
      <c r="Q211" s="5">
        <v>4736.2010499999997</v>
      </c>
      <c r="R211" s="5">
        <v>12</v>
      </c>
      <c r="S211" s="5">
        <v>28951.016739999999</v>
      </c>
      <c r="T211" s="5">
        <v>20</v>
      </c>
      <c r="U211" s="5">
        <v>12732.873949999999</v>
      </c>
      <c r="V211" s="5">
        <v>35.5</v>
      </c>
      <c r="W211" s="5">
        <v>12238.33325</v>
      </c>
      <c r="X211" s="5">
        <v>30</v>
      </c>
      <c r="Y211" s="5">
        <v>4110.1130899999998</v>
      </c>
      <c r="Z211" s="5">
        <v>16</v>
      </c>
      <c r="AA211" s="5">
        <v>57239.632769999997</v>
      </c>
      <c r="AB211" s="5">
        <v>15.99</v>
      </c>
      <c r="AC211" s="5">
        <v>26364.770544999999</v>
      </c>
      <c r="AD211" s="5">
        <v>30.48</v>
      </c>
      <c r="AE211" s="5">
        <v>8642.8390400000008</v>
      </c>
      <c r="AF211" s="5">
        <v>30</v>
      </c>
      <c r="AG211" s="5">
        <v>18524.888425000001</v>
      </c>
      <c r="AH211" s="5">
        <v>20.5</v>
      </c>
      <c r="AI211" s="5">
        <v>14444.939965</v>
      </c>
      <c r="AJ211" s="5">
        <v>23</v>
      </c>
      <c r="AK211" s="5">
        <v>49020.432410000001</v>
      </c>
      <c r="AL211" s="5">
        <v>34.5</v>
      </c>
      <c r="AM211" s="5">
        <v>39101.831994</v>
      </c>
      <c r="AN211" s="5">
        <v>30.49</v>
      </c>
      <c r="AO211" s="5">
        <v>4711.8296700000001</v>
      </c>
      <c r="AP211" s="5">
        <v>11</v>
      </c>
      <c r="AQ211" s="5">
        <v>61156.846700000002</v>
      </c>
      <c r="AR211" s="5">
        <v>18.12</v>
      </c>
      <c r="AS211" s="6">
        <v>363321.74222000001</v>
      </c>
      <c r="AT211" s="8">
        <v>374.93</v>
      </c>
    </row>
    <row r="212" spans="4:46" x14ac:dyDescent="0.35">
      <c r="D212" s="2" t="s">
        <v>183</v>
      </c>
      <c r="E212" s="5"/>
      <c r="F212" s="25"/>
      <c r="G212" s="5">
        <v>42.182499999999997</v>
      </c>
      <c r="H212" s="5">
        <v>1</v>
      </c>
      <c r="I212" s="5"/>
      <c r="J212" s="25"/>
      <c r="K212" s="5"/>
      <c r="L212" s="25"/>
      <c r="M212" s="5">
        <v>8.0000009999999993</v>
      </c>
      <c r="N212" s="5">
        <v>1</v>
      </c>
      <c r="O212" s="5"/>
      <c r="P212" s="25"/>
      <c r="Q212" s="5"/>
      <c r="R212" s="25"/>
      <c r="S212" s="5"/>
      <c r="T212" s="25"/>
      <c r="U212" s="5"/>
      <c r="V212" s="25"/>
      <c r="W212" s="5">
        <v>881.82808</v>
      </c>
      <c r="X212" s="5">
        <v>2</v>
      </c>
      <c r="Y212" s="5"/>
      <c r="Z212" s="25"/>
      <c r="AA212" s="5">
        <v>49.694479999999999</v>
      </c>
      <c r="AB212" s="5">
        <v>1</v>
      </c>
      <c r="AC212" s="5"/>
      <c r="AD212" s="25"/>
      <c r="AE212" s="5">
        <v>1036.79169</v>
      </c>
      <c r="AF212" s="5">
        <v>9</v>
      </c>
      <c r="AG212" s="5">
        <v>2730.9435800000001</v>
      </c>
      <c r="AH212" s="5">
        <v>23</v>
      </c>
      <c r="AI212" s="5">
        <v>2569.1081800000002</v>
      </c>
      <c r="AJ212" s="5">
        <v>27</v>
      </c>
      <c r="AK212" s="5">
        <v>1426.04351</v>
      </c>
      <c r="AL212" s="5">
        <v>18</v>
      </c>
      <c r="AM212" s="5">
        <v>285.82713000000001</v>
      </c>
      <c r="AN212" s="5">
        <v>6</v>
      </c>
      <c r="AO212" s="5"/>
      <c r="AP212" s="25"/>
      <c r="AQ212" s="5"/>
      <c r="AR212" s="25"/>
      <c r="AS212" s="6">
        <v>9030.4191510000001</v>
      </c>
      <c r="AT212" s="8">
        <v>88</v>
      </c>
    </row>
    <row r="213" spans="4:46" x14ac:dyDescent="0.35">
      <c r="D213" s="2" t="s">
        <v>184</v>
      </c>
      <c r="E213" s="5">
        <v>127551.70083</v>
      </c>
      <c r="F213" s="5">
        <v>140</v>
      </c>
      <c r="G213" s="5">
        <v>31884.838669000001</v>
      </c>
      <c r="H213" s="5">
        <v>28</v>
      </c>
      <c r="I213" s="5">
        <v>15952.915322000001</v>
      </c>
      <c r="J213" s="5">
        <v>48</v>
      </c>
      <c r="K213" s="5">
        <v>17733.676490000002</v>
      </c>
      <c r="L213" s="5">
        <v>57</v>
      </c>
      <c r="M213" s="5">
        <v>5954.19805</v>
      </c>
      <c r="N213" s="5">
        <v>23</v>
      </c>
      <c r="O213" s="5">
        <v>3641.7976800000001</v>
      </c>
      <c r="P213" s="5">
        <v>17.100000000000001</v>
      </c>
      <c r="Q213" s="5">
        <v>340.24081999999999</v>
      </c>
      <c r="R213" s="5">
        <v>3</v>
      </c>
      <c r="S213" s="5">
        <v>1726.81584</v>
      </c>
      <c r="T213" s="5">
        <v>4</v>
      </c>
      <c r="U213" s="5"/>
      <c r="V213" s="25"/>
      <c r="W213" s="5"/>
      <c r="X213" s="25"/>
      <c r="Y213" s="5">
        <v>37.65</v>
      </c>
      <c r="Z213" s="5">
        <v>1</v>
      </c>
      <c r="AA213" s="5">
        <v>30.46875</v>
      </c>
      <c r="AB213" s="5">
        <v>1</v>
      </c>
      <c r="AC213" s="5">
        <v>409.78554000000003</v>
      </c>
      <c r="AD213" s="5">
        <v>2</v>
      </c>
      <c r="AE213" s="5">
        <v>343307.263523</v>
      </c>
      <c r="AF213" s="5">
        <v>0.33</v>
      </c>
      <c r="AG213" s="5"/>
      <c r="AH213" s="25"/>
      <c r="AI213" s="5">
        <v>339.19358999999997</v>
      </c>
      <c r="AJ213" s="5">
        <v>2</v>
      </c>
      <c r="AK213" s="5"/>
      <c r="AL213" s="25"/>
      <c r="AM213" s="5"/>
      <c r="AN213" s="25"/>
      <c r="AO213" s="5"/>
      <c r="AP213" s="25"/>
      <c r="AQ213" s="5"/>
      <c r="AR213" s="25"/>
      <c r="AS213" s="6">
        <v>548910.54510400002</v>
      </c>
      <c r="AT213" s="8">
        <v>326.43</v>
      </c>
    </row>
    <row r="214" spans="4:46" x14ac:dyDescent="0.35">
      <c r="D214" s="2" t="s">
        <v>37</v>
      </c>
      <c r="E214" s="5">
        <v>62013.006366000001</v>
      </c>
      <c r="F214" s="5">
        <v>75.989999999999995</v>
      </c>
      <c r="G214" s="5">
        <v>86892.954958999995</v>
      </c>
      <c r="H214" s="5">
        <v>195</v>
      </c>
      <c r="I214" s="5">
        <v>160952.69615500001</v>
      </c>
      <c r="J214" s="5">
        <v>198.96</v>
      </c>
      <c r="K214" s="5">
        <v>98710.851431000003</v>
      </c>
      <c r="L214" s="5">
        <v>192.75</v>
      </c>
      <c r="M214" s="5">
        <v>152914.18197599999</v>
      </c>
      <c r="N214" s="5">
        <v>181.29</v>
      </c>
      <c r="O214" s="5">
        <v>106603.18041099999</v>
      </c>
      <c r="P214" s="5">
        <v>219.2</v>
      </c>
      <c r="Q214" s="5">
        <v>147014.61135299999</v>
      </c>
      <c r="R214" s="5">
        <v>256.44</v>
      </c>
      <c r="S214" s="5">
        <v>216812.25001300001</v>
      </c>
      <c r="T214" s="5">
        <v>352.96</v>
      </c>
      <c r="U214" s="5">
        <v>391886.89118199999</v>
      </c>
      <c r="V214" s="5">
        <v>401.44</v>
      </c>
      <c r="W214" s="5">
        <v>453005.97269099997</v>
      </c>
      <c r="X214" s="5">
        <v>739.93</v>
      </c>
      <c r="Y214" s="5">
        <v>483757.46782000002</v>
      </c>
      <c r="Z214" s="5">
        <v>770.25</v>
      </c>
      <c r="AA214" s="5">
        <v>398278.00670500001</v>
      </c>
      <c r="AB214" s="5">
        <v>553.71</v>
      </c>
      <c r="AC214" s="5">
        <v>679893.77117399999</v>
      </c>
      <c r="AD214" s="5">
        <v>491.27</v>
      </c>
      <c r="AE214" s="5">
        <v>480233.208109</v>
      </c>
      <c r="AF214" s="5">
        <v>513.71</v>
      </c>
      <c r="AG214" s="5">
        <v>561924.30549199996</v>
      </c>
      <c r="AH214" s="5">
        <v>314.57</v>
      </c>
      <c r="AI214" s="5">
        <v>392443.26587800001</v>
      </c>
      <c r="AJ214" s="5">
        <v>258.79000000000002</v>
      </c>
      <c r="AK214" s="5">
        <v>340290.38483900001</v>
      </c>
      <c r="AL214" s="5">
        <v>254.96</v>
      </c>
      <c r="AM214" s="5">
        <v>139571.537037</v>
      </c>
      <c r="AN214" s="5">
        <v>76.11</v>
      </c>
      <c r="AO214" s="5">
        <v>121951.562209</v>
      </c>
      <c r="AP214" s="5">
        <v>33.479999999999997</v>
      </c>
      <c r="AQ214" s="5">
        <v>225228.92028600001</v>
      </c>
      <c r="AR214" s="5">
        <v>56.43</v>
      </c>
      <c r="AS214" s="6">
        <v>5700379.0260859998</v>
      </c>
      <c r="AT214" s="8">
        <v>6137.24</v>
      </c>
    </row>
    <row r="215" spans="4:46" x14ac:dyDescent="0.35">
      <c r="D215" s="2" t="s">
        <v>224</v>
      </c>
      <c r="E215" s="5">
        <v>912.15350999999998</v>
      </c>
      <c r="F215" s="5">
        <v>2</v>
      </c>
      <c r="G215" s="5">
        <v>425.87944800000002</v>
      </c>
      <c r="H215" s="5">
        <v>2.5</v>
      </c>
      <c r="I215" s="5"/>
      <c r="J215" s="25"/>
      <c r="K215" s="5"/>
      <c r="L215" s="25"/>
      <c r="M215" s="5"/>
      <c r="N215" s="25"/>
      <c r="O215" s="5"/>
      <c r="P215" s="25"/>
      <c r="Q215" s="5"/>
      <c r="R215" s="25"/>
      <c r="S215" s="5"/>
      <c r="T215" s="25"/>
      <c r="U215" s="5"/>
      <c r="V215" s="25"/>
      <c r="W215" s="5"/>
      <c r="X215" s="25"/>
      <c r="Y215" s="5"/>
      <c r="Z215" s="25"/>
      <c r="AA215" s="5">
        <v>6527.1319999999996</v>
      </c>
      <c r="AB215" s="5">
        <v>1</v>
      </c>
      <c r="AC215" s="5"/>
      <c r="AD215" s="25"/>
      <c r="AE215" s="5"/>
      <c r="AF215" s="25"/>
      <c r="AG215" s="5"/>
      <c r="AH215" s="25"/>
      <c r="AI215" s="5"/>
      <c r="AJ215" s="25"/>
      <c r="AK215" s="5"/>
      <c r="AL215" s="25"/>
      <c r="AM215" s="5"/>
      <c r="AN215" s="25"/>
      <c r="AO215" s="5"/>
      <c r="AP215" s="25"/>
      <c r="AQ215" s="5">
        <v>452.005</v>
      </c>
      <c r="AR215" s="5">
        <v>0</v>
      </c>
      <c r="AS215" s="6">
        <v>8317.1699580000004</v>
      </c>
      <c r="AT215" s="8">
        <v>5.5</v>
      </c>
    </row>
    <row r="216" spans="4:46" x14ac:dyDescent="0.35">
      <c r="D216" s="2" t="s">
        <v>185</v>
      </c>
      <c r="E216" s="5">
        <v>19014.183196000002</v>
      </c>
      <c r="F216" s="5">
        <v>66</v>
      </c>
      <c r="G216" s="5">
        <v>13311.370869</v>
      </c>
      <c r="H216" s="5">
        <v>47</v>
      </c>
      <c r="I216" s="5">
        <v>11276.643108</v>
      </c>
      <c r="J216" s="5">
        <v>48</v>
      </c>
      <c r="K216" s="5">
        <v>19492.898386000001</v>
      </c>
      <c r="L216" s="5">
        <v>87</v>
      </c>
      <c r="M216" s="5">
        <v>14472.603241999999</v>
      </c>
      <c r="N216" s="5">
        <v>52</v>
      </c>
      <c r="O216" s="5">
        <v>32914.336280000003</v>
      </c>
      <c r="P216" s="5">
        <v>34</v>
      </c>
      <c r="Q216" s="5">
        <v>6565.2066619999996</v>
      </c>
      <c r="R216" s="5">
        <v>9</v>
      </c>
      <c r="S216" s="5">
        <v>31077.616893999999</v>
      </c>
      <c r="T216" s="5">
        <v>99.16</v>
      </c>
      <c r="U216" s="5">
        <v>2789.1538700000001</v>
      </c>
      <c r="V216" s="5">
        <v>21</v>
      </c>
      <c r="W216" s="5">
        <v>7625.4809299999997</v>
      </c>
      <c r="X216" s="5">
        <v>36</v>
      </c>
      <c r="Y216" s="5">
        <v>32244.978274000001</v>
      </c>
      <c r="Z216" s="5">
        <v>66</v>
      </c>
      <c r="AA216" s="5">
        <v>7258.01775</v>
      </c>
      <c r="AB216" s="5">
        <v>55</v>
      </c>
      <c r="AC216" s="5">
        <v>12388.779280000001</v>
      </c>
      <c r="AD216" s="5">
        <v>66.5</v>
      </c>
      <c r="AE216" s="5">
        <v>4781.3025200000002</v>
      </c>
      <c r="AF216" s="5">
        <v>42.5</v>
      </c>
      <c r="AG216" s="5">
        <v>3883.3977450000002</v>
      </c>
      <c r="AH216" s="5">
        <v>50</v>
      </c>
      <c r="AI216" s="5">
        <v>7692.9338699999998</v>
      </c>
      <c r="AJ216" s="5">
        <v>32</v>
      </c>
      <c r="AK216" s="5">
        <v>23937.365535000001</v>
      </c>
      <c r="AL216" s="5">
        <v>39</v>
      </c>
      <c r="AM216" s="5">
        <v>16198.2436</v>
      </c>
      <c r="AN216" s="5">
        <v>7</v>
      </c>
      <c r="AO216" s="5"/>
      <c r="AP216" s="25"/>
      <c r="AQ216" s="5">
        <v>1997.0750849999999</v>
      </c>
      <c r="AR216" s="5">
        <v>2</v>
      </c>
      <c r="AS216" s="6">
        <v>268921.58709599997</v>
      </c>
      <c r="AT216" s="8">
        <v>859.16</v>
      </c>
    </row>
    <row r="217" spans="4:46" x14ac:dyDescent="0.35">
      <c r="D217" s="2" t="s">
        <v>38</v>
      </c>
      <c r="E217" s="5">
        <v>419066.20419700001</v>
      </c>
      <c r="F217" s="5">
        <v>111</v>
      </c>
      <c r="G217" s="5">
        <v>237087.14979900001</v>
      </c>
      <c r="H217" s="5">
        <v>73.349999999999994</v>
      </c>
      <c r="I217" s="5">
        <v>211672.28501600001</v>
      </c>
      <c r="J217" s="5">
        <v>61.23</v>
      </c>
      <c r="K217" s="5">
        <v>229225.869554</v>
      </c>
      <c r="L217" s="5">
        <v>54.55</v>
      </c>
      <c r="M217" s="5">
        <v>407753.32484999998</v>
      </c>
      <c r="N217" s="5">
        <v>80.75</v>
      </c>
      <c r="O217" s="5">
        <v>334061.20608899998</v>
      </c>
      <c r="P217" s="5">
        <v>74.78</v>
      </c>
      <c r="Q217" s="5">
        <v>182621.83413999999</v>
      </c>
      <c r="R217" s="5">
        <v>47.8</v>
      </c>
      <c r="S217" s="5">
        <v>139596.36220999999</v>
      </c>
      <c r="T217" s="5">
        <v>48.2</v>
      </c>
      <c r="U217" s="5">
        <v>137850.83796999999</v>
      </c>
      <c r="V217" s="5">
        <v>66</v>
      </c>
      <c r="W217" s="5">
        <v>309538.41640099999</v>
      </c>
      <c r="X217" s="5">
        <v>60.5</v>
      </c>
      <c r="Y217" s="5">
        <v>345491.00316000002</v>
      </c>
      <c r="Z217" s="5">
        <v>64</v>
      </c>
      <c r="AA217" s="5">
        <v>485342.68647999997</v>
      </c>
      <c r="AB217" s="5">
        <v>65</v>
      </c>
      <c r="AC217" s="5">
        <v>131616.08511000001</v>
      </c>
      <c r="AD217" s="5">
        <v>32</v>
      </c>
      <c r="AE217" s="5">
        <v>216121.95770999999</v>
      </c>
      <c r="AF217" s="5">
        <v>45</v>
      </c>
      <c r="AG217" s="5">
        <v>72105.436480000004</v>
      </c>
      <c r="AH217" s="5">
        <v>29</v>
      </c>
      <c r="AI217" s="5">
        <v>187219.18835000001</v>
      </c>
      <c r="AJ217" s="5">
        <v>45</v>
      </c>
      <c r="AK217" s="5">
        <v>109888.73125500001</v>
      </c>
      <c r="AL217" s="5">
        <v>38</v>
      </c>
      <c r="AM217" s="5">
        <v>238613.70616999999</v>
      </c>
      <c r="AN217" s="5">
        <v>37</v>
      </c>
      <c r="AO217" s="5">
        <v>255153.33953</v>
      </c>
      <c r="AP217" s="5">
        <v>45</v>
      </c>
      <c r="AQ217" s="5">
        <v>107931.17332</v>
      </c>
      <c r="AR217" s="5">
        <v>28</v>
      </c>
      <c r="AS217" s="6">
        <v>4757956.7977910005</v>
      </c>
      <c r="AT217" s="8">
        <v>1106.1600000000001</v>
      </c>
    </row>
    <row r="218" spans="4:46" x14ac:dyDescent="0.35">
      <c r="D218" s="2" t="s">
        <v>186</v>
      </c>
      <c r="E218" s="5">
        <v>34659.463512000002</v>
      </c>
      <c r="F218" s="5">
        <v>74</v>
      </c>
      <c r="G218" s="5">
        <v>7758.1011349999999</v>
      </c>
      <c r="H218" s="5">
        <v>25</v>
      </c>
      <c r="I218" s="5">
        <v>33930.539568</v>
      </c>
      <c r="J218" s="5">
        <v>34</v>
      </c>
      <c r="K218" s="5">
        <v>86018.085781999995</v>
      </c>
      <c r="L218" s="5">
        <v>85</v>
      </c>
      <c r="M218" s="5">
        <v>38340.759404999997</v>
      </c>
      <c r="N218" s="5">
        <v>65</v>
      </c>
      <c r="O218" s="5">
        <v>94398.001493999996</v>
      </c>
      <c r="P218" s="5">
        <v>100</v>
      </c>
      <c r="Q218" s="5">
        <v>70812.643899000002</v>
      </c>
      <c r="R218" s="5">
        <v>69.5</v>
      </c>
      <c r="S218" s="5">
        <v>21831.410521000002</v>
      </c>
      <c r="T218" s="5">
        <v>50</v>
      </c>
      <c r="U218" s="5">
        <v>41635.596419000001</v>
      </c>
      <c r="V218" s="5">
        <v>61</v>
      </c>
      <c r="W218" s="5">
        <v>58375.705871999999</v>
      </c>
      <c r="X218" s="5">
        <v>92</v>
      </c>
      <c r="Y218" s="5">
        <v>27972.21214</v>
      </c>
      <c r="Z218" s="5">
        <v>116</v>
      </c>
      <c r="AA218" s="5">
        <v>81681.237695000003</v>
      </c>
      <c r="AB218" s="5">
        <v>138</v>
      </c>
      <c r="AC218" s="5">
        <v>10359.801685</v>
      </c>
      <c r="AD218" s="5">
        <v>30.5</v>
      </c>
      <c r="AE218" s="5">
        <v>57846.176050000002</v>
      </c>
      <c r="AF218" s="5">
        <v>106</v>
      </c>
      <c r="AG218" s="5">
        <v>106730.17868500001</v>
      </c>
      <c r="AH218" s="5">
        <v>123</v>
      </c>
      <c r="AI218" s="5">
        <v>3376.3435199999999</v>
      </c>
      <c r="AJ218" s="5">
        <v>31</v>
      </c>
      <c r="AK218" s="5">
        <v>791.73488999999995</v>
      </c>
      <c r="AL218" s="5">
        <v>1</v>
      </c>
      <c r="AM218" s="5"/>
      <c r="AN218" s="25"/>
      <c r="AO218" s="5"/>
      <c r="AP218" s="25"/>
      <c r="AQ218" s="5"/>
      <c r="AR218" s="25"/>
      <c r="AS218" s="6">
        <v>776517.99227199994</v>
      </c>
      <c r="AT218" s="8">
        <v>1201</v>
      </c>
    </row>
    <row r="219" spans="4:46" x14ac:dyDescent="0.35">
      <c r="D219" s="2" t="s">
        <v>187</v>
      </c>
      <c r="E219" s="5">
        <v>13117.789332</v>
      </c>
      <c r="F219" s="5">
        <v>45</v>
      </c>
      <c r="G219" s="5">
        <v>4974.790301</v>
      </c>
      <c r="H219" s="5">
        <v>12</v>
      </c>
      <c r="I219" s="5">
        <v>20601.729271</v>
      </c>
      <c r="J219" s="5">
        <v>40</v>
      </c>
      <c r="K219" s="5">
        <v>12606.373799000001</v>
      </c>
      <c r="L219" s="5">
        <v>60</v>
      </c>
      <c r="M219" s="5">
        <v>30125.447658000001</v>
      </c>
      <c r="N219" s="5">
        <v>75</v>
      </c>
      <c r="O219" s="5">
        <v>22867.980210999998</v>
      </c>
      <c r="P219" s="5">
        <v>65</v>
      </c>
      <c r="Q219" s="5">
        <v>16022.828978</v>
      </c>
      <c r="R219" s="5">
        <v>48</v>
      </c>
      <c r="S219" s="5">
        <v>20839.875120000001</v>
      </c>
      <c r="T219" s="5">
        <v>31</v>
      </c>
      <c r="U219" s="5">
        <v>20446.465274999999</v>
      </c>
      <c r="V219" s="5">
        <v>33</v>
      </c>
      <c r="W219" s="5">
        <v>37776.932509999999</v>
      </c>
      <c r="X219" s="5">
        <v>27</v>
      </c>
      <c r="Y219" s="5">
        <v>55118.853779999998</v>
      </c>
      <c r="Z219" s="5">
        <v>29</v>
      </c>
      <c r="AA219" s="5">
        <v>8603.8287199999995</v>
      </c>
      <c r="AB219" s="5">
        <v>31</v>
      </c>
      <c r="AC219" s="5">
        <v>31841.282220000001</v>
      </c>
      <c r="AD219" s="5">
        <v>22</v>
      </c>
      <c r="AE219" s="5">
        <v>51565.806819999998</v>
      </c>
      <c r="AF219" s="5">
        <v>20</v>
      </c>
      <c r="AG219" s="5">
        <v>14514.84958</v>
      </c>
      <c r="AH219" s="5">
        <v>8</v>
      </c>
      <c r="AI219" s="5">
        <v>4119.5598300000001</v>
      </c>
      <c r="AJ219" s="5">
        <v>7</v>
      </c>
      <c r="AK219" s="5">
        <v>1625.4733100000001</v>
      </c>
      <c r="AL219" s="5">
        <v>5</v>
      </c>
      <c r="AM219" s="5">
        <v>18544.224979999999</v>
      </c>
      <c r="AN219" s="5">
        <v>4</v>
      </c>
      <c r="AO219" s="5">
        <v>1240.51134</v>
      </c>
      <c r="AP219" s="5">
        <v>4</v>
      </c>
      <c r="AQ219" s="5">
        <v>6319.5689400000001</v>
      </c>
      <c r="AR219" s="5">
        <v>11</v>
      </c>
      <c r="AS219" s="6">
        <v>392874.171975</v>
      </c>
      <c r="AT219" s="8">
        <v>577</v>
      </c>
    </row>
    <row r="220" spans="4:46" x14ac:dyDescent="0.35">
      <c r="D220" s="2" t="s">
        <v>188</v>
      </c>
      <c r="E220" s="5">
        <v>15430.038404000001</v>
      </c>
      <c r="F220" s="5">
        <v>14</v>
      </c>
      <c r="G220" s="5">
        <v>2853.5915799999998</v>
      </c>
      <c r="H220" s="5">
        <v>5.5</v>
      </c>
      <c r="I220" s="5">
        <v>3604.3268309999999</v>
      </c>
      <c r="J220" s="5">
        <v>4</v>
      </c>
      <c r="K220" s="5">
        <v>1278.3753400000001</v>
      </c>
      <c r="L220" s="5">
        <v>3</v>
      </c>
      <c r="M220" s="5">
        <v>3689.4641200000001</v>
      </c>
      <c r="N220" s="5">
        <v>10</v>
      </c>
      <c r="O220" s="5">
        <v>1225.7335399999999</v>
      </c>
      <c r="P220" s="5">
        <v>3</v>
      </c>
      <c r="Q220" s="5">
        <v>2009.08422</v>
      </c>
      <c r="R220" s="5">
        <v>3.5</v>
      </c>
      <c r="S220" s="5">
        <v>1441.8335400000001</v>
      </c>
      <c r="T220" s="5">
        <v>4</v>
      </c>
      <c r="U220" s="5">
        <v>684.52705000000003</v>
      </c>
      <c r="V220" s="5">
        <v>4</v>
      </c>
      <c r="W220" s="5">
        <v>408.12</v>
      </c>
      <c r="X220" s="5">
        <v>3</v>
      </c>
      <c r="Y220" s="5">
        <v>3666.2838200000001</v>
      </c>
      <c r="Z220" s="5">
        <v>9</v>
      </c>
      <c r="AA220" s="5">
        <v>6394.2730899999997</v>
      </c>
      <c r="AB220" s="5">
        <v>32</v>
      </c>
      <c r="AC220" s="5">
        <v>2955.0224269999999</v>
      </c>
      <c r="AD220" s="5">
        <v>20</v>
      </c>
      <c r="AE220" s="5">
        <v>1827.96065</v>
      </c>
      <c r="AF220" s="5">
        <v>13</v>
      </c>
      <c r="AG220" s="5">
        <v>3001.33988</v>
      </c>
      <c r="AH220" s="5">
        <v>9</v>
      </c>
      <c r="AI220" s="5">
        <v>2245.15</v>
      </c>
      <c r="AJ220" s="5">
        <v>13</v>
      </c>
      <c r="AK220" s="5">
        <v>762.75243999999998</v>
      </c>
      <c r="AL220" s="5">
        <v>6</v>
      </c>
      <c r="AM220" s="5">
        <v>2199.9294399999999</v>
      </c>
      <c r="AN220" s="5">
        <v>9.5</v>
      </c>
      <c r="AO220" s="5">
        <v>2864.1320700000001</v>
      </c>
      <c r="AP220" s="5">
        <v>23</v>
      </c>
      <c r="AQ220" s="5">
        <v>2244.1429800000001</v>
      </c>
      <c r="AR220" s="5">
        <v>16</v>
      </c>
      <c r="AS220" s="6">
        <v>60786.081422000003</v>
      </c>
      <c r="AT220" s="8">
        <v>204.5</v>
      </c>
    </row>
    <row r="221" spans="4:46" x14ac:dyDescent="0.35">
      <c r="D221" s="27" t="s">
        <v>39</v>
      </c>
      <c r="E221" s="7">
        <v>8107574.3239470003</v>
      </c>
      <c r="F221" s="7">
        <v>8418.74</v>
      </c>
      <c r="G221" s="7">
        <v>7522570.7015850004</v>
      </c>
      <c r="H221" s="7">
        <v>7765.26</v>
      </c>
      <c r="I221" s="7">
        <v>7582664.2198280003</v>
      </c>
      <c r="J221" s="7">
        <v>7831.44</v>
      </c>
      <c r="K221" s="7">
        <v>7775931.3712940002</v>
      </c>
      <c r="L221" s="7">
        <v>7850.98</v>
      </c>
      <c r="M221" s="7">
        <v>8848663.4545939993</v>
      </c>
      <c r="N221" s="7">
        <v>7989.42</v>
      </c>
      <c r="O221" s="7">
        <v>9386269.3423670009</v>
      </c>
      <c r="P221" s="7">
        <v>7880.01</v>
      </c>
      <c r="Q221" s="7">
        <v>8083125.949581</v>
      </c>
      <c r="R221" s="7">
        <v>7366.75</v>
      </c>
      <c r="S221" s="7">
        <v>9907202.6509150006</v>
      </c>
      <c r="T221" s="7">
        <v>7401.81</v>
      </c>
      <c r="U221" s="7">
        <v>12511382.257034</v>
      </c>
      <c r="V221" s="7">
        <v>7353.79</v>
      </c>
      <c r="W221" s="7">
        <v>11081334.039721999</v>
      </c>
      <c r="X221" s="7">
        <v>8632.2199999999993</v>
      </c>
      <c r="Y221" s="7">
        <v>14363180.589621</v>
      </c>
      <c r="Z221" s="7">
        <v>10764.46</v>
      </c>
      <c r="AA221" s="7">
        <v>16523442.302635999</v>
      </c>
      <c r="AB221" s="7">
        <v>10785.4</v>
      </c>
      <c r="AC221" s="7">
        <v>16248689.133985</v>
      </c>
      <c r="AD221" s="7">
        <v>11101.51</v>
      </c>
      <c r="AE221" s="7">
        <v>15414249.711510999</v>
      </c>
      <c r="AF221" s="7">
        <v>10827.6</v>
      </c>
      <c r="AG221" s="7">
        <v>14288021.108005</v>
      </c>
      <c r="AH221" s="7">
        <v>10376.549999999999</v>
      </c>
      <c r="AI221" s="7">
        <v>11637441.304043001</v>
      </c>
      <c r="AJ221" s="7">
        <v>8714.77</v>
      </c>
      <c r="AK221" s="7">
        <v>14089670.454744</v>
      </c>
      <c r="AL221" s="7">
        <v>6086.74</v>
      </c>
      <c r="AM221" s="7">
        <v>10717669.668516001</v>
      </c>
      <c r="AN221" s="7">
        <v>3449.73</v>
      </c>
      <c r="AO221" s="7">
        <v>10198221.99419</v>
      </c>
      <c r="AP221" s="7">
        <v>2579.8000000000002</v>
      </c>
      <c r="AQ221" s="7">
        <v>9501554.5474900007</v>
      </c>
      <c r="AR221" s="7">
        <v>2178.7199999999998</v>
      </c>
      <c r="AS221" s="7">
        <v>223788859.125608</v>
      </c>
      <c r="AT221" s="9">
        <v>155355.70000000001</v>
      </c>
    </row>
    <row r="222" spans="4:46" x14ac:dyDescent="0.35">
      <c r="D222"/>
      <c r="E222"/>
      <c r="F222"/>
      <c r="G222"/>
      <c r="H222"/>
      <c r="I222"/>
    </row>
    <row r="223" spans="4:46" x14ac:dyDescent="0.35">
      <c r="D223"/>
      <c r="E223"/>
      <c r="F223"/>
      <c r="G223"/>
      <c r="H223"/>
      <c r="I223"/>
    </row>
    <row r="224" spans="4:46" x14ac:dyDescent="0.35">
      <c r="D224"/>
      <c r="E224"/>
      <c r="F224"/>
      <c r="G224"/>
      <c r="H224"/>
      <c r="I224"/>
    </row>
    <row r="225" spans="4:10" x14ac:dyDescent="0.35">
      <c r="D225"/>
      <c r="E225"/>
      <c r="F225"/>
      <c r="G225"/>
      <c r="H225"/>
      <c r="I225"/>
    </row>
    <row r="226" spans="4:10" x14ac:dyDescent="0.35">
      <c r="D226"/>
      <c r="E226"/>
      <c r="F226"/>
      <c r="G226"/>
      <c r="H226"/>
      <c r="I226"/>
      <c r="J226"/>
    </row>
    <row r="227" spans="4:10" x14ac:dyDescent="0.35">
      <c r="D227"/>
      <c r="E227"/>
      <c r="F227"/>
      <c r="G227"/>
      <c r="H227"/>
      <c r="I227"/>
      <c r="J227"/>
    </row>
    <row r="228" spans="4:10" x14ac:dyDescent="0.35">
      <c r="D228"/>
      <c r="E228"/>
      <c r="F228"/>
      <c r="G228"/>
      <c r="H228"/>
      <c r="I228"/>
      <c r="J228"/>
    </row>
    <row r="229" spans="4:10" x14ac:dyDescent="0.35">
      <c r="D229"/>
      <c r="E229"/>
      <c r="F229"/>
      <c r="G229"/>
      <c r="H229"/>
      <c r="I229"/>
      <c r="J229"/>
    </row>
    <row r="230" spans="4:10" x14ac:dyDescent="0.35">
      <c r="D230"/>
      <c r="E230"/>
      <c r="F230"/>
      <c r="G230"/>
      <c r="H230"/>
      <c r="I230"/>
      <c r="J230"/>
    </row>
    <row r="231" spans="4:10" x14ac:dyDescent="0.35">
      <c r="D231"/>
      <c r="E231"/>
      <c r="F231"/>
      <c r="G231"/>
      <c r="H231"/>
      <c r="I231"/>
      <c r="J231"/>
    </row>
    <row r="232" spans="4:10" x14ac:dyDescent="0.35">
      <c r="D232"/>
      <c r="E232"/>
      <c r="F232"/>
      <c r="G232"/>
      <c r="H232"/>
      <c r="I232"/>
      <c r="J232"/>
    </row>
    <row r="233" spans="4:10" x14ac:dyDescent="0.35">
      <c r="D233"/>
      <c r="E233"/>
      <c r="F233"/>
      <c r="G233"/>
      <c r="H233"/>
      <c r="I233"/>
      <c r="J233"/>
    </row>
    <row r="234" spans="4:10" x14ac:dyDescent="0.35">
      <c r="D234"/>
      <c r="E234"/>
      <c r="F234"/>
      <c r="G234"/>
      <c r="H234"/>
      <c r="I234"/>
      <c r="J234"/>
    </row>
    <row r="235" spans="4:10" x14ac:dyDescent="0.35">
      <c r="D235"/>
      <c r="E235"/>
      <c r="F235"/>
      <c r="G235"/>
      <c r="H235"/>
      <c r="I235"/>
      <c r="J235"/>
    </row>
    <row r="236" spans="4:10" x14ac:dyDescent="0.35">
      <c r="D236"/>
      <c r="E236"/>
      <c r="F236"/>
      <c r="G236"/>
      <c r="H236"/>
      <c r="I236"/>
      <c r="J236"/>
    </row>
    <row r="237" spans="4:10" x14ac:dyDescent="0.35">
      <c r="D237"/>
      <c r="E237"/>
      <c r="F237"/>
      <c r="G237"/>
      <c r="H237"/>
      <c r="I237"/>
      <c r="J237"/>
    </row>
    <row r="238" spans="4:10" x14ac:dyDescent="0.35">
      <c r="D238"/>
      <c r="E238"/>
      <c r="F238"/>
      <c r="G238"/>
      <c r="H238"/>
      <c r="I238"/>
      <c r="J238"/>
    </row>
    <row r="239" spans="4:10" x14ac:dyDescent="0.35">
      <c r="D239"/>
      <c r="E239"/>
      <c r="F239"/>
      <c r="G239"/>
      <c r="H239"/>
      <c r="I239"/>
      <c r="J239"/>
    </row>
    <row r="240" spans="4:10" x14ac:dyDescent="0.35">
      <c r="D240"/>
      <c r="E240"/>
      <c r="F240"/>
      <c r="G240"/>
      <c r="H240"/>
      <c r="I240"/>
      <c r="J240"/>
    </row>
    <row r="241" spans="4:10" x14ac:dyDescent="0.35">
      <c r="D241"/>
      <c r="E241"/>
      <c r="F241"/>
      <c r="G241"/>
      <c r="H241"/>
      <c r="I241"/>
      <c r="J241"/>
    </row>
    <row r="242" spans="4:10" x14ac:dyDescent="0.35">
      <c r="D242"/>
      <c r="E242"/>
      <c r="F242"/>
      <c r="G242"/>
      <c r="H242"/>
      <c r="I242"/>
      <c r="J242"/>
    </row>
    <row r="243" spans="4:10" x14ac:dyDescent="0.35">
      <c r="D243"/>
      <c r="E243"/>
      <c r="F243"/>
      <c r="G243"/>
      <c r="H243"/>
      <c r="I243"/>
      <c r="J243"/>
    </row>
    <row r="244" spans="4:10" x14ac:dyDescent="0.35">
      <c r="D244"/>
      <c r="E244"/>
      <c r="F244"/>
      <c r="G244"/>
      <c r="H244"/>
      <c r="I244"/>
      <c r="J244"/>
    </row>
    <row r="245" spans="4:10" x14ac:dyDescent="0.35">
      <c r="D245"/>
      <c r="E245"/>
      <c r="F245"/>
      <c r="G245"/>
      <c r="H245"/>
      <c r="I245"/>
      <c r="J245"/>
    </row>
    <row r="246" spans="4:10" x14ac:dyDescent="0.35">
      <c r="D246"/>
      <c r="E246"/>
      <c r="F246"/>
      <c r="G246"/>
      <c r="H246"/>
      <c r="I246"/>
      <c r="J246"/>
    </row>
    <row r="247" spans="4:10" x14ac:dyDescent="0.35">
      <c r="D247"/>
      <c r="E247"/>
      <c r="F247"/>
      <c r="G247"/>
      <c r="H247"/>
      <c r="I247"/>
      <c r="J247"/>
    </row>
    <row r="248" spans="4:10" x14ac:dyDescent="0.35">
      <c r="D248"/>
      <c r="E248"/>
      <c r="F248"/>
      <c r="G248"/>
      <c r="H248"/>
      <c r="I248"/>
      <c r="J248"/>
    </row>
    <row r="249" spans="4:10" x14ac:dyDescent="0.35">
      <c r="D249"/>
      <c r="E249"/>
      <c r="F249"/>
      <c r="G249"/>
      <c r="H249"/>
      <c r="I249"/>
      <c r="J249"/>
    </row>
    <row r="250" spans="4:10" x14ac:dyDescent="0.35">
      <c r="D250"/>
      <c r="E250"/>
      <c r="F250"/>
      <c r="G250"/>
      <c r="H250"/>
      <c r="I250"/>
      <c r="J250"/>
    </row>
    <row r="251" spans="4:10" x14ac:dyDescent="0.35">
      <c r="D251"/>
      <c r="E251"/>
      <c r="F251"/>
      <c r="G251"/>
      <c r="H251"/>
      <c r="I251"/>
      <c r="J251"/>
    </row>
    <row r="252" spans="4:10" x14ac:dyDescent="0.35">
      <c r="D252"/>
      <c r="E252"/>
      <c r="F252"/>
      <c r="G252"/>
      <c r="H252"/>
      <c r="I252"/>
      <c r="J252"/>
    </row>
    <row r="253" spans="4:10" x14ac:dyDescent="0.35">
      <c r="D253"/>
      <c r="E253"/>
      <c r="F253"/>
      <c r="G253"/>
      <c r="H253"/>
      <c r="I253"/>
      <c r="J253"/>
    </row>
    <row r="254" spans="4:10" x14ac:dyDescent="0.35">
      <c r="D254"/>
      <c r="E254"/>
      <c r="F254"/>
      <c r="G254"/>
      <c r="H254"/>
      <c r="I254"/>
      <c r="J254"/>
    </row>
    <row r="255" spans="4:10" x14ac:dyDescent="0.35">
      <c r="D255"/>
      <c r="E255"/>
      <c r="F255"/>
      <c r="G255"/>
      <c r="H255"/>
      <c r="I255"/>
      <c r="J255"/>
    </row>
    <row r="256" spans="4:10" x14ac:dyDescent="0.35">
      <c r="D256"/>
      <c r="E256"/>
      <c r="F256"/>
      <c r="G256"/>
      <c r="H256"/>
      <c r="I256"/>
      <c r="J256"/>
    </row>
    <row r="257" spans="4:10" x14ac:dyDescent="0.35">
      <c r="D257"/>
      <c r="E257"/>
      <c r="F257"/>
      <c r="G257"/>
      <c r="H257"/>
      <c r="I257"/>
      <c r="J257"/>
    </row>
    <row r="258" spans="4:10" x14ac:dyDescent="0.35">
      <c r="D258"/>
      <c r="E258"/>
      <c r="F258"/>
      <c r="G258"/>
      <c r="H258"/>
      <c r="I258"/>
      <c r="J258"/>
    </row>
    <row r="259" spans="4:10" x14ac:dyDescent="0.35">
      <c r="D259"/>
      <c r="E259"/>
      <c r="F259"/>
      <c r="G259"/>
      <c r="H259"/>
      <c r="I259"/>
      <c r="J259"/>
    </row>
    <row r="260" spans="4:10" x14ac:dyDescent="0.35">
      <c r="D260"/>
      <c r="E260"/>
      <c r="F260"/>
      <c r="G260"/>
      <c r="H260"/>
      <c r="I260"/>
      <c r="J260"/>
    </row>
    <row r="261" spans="4:10" x14ac:dyDescent="0.35">
      <c r="D261"/>
      <c r="E261"/>
      <c r="F261"/>
      <c r="G261"/>
      <c r="H261"/>
      <c r="I261"/>
      <c r="J261"/>
    </row>
    <row r="262" spans="4:10" x14ac:dyDescent="0.35">
      <c r="D262"/>
      <c r="E262"/>
      <c r="F262"/>
      <c r="G262"/>
      <c r="H262"/>
      <c r="I262"/>
      <c r="J262"/>
    </row>
    <row r="263" spans="4:10" x14ac:dyDescent="0.35">
      <c r="D263"/>
      <c r="E263"/>
      <c r="F263"/>
      <c r="G263"/>
      <c r="H263"/>
      <c r="I263"/>
      <c r="J263"/>
    </row>
    <row r="264" spans="4:10" x14ac:dyDescent="0.35">
      <c r="D264"/>
      <c r="E264"/>
      <c r="F264"/>
      <c r="G264"/>
      <c r="H264"/>
      <c r="I264"/>
      <c r="J264"/>
    </row>
    <row r="265" spans="4:10" x14ac:dyDescent="0.35">
      <c r="D265"/>
      <c r="E265"/>
      <c r="F265"/>
      <c r="G265"/>
      <c r="H265"/>
      <c r="I265"/>
      <c r="J265"/>
    </row>
    <row r="266" spans="4:10" x14ac:dyDescent="0.35">
      <c r="D266"/>
      <c r="E266"/>
      <c r="F266"/>
      <c r="G266"/>
      <c r="H266"/>
      <c r="I266"/>
      <c r="J266"/>
    </row>
    <row r="267" spans="4:10" x14ac:dyDescent="0.35">
      <c r="D267"/>
      <c r="E267"/>
      <c r="F267"/>
      <c r="G267"/>
      <c r="H267"/>
      <c r="I267"/>
      <c r="J267"/>
    </row>
    <row r="268" spans="4:10" x14ac:dyDescent="0.35">
      <c r="D268"/>
      <c r="E268"/>
      <c r="F268"/>
      <c r="G268"/>
      <c r="H268"/>
      <c r="I268"/>
      <c r="J268"/>
    </row>
    <row r="269" spans="4:10" x14ac:dyDescent="0.35">
      <c r="D269"/>
      <c r="E269"/>
      <c r="F269"/>
      <c r="G269"/>
      <c r="H269"/>
      <c r="I269"/>
      <c r="J269"/>
    </row>
    <row r="270" spans="4:10" x14ac:dyDescent="0.35">
      <c r="D270"/>
      <c r="E270"/>
      <c r="F270"/>
      <c r="G270"/>
      <c r="H270"/>
      <c r="I270"/>
      <c r="J270"/>
    </row>
    <row r="271" spans="4:10" x14ac:dyDescent="0.35">
      <c r="D271"/>
      <c r="E271"/>
      <c r="F271"/>
      <c r="G271"/>
      <c r="H271"/>
      <c r="I271"/>
      <c r="J271"/>
    </row>
    <row r="272" spans="4:10" x14ac:dyDescent="0.35">
      <c r="D272"/>
      <c r="E272"/>
      <c r="F272"/>
      <c r="G272"/>
      <c r="H272"/>
      <c r="I272"/>
      <c r="J272"/>
    </row>
    <row r="273" spans="4:10" x14ac:dyDescent="0.35">
      <c r="D273"/>
      <c r="E273"/>
      <c r="F273"/>
      <c r="G273"/>
      <c r="H273"/>
      <c r="I273"/>
      <c r="J273"/>
    </row>
    <row r="274" spans="4:10" x14ac:dyDescent="0.35">
      <c r="D274"/>
      <c r="E274"/>
      <c r="F274"/>
      <c r="G274"/>
      <c r="H274"/>
      <c r="I274"/>
      <c r="J274"/>
    </row>
    <row r="275" spans="4:10" x14ac:dyDescent="0.35">
      <c r="D275"/>
      <c r="E275"/>
      <c r="F275"/>
      <c r="G275"/>
      <c r="H275"/>
      <c r="I275"/>
      <c r="J275"/>
    </row>
    <row r="276" spans="4:10" x14ac:dyDescent="0.35">
      <c r="D276"/>
      <c r="E276"/>
      <c r="F276"/>
      <c r="G276"/>
      <c r="H276"/>
      <c r="I276"/>
      <c r="J276"/>
    </row>
    <row r="277" spans="4:10" x14ac:dyDescent="0.35">
      <c r="D277"/>
      <c r="E277"/>
      <c r="F277"/>
      <c r="G277"/>
      <c r="H277"/>
      <c r="I277"/>
      <c r="J277"/>
    </row>
    <row r="278" spans="4:10" x14ac:dyDescent="0.35">
      <c r="D278"/>
      <c r="E278"/>
      <c r="F278"/>
      <c r="G278"/>
      <c r="H278"/>
      <c r="I278"/>
      <c r="J278"/>
    </row>
    <row r="279" spans="4:10" x14ac:dyDescent="0.35">
      <c r="D279"/>
      <c r="E279"/>
      <c r="F279"/>
      <c r="G279"/>
      <c r="H279"/>
      <c r="I279"/>
      <c r="J279"/>
    </row>
    <row r="280" spans="4:10" x14ac:dyDescent="0.35">
      <c r="D280"/>
      <c r="E280"/>
      <c r="F280"/>
      <c r="G280"/>
      <c r="H280"/>
      <c r="I280"/>
      <c r="J280"/>
    </row>
    <row r="281" spans="4:10" x14ac:dyDescent="0.35">
      <c r="D281"/>
      <c r="E281"/>
      <c r="F281"/>
      <c r="G281"/>
      <c r="H281"/>
      <c r="I281"/>
      <c r="J281"/>
    </row>
    <row r="282" spans="4:10" x14ac:dyDescent="0.35">
      <c r="D282"/>
      <c r="E282"/>
      <c r="F282"/>
      <c r="G282"/>
      <c r="H282"/>
      <c r="I282"/>
      <c r="J282"/>
    </row>
    <row r="283" spans="4:10" x14ac:dyDescent="0.35">
      <c r="D283"/>
      <c r="E283"/>
      <c r="F283"/>
      <c r="G283"/>
      <c r="H283"/>
      <c r="I283"/>
      <c r="J283"/>
    </row>
    <row r="284" spans="4:10" x14ac:dyDescent="0.35">
      <c r="D284"/>
      <c r="E284"/>
      <c r="F284"/>
      <c r="G284"/>
      <c r="H284"/>
      <c r="I284"/>
      <c r="J284"/>
    </row>
    <row r="285" spans="4:10" x14ac:dyDescent="0.35">
      <c r="D285"/>
      <c r="E285"/>
      <c r="F285"/>
      <c r="G285"/>
      <c r="H285"/>
      <c r="I285"/>
      <c r="J285"/>
    </row>
    <row r="286" spans="4:10" x14ac:dyDescent="0.35">
      <c r="D286"/>
      <c r="E286"/>
      <c r="F286"/>
      <c r="G286"/>
      <c r="H286"/>
      <c r="I286"/>
      <c r="J286"/>
    </row>
    <row r="287" spans="4:10" x14ac:dyDescent="0.35">
      <c r="D287"/>
      <c r="E287"/>
      <c r="F287"/>
      <c r="G287"/>
      <c r="H287"/>
      <c r="I287"/>
      <c r="J287"/>
    </row>
    <row r="288" spans="4:10" x14ac:dyDescent="0.35">
      <c r="D288"/>
      <c r="E288"/>
      <c r="F288"/>
      <c r="G288"/>
      <c r="H288"/>
      <c r="I288"/>
      <c r="J288"/>
    </row>
    <row r="289" spans="4:10" x14ac:dyDescent="0.35">
      <c r="D289"/>
      <c r="E289"/>
      <c r="F289"/>
      <c r="G289"/>
      <c r="H289"/>
      <c r="I289"/>
      <c r="J289"/>
    </row>
    <row r="290" spans="4:10" x14ac:dyDescent="0.35">
      <c r="D290"/>
      <c r="E290"/>
      <c r="F290"/>
      <c r="G290"/>
      <c r="H290"/>
      <c r="I290"/>
      <c r="J290"/>
    </row>
    <row r="291" spans="4:10" x14ac:dyDescent="0.35">
      <c r="D291"/>
      <c r="E291"/>
      <c r="F291"/>
      <c r="G291"/>
      <c r="H291"/>
      <c r="I291"/>
      <c r="J291"/>
    </row>
    <row r="292" spans="4:10" x14ac:dyDescent="0.35">
      <c r="D292"/>
      <c r="E292"/>
      <c r="F292"/>
      <c r="G292"/>
      <c r="H292"/>
      <c r="I292"/>
      <c r="J292"/>
    </row>
    <row r="293" spans="4:10" x14ac:dyDescent="0.35">
      <c r="D293"/>
      <c r="E293"/>
      <c r="F293"/>
      <c r="G293"/>
      <c r="H293"/>
      <c r="I293"/>
      <c r="J293"/>
    </row>
    <row r="294" spans="4:10" x14ac:dyDescent="0.35">
      <c r="D294"/>
      <c r="E294"/>
      <c r="F294"/>
      <c r="G294"/>
      <c r="H294"/>
      <c r="I294"/>
      <c r="J294"/>
    </row>
    <row r="295" spans="4:10" x14ac:dyDescent="0.35">
      <c r="D295"/>
      <c r="E295"/>
      <c r="F295"/>
      <c r="G295"/>
      <c r="H295"/>
      <c r="I295"/>
      <c r="J295"/>
    </row>
    <row r="296" spans="4:10" x14ac:dyDescent="0.35">
      <c r="D296"/>
      <c r="E296"/>
      <c r="F296"/>
      <c r="G296"/>
      <c r="H296"/>
      <c r="I296"/>
      <c r="J296"/>
    </row>
    <row r="297" spans="4:10" x14ac:dyDescent="0.35">
      <c r="D297"/>
      <c r="E297"/>
      <c r="F297"/>
      <c r="G297"/>
      <c r="H297"/>
      <c r="I297"/>
      <c r="J297"/>
    </row>
    <row r="298" spans="4:10" x14ac:dyDescent="0.35">
      <c r="D298"/>
      <c r="E298"/>
      <c r="F298"/>
      <c r="G298"/>
      <c r="H298"/>
      <c r="I298"/>
      <c r="J298"/>
    </row>
    <row r="299" spans="4:10" x14ac:dyDescent="0.35">
      <c r="D299"/>
      <c r="E299"/>
      <c r="F299"/>
      <c r="G299"/>
      <c r="H299"/>
      <c r="I299"/>
      <c r="J299"/>
    </row>
    <row r="300" spans="4:10" x14ac:dyDescent="0.35">
      <c r="D300"/>
      <c r="E300"/>
      <c r="F300"/>
      <c r="G300"/>
      <c r="H300"/>
      <c r="I300"/>
      <c r="J300"/>
    </row>
    <row r="301" spans="4:10" x14ac:dyDescent="0.35">
      <c r="D301"/>
      <c r="E301"/>
      <c r="F301"/>
      <c r="G301"/>
      <c r="H301"/>
      <c r="I301"/>
      <c r="J301"/>
    </row>
    <row r="302" spans="4:10" x14ac:dyDescent="0.35">
      <c r="D302"/>
      <c r="E302"/>
      <c r="F302"/>
      <c r="G302"/>
      <c r="H302"/>
      <c r="I302"/>
      <c r="J302"/>
    </row>
    <row r="303" spans="4:10" x14ac:dyDescent="0.35">
      <c r="D303"/>
      <c r="E303"/>
      <c r="F303"/>
      <c r="G303"/>
      <c r="H303"/>
      <c r="I303"/>
      <c r="J303"/>
    </row>
    <row r="304" spans="4:10" x14ac:dyDescent="0.35">
      <c r="D304"/>
      <c r="E304"/>
      <c r="F304"/>
      <c r="G304"/>
      <c r="H304"/>
      <c r="I304"/>
      <c r="J304"/>
    </row>
    <row r="305" spans="4:10" x14ac:dyDescent="0.35">
      <c r="D305"/>
      <c r="E305"/>
      <c r="F305"/>
      <c r="G305"/>
      <c r="H305"/>
      <c r="I305"/>
      <c r="J305"/>
    </row>
    <row r="306" spans="4:10" x14ac:dyDescent="0.35">
      <c r="D306"/>
      <c r="E306"/>
      <c r="F306"/>
      <c r="G306"/>
      <c r="H306"/>
      <c r="I306"/>
      <c r="J306"/>
    </row>
    <row r="307" spans="4:10" x14ac:dyDescent="0.35">
      <c r="D307"/>
      <c r="E307"/>
      <c r="F307"/>
      <c r="G307"/>
      <c r="H307"/>
      <c r="I307"/>
      <c r="J307"/>
    </row>
    <row r="308" spans="4:10" x14ac:dyDescent="0.35">
      <c r="D308"/>
      <c r="E308"/>
      <c r="F308"/>
      <c r="G308"/>
      <c r="H308"/>
      <c r="I308"/>
      <c r="J308"/>
    </row>
    <row r="309" spans="4:10" x14ac:dyDescent="0.35">
      <c r="D309"/>
      <c r="E309"/>
      <c r="F309"/>
      <c r="G309"/>
      <c r="H309"/>
      <c r="I309"/>
      <c r="J309"/>
    </row>
    <row r="310" spans="4:10" x14ac:dyDescent="0.35">
      <c r="D310"/>
      <c r="E310"/>
      <c r="F310"/>
      <c r="G310"/>
      <c r="H310"/>
      <c r="I310"/>
      <c r="J310"/>
    </row>
    <row r="311" spans="4:10" x14ac:dyDescent="0.35">
      <c r="D311"/>
      <c r="E311"/>
      <c r="F311"/>
      <c r="G311"/>
      <c r="H311"/>
      <c r="I311"/>
      <c r="J311"/>
    </row>
    <row r="312" spans="4:10" x14ac:dyDescent="0.35">
      <c r="D312"/>
      <c r="E312"/>
      <c r="F312"/>
      <c r="G312"/>
      <c r="H312"/>
      <c r="I312"/>
      <c r="J312"/>
    </row>
    <row r="313" spans="4:10" x14ac:dyDescent="0.35">
      <c r="D313"/>
      <c r="E313"/>
      <c r="F313"/>
      <c r="G313"/>
      <c r="H313"/>
      <c r="I313"/>
      <c r="J313"/>
    </row>
    <row r="314" spans="4:10" x14ac:dyDescent="0.35">
      <c r="D314"/>
      <c r="E314"/>
      <c r="F314"/>
      <c r="G314"/>
      <c r="H314"/>
      <c r="I314"/>
      <c r="J314"/>
    </row>
    <row r="315" spans="4:10" x14ac:dyDescent="0.35">
      <c r="D315"/>
      <c r="E315"/>
      <c r="F315"/>
      <c r="G315"/>
      <c r="H315"/>
      <c r="I315"/>
      <c r="J315"/>
    </row>
    <row r="316" spans="4:10" x14ac:dyDescent="0.35">
      <c r="D316"/>
      <c r="E316"/>
      <c r="F316"/>
      <c r="G316"/>
      <c r="H316"/>
      <c r="I316"/>
      <c r="J316"/>
    </row>
    <row r="317" spans="4:10" x14ac:dyDescent="0.35">
      <c r="D317"/>
      <c r="E317"/>
      <c r="F317"/>
      <c r="G317"/>
      <c r="H317"/>
      <c r="I317"/>
      <c r="J317"/>
    </row>
    <row r="318" spans="4:10" x14ac:dyDescent="0.35">
      <c r="D318"/>
      <c r="E318"/>
      <c r="F318"/>
      <c r="G318"/>
      <c r="H318"/>
      <c r="I318"/>
      <c r="J318"/>
    </row>
    <row r="319" spans="4:10" x14ac:dyDescent="0.35">
      <c r="D319"/>
      <c r="E319"/>
      <c r="F319"/>
      <c r="G319"/>
      <c r="H319"/>
      <c r="I319"/>
      <c r="J319"/>
    </row>
    <row r="320" spans="4:10" x14ac:dyDescent="0.35">
      <c r="D320"/>
      <c r="E320"/>
      <c r="F320"/>
      <c r="G320"/>
      <c r="H320"/>
      <c r="I320"/>
      <c r="J320"/>
    </row>
    <row r="321" spans="4:10" x14ac:dyDescent="0.35">
      <c r="D321"/>
      <c r="E321"/>
      <c r="F321"/>
      <c r="G321"/>
      <c r="H321"/>
      <c r="I321"/>
      <c r="J321"/>
    </row>
    <row r="322" spans="4:10" x14ac:dyDescent="0.35">
      <c r="D322"/>
      <c r="E322"/>
      <c r="F322"/>
      <c r="G322"/>
      <c r="H322"/>
      <c r="I322"/>
      <c r="J322"/>
    </row>
    <row r="323" spans="4:10" x14ac:dyDescent="0.35">
      <c r="D323"/>
      <c r="E323"/>
      <c r="F323"/>
      <c r="G323"/>
      <c r="H323"/>
      <c r="I323"/>
      <c r="J323"/>
    </row>
    <row r="324" spans="4:10" x14ac:dyDescent="0.35">
      <c r="D324"/>
      <c r="E324"/>
      <c r="F324"/>
      <c r="G324"/>
      <c r="H324"/>
      <c r="I324"/>
      <c r="J324"/>
    </row>
    <row r="325" spans="4:10" x14ac:dyDescent="0.35">
      <c r="D325"/>
      <c r="E325"/>
      <c r="F325"/>
      <c r="G325"/>
      <c r="H325"/>
      <c r="I325"/>
      <c r="J325"/>
    </row>
    <row r="326" spans="4:10" x14ac:dyDescent="0.35">
      <c r="D326"/>
      <c r="E326"/>
      <c r="F326"/>
      <c r="G326"/>
      <c r="H326"/>
      <c r="I326"/>
      <c r="J326"/>
    </row>
    <row r="327" spans="4:10" x14ac:dyDescent="0.35">
      <c r="D327"/>
      <c r="E327"/>
      <c r="F327"/>
      <c r="G327"/>
      <c r="H327"/>
      <c r="I327"/>
      <c r="J327"/>
    </row>
    <row r="328" spans="4:10" x14ac:dyDescent="0.35">
      <c r="D328"/>
      <c r="E328"/>
      <c r="F328"/>
      <c r="G328"/>
      <c r="H328"/>
      <c r="I328"/>
      <c r="J328"/>
    </row>
    <row r="329" spans="4:10" x14ac:dyDescent="0.35">
      <c r="D329"/>
      <c r="E329"/>
      <c r="F329"/>
      <c r="G329"/>
      <c r="H329"/>
      <c r="I329"/>
      <c r="J329"/>
    </row>
    <row r="330" spans="4:10" x14ac:dyDescent="0.35">
      <c r="D330"/>
      <c r="E330"/>
      <c r="F330"/>
      <c r="G330"/>
      <c r="H330"/>
      <c r="I330"/>
      <c r="J330"/>
    </row>
    <row r="331" spans="4:10" x14ac:dyDescent="0.35">
      <c r="D331"/>
      <c r="E331"/>
      <c r="F331"/>
      <c r="G331"/>
      <c r="H331"/>
      <c r="I331"/>
      <c r="J331"/>
    </row>
    <row r="332" spans="4:10" x14ac:dyDescent="0.35">
      <c r="D332"/>
      <c r="E332"/>
      <c r="F332"/>
      <c r="G332"/>
      <c r="H332"/>
      <c r="I332"/>
      <c r="J332"/>
    </row>
    <row r="333" spans="4:10" x14ac:dyDescent="0.35">
      <c r="D333"/>
      <c r="E333"/>
      <c r="F333"/>
      <c r="G333"/>
      <c r="H333"/>
      <c r="I333"/>
      <c r="J333"/>
    </row>
    <row r="334" spans="4:10" x14ac:dyDescent="0.35">
      <c r="D334"/>
      <c r="E334"/>
      <c r="F334"/>
      <c r="G334"/>
      <c r="H334"/>
      <c r="I334"/>
      <c r="J334"/>
    </row>
    <row r="335" spans="4:10" x14ac:dyDescent="0.35">
      <c r="D335"/>
      <c r="E335"/>
      <c r="F335"/>
      <c r="G335"/>
      <c r="H335"/>
      <c r="I335"/>
      <c r="J335"/>
    </row>
    <row r="336" spans="4:10" x14ac:dyDescent="0.35">
      <c r="D336"/>
      <c r="E336"/>
      <c r="F336"/>
      <c r="G336"/>
      <c r="H336"/>
      <c r="I336"/>
      <c r="J336"/>
    </row>
    <row r="337" spans="4:10" x14ac:dyDescent="0.35">
      <c r="D337"/>
      <c r="E337"/>
      <c r="F337"/>
      <c r="G337"/>
      <c r="H337"/>
      <c r="I337"/>
      <c r="J337"/>
    </row>
    <row r="338" spans="4:10" x14ac:dyDescent="0.35">
      <c r="D338"/>
      <c r="E338"/>
      <c r="F338"/>
      <c r="G338"/>
      <c r="H338"/>
      <c r="I338"/>
      <c r="J338"/>
    </row>
    <row r="339" spans="4:10" x14ac:dyDescent="0.35">
      <c r="D339"/>
      <c r="E339"/>
      <c r="F339"/>
      <c r="G339"/>
      <c r="H339"/>
      <c r="I339"/>
      <c r="J339"/>
    </row>
    <row r="340" spans="4:10" x14ac:dyDescent="0.35">
      <c r="D340"/>
      <c r="E340"/>
      <c r="F340"/>
      <c r="G340"/>
      <c r="H340"/>
      <c r="I340"/>
      <c r="J340"/>
    </row>
    <row r="341" spans="4:10" x14ac:dyDescent="0.35">
      <c r="D341"/>
      <c r="E341"/>
      <c r="F341"/>
      <c r="G341"/>
      <c r="H341"/>
      <c r="I341"/>
      <c r="J341"/>
    </row>
    <row r="342" spans="4:10" x14ac:dyDescent="0.35">
      <c r="D342"/>
      <c r="E342"/>
      <c r="F342"/>
      <c r="G342"/>
      <c r="H342"/>
      <c r="I342"/>
      <c r="J342"/>
    </row>
    <row r="343" spans="4:10" x14ac:dyDescent="0.35">
      <c r="D343"/>
      <c r="E343"/>
      <c r="F343"/>
      <c r="G343"/>
      <c r="H343"/>
      <c r="I343"/>
      <c r="J343"/>
    </row>
    <row r="344" spans="4:10" x14ac:dyDescent="0.35">
      <c r="D344"/>
      <c r="E344"/>
      <c r="F344"/>
      <c r="G344"/>
      <c r="H344"/>
      <c r="I344"/>
      <c r="J344"/>
    </row>
    <row r="345" spans="4:10" x14ac:dyDescent="0.35">
      <c r="D345"/>
      <c r="E345"/>
      <c r="F345"/>
      <c r="G345"/>
      <c r="H345"/>
      <c r="I345"/>
      <c r="J345"/>
    </row>
    <row r="346" spans="4:10" x14ac:dyDescent="0.35">
      <c r="D346"/>
      <c r="E346"/>
      <c r="F346"/>
      <c r="G346"/>
      <c r="H346"/>
      <c r="I346"/>
      <c r="J346"/>
    </row>
    <row r="347" spans="4:10" x14ac:dyDescent="0.35">
      <c r="D347"/>
      <c r="E347"/>
      <c r="F347"/>
      <c r="G347"/>
      <c r="H347"/>
      <c r="I347"/>
      <c r="J347"/>
    </row>
    <row r="348" spans="4:10" x14ac:dyDescent="0.35">
      <c r="D348"/>
      <c r="E348"/>
      <c r="F348"/>
      <c r="G348"/>
      <c r="H348"/>
      <c r="I348"/>
      <c r="J348"/>
    </row>
    <row r="349" spans="4:10" x14ac:dyDescent="0.35">
      <c r="D349"/>
      <c r="E349"/>
      <c r="F349"/>
      <c r="G349"/>
      <c r="H349"/>
      <c r="I349"/>
      <c r="J349"/>
    </row>
    <row r="350" spans="4:10" x14ac:dyDescent="0.35">
      <c r="D350"/>
      <c r="E350"/>
      <c r="F350"/>
      <c r="G350"/>
      <c r="H350"/>
      <c r="I350"/>
      <c r="J350"/>
    </row>
    <row r="351" spans="4:10" x14ac:dyDescent="0.35">
      <c r="D351"/>
      <c r="E351"/>
      <c r="F351"/>
      <c r="G351"/>
      <c r="H351"/>
      <c r="I351"/>
      <c r="J351"/>
    </row>
    <row r="352" spans="4:10" x14ac:dyDescent="0.35">
      <c r="D352"/>
      <c r="E352"/>
      <c r="F352"/>
      <c r="G352"/>
      <c r="H352"/>
      <c r="I352"/>
      <c r="J352"/>
    </row>
    <row r="353" spans="4:10" x14ac:dyDescent="0.35">
      <c r="D353"/>
      <c r="E353"/>
      <c r="F353"/>
      <c r="G353"/>
      <c r="H353"/>
      <c r="I353"/>
      <c r="J353"/>
    </row>
    <row r="354" spans="4:10" x14ac:dyDescent="0.35">
      <c r="D354"/>
      <c r="E354"/>
      <c r="F354"/>
      <c r="G354"/>
      <c r="H354"/>
      <c r="I354"/>
      <c r="J354"/>
    </row>
    <row r="355" spans="4:10" x14ac:dyDescent="0.35">
      <c r="D355"/>
      <c r="E355"/>
      <c r="F355"/>
      <c r="G355"/>
      <c r="H355"/>
      <c r="I355"/>
      <c r="J355"/>
    </row>
    <row r="356" spans="4:10" x14ac:dyDescent="0.35">
      <c r="D356"/>
      <c r="E356"/>
      <c r="F356"/>
      <c r="G356"/>
      <c r="H356"/>
      <c r="I356"/>
      <c r="J356"/>
    </row>
    <row r="357" spans="4:10" x14ac:dyDescent="0.35">
      <c r="D357"/>
      <c r="E357"/>
      <c r="F357"/>
      <c r="G357"/>
      <c r="H357"/>
      <c r="I357"/>
      <c r="J357"/>
    </row>
    <row r="358" spans="4:10" x14ac:dyDescent="0.35">
      <c r="D358"/>
      <c r="E358"/>
      <c r="F358"/>
      <c r="G358"/>
      <c r="H358"/>
      <c r="I358"/>
      <c r="J358"/>
    </row>
    <row r="359" spans="4:10" x14ac:dyDescent="0.35">
      <c r="D359"/>
      <c r="E359"/>
      <c r="F359"/>
      <c r="G359"/>
      <c r="H359"/>
      <c r="I359"/>
      <c r="J359"/>
    </row>
    <row r="360" spans="4:10" x14ac:dyDescent="0.35">
      <c r="D360"/>
      <c r="E360"/>
      <c r="F360"/>
      <c r="G360"/>
      <c r="H360"/>
      <c r="I360"/>
      <c r="J360"/>
    </row>
    <row r="361" spans="4:10" x14ac:dyDescent="0.35">
      <c r="D361"/>
      <c r="E361"/>
      <c r="F361"/>
      <c r="G361"/>
      <c r="H361"/>
      <c r="I361"/>
      <c r="J361"/>
    </row>
    <row r="362" spans="4:10" x14ac:dyDescent="0.35">
      <c r="D362"/>
      <c r="E362"/>
      <c r="F362"/>
      <c r="G362"/>
      <c r="H362"/>
      <c r="I362"/>
      <c r="J362"/>
    </row>
    <row r="363" spans="4:10" x14ac:dyDescent="0.35">
      <c r="D363"/>
      <c r="E363"/>
      <c r="F363"/>
      <c r="G363"/>
      <c r="H363"/>
      <c r="I363"/>
      <c r="J363"/>
    </row>
    <row r="364" spans="4:10" x14ac:dyDescent="0.35">
      <c r="D364"/>
      <c r="E364"/>
      <c r="F364"/>
      <c r="G364"/>
      <c r="H364"/>
      <c r="I364"/>
      <c r="J364"/>
    </row>
    <row r="365" spans="4:10" x14ac:dyDescent="0.35">
      <c r="D365"/>
      <c r="E365"/>
      <c r="F365"/>
      <c r="G365"/>
      <c r="H365"/>
      <c r="I365"/>
      <c r="J365"/>
    </row>
    <row r="366" spans="4:10" x14ac:dyDescent="0.35">
      <c r="D366"/>
      <c r="E366"/>
      <c r="F366"/>
      <c r="G366"/>
      <c r="H366"/>
      <c r="I366"/>
      <c r="J366"/>
    </row>
    <row r="367" spans="4:10" x14ac:dyDescent="0.35">
      <c r="D367"/>
      <c r="E367"/>
      <c r="F367"/>
      <c r="G367"/>
      <c r="H367"/>
      <c r="I367"/>
      <c r="J367"/>
    </row>
    <row r="368" spans="4:10" x14ac:dyDescent="0.35">
      <c r="D368"/>
      <c r="E368"/>
      <c r="F368"/>
      <c r="G368"/>
      <c r="H368"/>
      <c r="I368"/>
      <c r="J368"/>
    </row>
  </sheetData>
  <pageMargins left="0.7" right="0.7" top="0.75" bottom="0.75" header="0.3" footer="0.3"/>
  <pageSetup orientation="portrait" horizontalDpi="300" verticalDpi="300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2.4.3.69601</Revision>
</Application>
</file>

<file path=customXml/itemProps1.xml><?xml version="1.0" encoding="utf-8"?>
<ds:datastoreItem xmlns:ds="http://schemas.openxmlformats.org/officeDocument/2006/customXml" ds:itemID="{EDC6E79F-F65E-4B6E-9DAF-4F2C121D0B33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FY &amp; Supp-OECD Country</vt:lpstr>
      <vt:lpstr>SAPCrosstab1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Radha Vuppalapati</dc:creator>
  <cp:lastModifiedBy>Helen Akwese Pemamboh</cp:lastModifiedBy>
  <dcterms:created xsi:type="dcterms:W3CDTF">2015-02-02T18:30:23Z</dcterms:created>
  <dcterms:modified xsi:type="dcterms:W3CDTF">2020-01-09T17:52:59Z</dcterms:modified>
</cp:coreProperties>
</file>