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charts/chart30.xml" ContentType="application/vnd.openxmlformats-officedocument.drawingml.chart+xml"/>
  <Override PartName="/xl/drawings/drawing3.xml" ContentType="application/vnd.openxmlformats-officedocument.drawing+xml"/>
  <Override PartName="/xl/charts/chart31.xml" ContentType="application/vnd.openxmlformats-officedocument.drawingml.chart+xml"/>
  <Override PartName="/xl/charts/style28.xml" ContentType="application/vnd.ms-office.chartstyle+xml"/>
  <Override PartName="/xl/charts/colors28.xml" ContentType="application/vnd.ms-office.chartcolorstyle+xml"/>
  <Override PartName="/xl/charts/chart32.xml" ContentType="application/vnd.openxmlformats-officedocument.drawingml.chart+xml"/>
  <Override PartName="/xl/charts/style29.xml" ContentType="application/vnd.ms-office.chartstyle+xml"/>
  <Override PartName="/xl/charts/colors29.xml" ContentType="application/vnd.ms-office.chartcolorstyle+xml"/>
  <Override PartName="/xl/charts/chart33.xml" ContentType="application/vnd.openxmlformats-officedocument.drawingml.chart+xml"/>
  <Override PartName="/xl/charts/style30.xml" ContentType="application/vnd.ms-office.chartstyle+xml"/>
  <Override PartName="/xl/charts/colors30.xml" ContentType="application/vnd.ms-office.chartcolorstyle+xml"/>
  <Override PartName="/xl/charts/chart34.xml" ContentType="application/vnd.openxmlformats-officedocument.drawingml.chart+xml"/>
  <Override PartName="/xl/charts/style31.xml" ContentType="application/vnd.ms-office.chartstyle+xml"/>
  <Override PartName="/xl/charts/colors31.xml" ContentType="application/vnd.ms-office.chartcolorstyle+xml"/>
  <Override PartName="/xl/charts/chart35.xml" ContentType="application/vnd.openxmlformats-officedocument.drawingml.chart+xml"/>
  <Override PartName="/xl/charts/style32.xml" ContentType="application/vnd.ms-office.chartstyle+xml"/>
  <Override PartName="/xl/charts/colors32.xml" ContentType="application/vnd.ms-office.chartcolorstyle+xml"/>
  <Override PartName="/xl/charts/chart36.xml" ContentType="application/vnd.openxmlformats-officedocument.drawingml.chart+xml"/>
  <Override PartName="/xl/charts/style33.xml" ContentType="application/vnd.ms-office.chartstyle+xml"/>
  <Override PartName="/xl/charts/colors33.xml" ContentType="application/vnd.ms-office.chartcolorstyle+xml"/>
  <Override PartName="/xl/charts/chart37.xml" ContentType="application/vnd.openxmlformats-officedocument.drawingml.chart+xml"/>
  <Override PartName="/xl/charts/style34.xml" ContentType="application/vnd.ms-office.chartstyle+xml"/>
  <Override PartName="/xl/charts/colors34.xml" ContentType="application/vnd.ms-office.chartcolorstyle+xml"/>
  <Override PartName="/xl/charts/chart38.xml" ContentType="application/vnd.openxmlformats-officedocument.drawingml.chart+xml"/>
  <Override PartName="/xl/charts/style35.xml" ContentType="application/vnd.ms-office.chartstyle+xml"/>
  <Override PartName="/xl/charts/colors35.xml" ContentType="application/vnd.ms-office.chartcolorstyle+xml"/>
  <Override PartName="/xl/charts/chart39.xml" ContentType="application/vnd.openxmlformats-officedocument.drawingml.chart+xml"/>
  <Override PartName="/xl/charts/style36.xml" ContentType="application/vnd.ms-office.chartstyle+xml"/>
  <Override PartName="/xl/charts/colors36.xml" ContentType="application/vnd.ms-office.chartcolorstyle+xml"/>
  <Override PartName="/xl/charts/chart40.xml" ContentType="application/vnd.openxmlformats-officedocument.drawingml.chart+xml"/>
  <Override PartName="/xl/drawings/drawing4.xml" ContentType="application/vnd.openxmlformats-officedocument.drawing+xml"/>
  <Override PartName="/xl/charts/chart41.xml" ContentType="application/vnd.openxmlformats-officedocument.drawingml.chart+xml"/>
  <Override PartName="/xl/charts/style37.xml" ContentType="application/vnd.ms-office.chartstyle+xml"/>
  <Override PartName="/xl/charts/colors37.xml" ContentType="application/vnd.ms-office.chartcolorstyle+xml"/>
  <Override PartName="/xl/charts/chart42.xml" ContentType="application/vnd.openxmlformats-officedocument.drawingml.chart+xml"/>
  <Override PartName="/xl/charts/style38.xml" ContentType="application/vnd.ms-office.chartstyle+xml"/>
  <Override PartName="/xl/charts/colors38.xml" ContentType="application/vnd.ms-office.chartcolorstyle+xml"/>
  <Override PartName="/xl/charts/chart43.xml" ContentType="application/vnd.openxmlformats-officedocument.drawingml.chart+xml"/>
  <Override PartName="/xl/charts/style39.xml" ContentType="application/vnd.ms-office.chartstyle+xml"/>
  <Override PartName="/xl/charts/colors39.xml" ContentType="application/vnd.ms-office.chartcolorstyle+xml"/>
  <Override PartName="/xl/charts/chart44.xml" ContentType="application/vnd.openxmlformats-officedocument.drawingml.chart+xml"/>
  <Override PartName="/xl/charts/style40.xml" ContentType="application/vnd.ms-office.chartstyle+xml"/>
  <Override PartName="/xl/charts/colors40.xml" ContentType="application/vnd.ms-office.chartcolorstyle+xml"/>
  <Override PartName="/xl/charts/chart45.xml" ContentType="application/vnd.openxmlformats-officedocument.drawingml.chart+xml"/>
  <Override PartName="/xl/charts/style41.xml" ContentType="application/vnd.ms-office.chartstyle+xml"/>
  <Override PartName="/xl/charts/colors41.xml" ContentType="application/vnd.ms-office.chartcolorstyle+xml"/>
  <Override PartName="/xl/charts/chart46.xml" ContentType="application/vnd.openxmlformats-officedocument.drawingml.chart+xml"/>
  <Override PartName="/xl/charts/style42.xml" ContentType="application/vnd.ms-office.chartstyle+xml"/>
  <Override PartName="/xl/charts/colors42.xml" ContentType="application/vnd.ms-office.chartcolorstyle+xml"/>
  <Override PartName="/xl/charts/chart47.xml" ContentType="application/vnd.openxmlformats-officedocument.drawingml.chart+xml"/>
  <Override PartName="/xl/charts/style43.xml" ContentType="application/vnd.ms-office.chartstyle+xml"/>
  <Override PartName="/xl/charts/colors43.xml" ContentType="application/vnd.ms-office.chartcolorstyle+xml"/>
  <Override PartName="/xl/charts/chart48.xml" ContentType="application/vnd.openxmlformats-officedocument.drawingml.chart+xml"/>
  <Override PartName="/xl/charts/style44.xml" ContentType="application/vnd.ms-office.chartstyle+xml"/>
  <Override PartName="/xl/charts/colors44.xml" ContentType="application/vnd.ms-office.chartcolorstyle+xml"/>
  <Override PartName="/xl/charts/chart49.xml" ContentType="application/vnd.openxmlformats-officedocument.drawingml.chart+xml"/>
  <Override PartName="/xl/charts/style45.xml" ContentType="application/vnd.ms-office.chartstyle+xml"/>
  <Override PartName="/xl/charts/colors45.xml" ContentType="application/vnd.ms-office.chartcolorstyle+xml"/>
  <Override PartName="/xl/charts/chart50.xml" ContentType="application/vnd.openxmlformats-officedocument.drawingml.chart+xml"/>
  <Override PartName="/xl/drawings/drawing5.xml" ContentType="application/vnd.openxmlformats-officedocument.drawing+xml"/>
  <Override PartName="/xl/charts/chart51.xml" ContentType="application/vnd.openxmlformats-officedocument.drawingml.chart+xml"/>
  <Override PartName="/xl/charts/style46.xml" ContentType="application/vnd.ms-office.chartstyle+xml"/>
  <Override PartName="/xl/charts/colors46.xml" ContentType="application/vnd.ms-office.chartcolorstyle+xml"/>
  <Override PartName="/xl/charts/chart52.xml" ContentType="application/vnd.openxmlformats-officedocument.drawingml.chart+xml"/>
  <Override PartName="/xl/charts/style47.xml" ContentType="application/vnd.ms-office.chartstyle+xml"/>
  <Override PartName="/xl/charts/colors47.xml" ContentType="application/vnd.ms-office.chartcolorstyle+xml"/>
  <Override PartName="/xl/charts/chart53.xml" ContentType="application/vnd.openxmlformats-officedocument.drawingml.chart+xml"/>
  <Override PartName="/xl/charts/style48.xml" ContentType="application/vnd.ms-office.chartstyle+xml"/>
  <Override PartName="/xl/charts/colors48.xml" ContentType="application/vnd.ms-office.chartcolorstyle+xml"/>
  <Override PartName="/xl/charts/chart54.xml" ContentType="application/vnd.openxmlformats-officedocument.drawingml.chart+xml"/>
  <Override PartName="/xl/charts/style49.xml" ContentType="application/vnd.ms-office.chartstyle+xml"/>
  <Override PartName="/xl/charts/colors49.xml" ContentType="application/vnd.ms-office.chartcolorstyle+xml"/>
  <Override PartName="/xl/charts/chart55.xml" ContentType="application/vnd.openxmlformats-officedocument.drawingml.chart+xml"/>
  <Override PartName="/xl/charts/style50.xml" ContentType="application/vnd.ms-office.chartstyle+xml"/>
  <Override PartName="/xl/charts/colors50.xml" ContentType="application/vnd.ms-office.chartcolorstyle+xml"/>
  <Override PartName="/xl/charts/chart56.xml" ContentType="application/vnd.openxmlformats-officedocument.drawingml.chart+xml"/>
  <Override PartName="/xl/charts/style51.xml" ContentType="application/vnd.ms-office.chartstyle+xml"/>
  <Override PartName="/xl/charts/colors51.xml" ContentType="application/vnd.ms-office.chartcolorstyle+xml"/>
  <Override PartName="/xl/charts/chart57.xml" ContentType="application/vnd.openxmlformats-officedocument.drawingml.chart+xml"/>
  <Override PartName="/xl/charts/style52.xml" ContentType="application/vnd.ms-office.chartstyle+xml"/>
  <Override PartName="/xl/charts/colors52.xml" ContentType="application/vnd.ms-office.chartcolorstyle+xml"/>
  <Override PartName="/xl/charts/chart58.xml" ContentType="application/vnd.openxmlformats-officedocument.drawingml.chart+xml"/>
  <Override PartName="/xl/charts/style53.xml" ContentType="application/vnd.ms-office.chartstyle+xml"/>
  <Override PartName="/xl/charts/colors53.xml" ContentType="application/vnd.ms-office.chartcolorstyle+xml"/>
  <Override PartName="/xl/charts/chart59.xml" ContentType="application/vnd.openxmlformats-officedocument.drawingml.chart+xml"/>
  <Override PartName="/xl/charts/style54.xml" ContentType="application/vnd.ms-office.chartstyle+xml"/>
  <Override PartName="/xl/charts/colors54.xml" ContentType="application/vnd.ms-office.chartcolorstyle+xml"/>
  <Override PartName="/xl/charts/chart60.xml" ContentType="application/vnd.openxmlformats-officedocument.drawingml.chart+xml"/>
  <Override PartName="/xl/drawings/drawing6.xml" ContentType="application/vnd.openxmlformats-officedocument.drawing+xml"/>
  <Override PartName="/xl/charts/chart61.xml" ContentType="application/vnd.openxmlformats-officedocument.drawingml.chart+xml"/>
  <Override PartName="/xl/charts/style55.xml" ContentType="application/vnd.ms-office.chartstyle+xml"/>
  <Override PartName="/xl/charts/colors55.xml" ContentType="application/vnd.ms-office.chartcolorstyle+xml"/>
  <Override PartName="/xl/charts/chart62.xml" ContentType="application/vnd.openxmlformats-officedocument.drawingml.chart+xml"/>
  <Override PartName="/xl/charts/style56.xml" ContentType="application/vnd.ms-office.chartstyle+xml"/>
  <Override PartName="/xl/charts/colors56.xml" ContentType="application/vnd.ms-office.chartcolorstyle+xml"/>
  <Override PartName="/xl/charts/chart63.xml" ContentType="application/vnd.openxmlformats-officedocument.drawingml.chart+xml"/>
  <Override PartName="/xl/charts/style57.xml" ContentType="application/vnd.ms-office.chartstyle+xml"/>
  <Override PartName="/xl/charts/colors57.xml" ContentType="application/vnd.ms-office.chartcolorstyle+xml"/>
  <Override PartName="/xl/charts/chart64.xml" ContentType="application/vnd.openxmlformats-officedocument.drawingml.chart+xml"/>
  <Override PartName="/xl/charts/style58.xml" ContentType="application/vnd.ms-office.chartstyle+xml"/>
  <Override PartName="/xl/charts/colors58.xml" ContentType="application/vnd.ms-office.chartcolorstyle+xml"/>
  <Override PartName="/xl/charts/chart65.xml" ContentType="application/vnd.openxmlformats-officedocument.drawingml.chart+xml"/>
  <Override PartName="/xl/charts/style59.xml" ContentType="application/vnd.ms-office.chartstyle+xml"/>
  <Override PartName="/xl/charts/colors59.xml" ContentType="application/vnd.ms-office.chartcolorstyle+xml"/>
  <Override PartName="/xl/charts/chart66.xml" ContentType="application/vnd.openxmlformats-officedocument.drawingml.chart+xml"/>
  <Override PartName="/xl/charts/style60.xml" ContentType="application/vnd.ms-office.chartstyle+xml"/>
  <Override PartName="/xl/charts/colors60.xml" ContentType="application/vnd.ms-office.chartcolorstyle+xml"/>
  <Override PartName="/xl/charts/chart67.xml" ContentType="application/vnd.openxmlformats-officedocument.drawingml.chart+xml"/>
  <Override PartName="/xl/charts/style61.xml" ContentType="application/vnd.ms-office.chartstyle+xml"/>
  <Override PartName="/xl/charts/colors61.xml" ContentType="application/vnd.ms-office.chartcolorstyle+xml"/>
  <Override PartName="/xl/charts/chart68.xml" ContentType="application/vnd.openxmlformats-officedocument.drawingml.chart+xml"/>
  <Override PartName="/xl/charts/style62.xml" ContentType="application/vnd.ms-office.chartstyle+xml"/>
  <Override PartName="/xl/charts/colors62.xml" ContentType="application/vnd.ms-office.chartcolorstyle+xml"/>
  <Override PartName="/xl/charts/chart69.xml" ContentType="application/vnd.openxmlformats-officedocument.drawingml.chart+xml"/>
  <Override PartName="/xl/charts/style63.xml" ContentType="application/vnd.ms-office.chartstyle+xml"/>
  <Override PartName="/xl/charts/colors63.xml" ContentType="application/vnd.ms-office.chartcolorstyle+xml"/>
  <Override PartName="/xl/charts/chart70.xml" ContentType="application/vnd.openxmlformats-officedocument.drawingml.chart+xml"/>
  <Override PartName="/xl/drawings/drawing7.xml" ContentType="application/vnd.openxmlformats-officedocument.drawing+xml"/>
  <Override PartName="/xl/charts/chart71.xml" ContentType="application/vnd.openxmlformats-officedocument.drawingml.chart+xml"/>
  <Override PartName="/xl/charts/style64.xml" ContentType="application/vnd.ms-office.chartstyle+xml"/>
  <Override PartName="/xl/charts/colors64.xml" ContentType="application/vnd.ms-office.chartcolorstyle+xml"/>
  <Override PartName="/xl/charts/chart72.xml" ContentType="application/vnd.openxmlformats-officedocument.drawingml.chart+xml"/>
  <Override PartName="/xl/charts/style65.xml" ContentType="application/vnd.ms-office.chartstyle+xml"/>
  <Override PartName="/xl/charts/colors65.xml" ContentType="application/vnd.ms-office.chartcolorstyle+xml"/>
  <Override PartName="/xl/charts/chart73.xml" ContentType="application/vnd.openxmlformats-officedocument.drawingml.chart+xml"/>
  <Override PartName="/xl/charts/style66.xml" ContentType="application/vnd.ms-office.chartstyle+xml"/>
  <Override PartName="/xl/charts/colors66.xml" ContentType="application/vnd.ms-office.chartcolorstyle+xml"/>
  <Override PartName="/xl/charts/chart74.xml" ContentType="application/vnd.openxmlformats-officedocument.drawingml.chart+xml"/>
  <Override PartName="/xl/charts/style67.xml" ContentType="application/vnd.ms-office.chartstyle+xml"/>
  <Override PartName="/xl/charts/colors67.xml" ContentType="application/vnd.ms-office.chartcolorstyle+xml"/>
  <Override PartName="/xl/charts/chart75.xml" ContentType="application/vnd.openxmlformats-officedocument.drawingml.chart+xml"/>
  <Override PartName="/xl/charts/style68.xml" ContentType="application/vnd.ms-office.chartstyle+xml"/>
  <Override PartName="/xl/charts/colors68.xml" ContentType="application/vnd.ms-office.chartcolorstyle+xml"/>
  <Override PartName="/xl/charts/chart76.xml" ContentType="application/vnd.openxmlformats-officedocument.drawingml.chart+xml"/>
  <Override PartName="/xl/charts/style69.xml" ContentType="application/vnd.ms-office.chartstyle+xml"/>
  <Override PartName="/xl/charts/colors69.xml" ContentType="application/vnd.ms-office.chartcolorstyle+xml"/>
  <Override PartName="/xl/charts/chart77.xml" ContentType="application/vnd.openxmlformats-officedocument.drawingml.chart+xml"/>
  <Override PartName="/xl/charts/style70.xml" ContentType="application/vnd.ms-office.chartstyle+xml"/>
  <Override PartName="/xl/charts/colors70.xml" ContentType="application/vnd.ms-office.chartcolorstyle+xml"/>
  <Override PartName="/xl/charts/chart78.xml" ContentType="application/vnd.openxmlformats-officedocument.drawingml.chart+xml"/>
  <Override PartName="/xl/charts/style71.xml" ContentType="application/vnd.ms-office.chartstyle+xml"/>
  <Override PartName="/xl/charts/colors71.xml" ContentType="application/vnd.ms-office.chartcolorstyle+xml"/>
  <Override PartName="/xl/charts/chart79.xml" ContentType="application/vnd.openxmlformats-officedocument.drawingml.chart+xml"/>
  <Override PartName="/xl/charts/style72.xml" ContentType="application/vnd.ms-office.chartstyle+xml"/>
  <Override PartName="/xl/charts/colors72.xml" ContentType="application/vnd.ms-office.chartcolorstyle+xml"/>
  <Override PartName="/xl/charts/chart80.xml" ContentType="application/vnd.openxmlformats-officedocument.drawingml.chart+xml"/>
  <Override PartName="/xl/drawings/drawing8.xml" ContentType="application/vnd.openxmlformats-officedocument.drawing+xml"/>
  <Override PartName="/xl/charts/chart81.xml" ContentType="application/vnd.openxmlformats-officedocument.drawingml.chart+xml"/>
  <Override PartName="/xl/charts/style73.xml" ContentType="application/vnd.ms-office.chartstyle+xml"/>
  <Override PartName="/xl/charts/colors73.xml" ContentType="application/vnd.ms-office.chartcolorstyle+xml"/>
  <Override PartName="/xl/charts/chart82.xml" ContentType="application/vnd.openxmlformats-officedocument.drawingml.chart+xml"/>
  <Override PartName="/xl/charts/style74.xml" ContentType="application/vnd.ms-office.chartstyle+xml"/>
  <Override PartName="/xl/charts/colors74.xml" ContentType="application/vnd.ms-office.chartcolorstyle+xml"/>
  <Override PartName="/xl/charts/chart83.xml" ContentType="application/vnd.openxmlformats-officedocument.drawingml.chart+xml"/>
  <Override PartName="/xl/charts/style75.xml" ContentType="application/vnd.ms-office.chartstyle+xml"/>
  <Override PartName="/xl/charts/colors75.xml" ContentType="application/vnd.ms-office.chartcolorstyle+xml"/>
  <Override PartName="/xl/charts/chart84.xml" ContentType="application/vnd.openxmlformats-officedocument.drawingml.chart+xml"/>
  <Override PartName="/xl/charts/style76.xml" ContentType="application/vnd.ms-office.chartstyle+xml"/>
  <Override PartName="/xl/charts/colors76.xml" ContentType="application/vnd.ms-office.chartcolorstyle+xml"/>
  <Override PartName="/xl/charts/chart85.xml" ContentType="application/vnd.openxmlformats-officedocument.drawingml.chart+xml"/>
  <Override PartName="/xl/charts/style77.xml" ContentType="application/vnd.ms-office.chartstyle+xml"/>
  <Override PartName="/xl/charts/colors77.xml" ContentType="application/vnd.ms-office.chartcolorstyle+xml"/>
  <Override PartName="/xl/charts/chart86.xml" ContentType="application/vnd.openxmlformats-officedocument.drawingml.chart+xml"/>
  <Override PartName="/xl/charts/style78.xml" ContentType="application/vnd.ms-office.chartstyle+xml"/>
  <Override PartName="/xl/charts/colors78.xml" ContentType="application/vnd.ms-office.chartcolorstyle+xml"/>
  <Override PartName="/xl/charts/chart87.xml" ContentType="application/vnd.openxmlformats-officedocument.drawingml.chart+xml"/>
  <Override PartName="/xl/charts/style79.xml" ContentType="application/vnd.ms-office.chartstyle+xml"/>
  <Override PartName="/xl/charts/colors79.xml" ContentType="application/vnd.ms-office.chartcolorstyle+xml"/>
  <Override PartName="/xl/charts/chart88.xml" ContentType="application/vnd.openxmlformats-officedocument.drawingml.chart+xml"/>
  <Override PartName="/xl/charts/style80.xml" ContentType="application/vnd.ms-office.chartstyle+xml"/>
  <Override PartName="/xl/charts/colors80.xml" ContentType="application/vnd.ms-office.chartcolorstyle+xml"/>
  <Override PartName="/xl/charts/chart89.xml" ContentType="application/vnd.openxmlformats-officedocument.drawingml.chart+xml"/>
  <Override PartName="/xl/charts/style81.xml" ContentType="application/vnd.ms-office.chartstyle+xml"/>
  <Override PartName="/xl/charts/colors81.xml" ContentType="application/vnd.ms-office.chartcolorstyle+xml"/>
  <Override PartName="/xl/charts/chart90.xml" ContentType="application/vnd.openxmlformats-officedocument.drawingml.chart+xml"/>
  <Override PartName="/xl/drawings/drawing9.xml" ContentType="application/vnd.openxmlformats-officedocument.drawing+xml"/>
  <Override PartName="/xl/charts/chart91.xml" ContentType="application/vnd.openxmlformats-officedocument.drawingml.chart+xml"/>
  <Override PartName="/xl/charts/style82.xml" ContentType="application/vnd.ms-office.chartstyle+xml"/>
  <Override PartName="/xl/charts/colors82.xml" ContentType="application/vnd.ms-office.chartcolorstyle+xml"/>
  <Override PartName="/xl/charts/chart92.xml" ContentType="application/vnd.openxmlformats-officedocument.drawingml.chart+xml"/>
  <Override PartName="/xl/charts/style83.xml" ContentType="application/vnd.ms-office.chartstyle+xml"/>
  <Override PartName="/xl/charts/colors8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C:\1-Ongoing\2 IBRD\Manual\Models\2020 Manual\"/>
    </mc:Choice>
  </mc:AlternateContent>
  <xr:revisionPtr revIDLastSave="0" documentId="13_ncr:1_{994D2CAA-8638-4BCD-B33C-3514AF4E1EB5}" xr6:coauthVersionLast="45" xr6:coauthVersionMax="45" xr10:uidLastSave="{00000000-0000-0000-0000-000000000000}"/>
  <bookViews>
    <workbookView xWindow="-120" yWindow="-120" windowWidth="29040" windowHeight="15840" tabRatio="650" xr2:uid="{6D735222-D950-4620-B104-EE85F67E3762}"/>
  </bookViews>
  <sheets>
    <sheet name="Instructions" sheetId="5" r:id="rId1"/>
    <sheet name="Input Cashflows" sheetId="14" r:id="rId2"/>
    <sheet name="Stress Multipliers" sheetId="12" r:id="rId3"/>
    <sheet name="Basecase" sheetId="13" r:id="rId4"/>
    <sheet name="Scenario 1" sheetId="4" r:id="rId5"/>
    <sheet name="Scenario 2" sheetId="6" r:id="rId6"/>
    <sheet name="Scenario 3" sheetId="7" r:id="rId7"/>
    <sheet name="Scenario 4" sheetId="8" r:id="rId8"/>
    <sheet name="Scenario 5" sheetId="9" r:id="rId9"/>
    <sheet name="Scenario 6" sheetId="10" r:id="rId10"/>
    <sheet name="Collected" sheetId="11" r:id="rId1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9" i="12" l="1"/>
  <c r="N10" i="8"/>
  <c r="BC52" i="11" l="1"/>
  <c r="BC51" i="11"/>
  <c r="BC50" i="11"/>
  <c r="BC49" i="11"/>
  <c r="BC48" i="11"/>
  <c r="BC47" i="11"/>
  <c r="M5" i="10"/>
  <c r="M5" i="9"/>
  <c r="M5" i="8"/>
  <c r="M5" i="7"/>
  <c r="M5" i="6"/>
  <c r="M5" i="4"/>
  <c r="M5" i="13"/>
  <c r="BC12" i="11"/>
  <c r="BC13" i="11"/>
  <c r="BC14" i="11"/>
  <c r="BC15" i="11"/>
  <c r="BC16" i="11"/>
  <c r="BC11" i="11"/>
  <c r="AU41" i="4"/>
  <c r="AT41" i="4"/>
  <c r="AS41" i="4"/>
  <c r="AR41" i="4"/>
  <c r="AQ41" i="4"/>
  <c r="AP41" i="4"/>
  <c r="AO41" i="4"/>
  <c r="AN41" i="4"/>
  <c r="AM41" i="4"/>
  <c r="AL41" i="4"/>
  <c r="AK41" i="4"/>
  <c r="AJ41" i="4"/>
  <c r="AI41" i="4"/>
  <c r="AH41" i="4"/>
  <c r="AG41" i="4"/>
  <c r="AF41" i="4"/>
  <c r="AE41" i="4"/>
  <c r="AD41" i="4"/>
  <c r="AC41" i="4"/>
  <c r="AB41" i="4"/>
  <c r="AA41" i="4"/>
  <c r="Z41" i="4"/>
  <c r="Y41" i="4"/>
  <c r="X41" i="4"/>
  <c r="W41" i="4"/>
  <c r="V41" i="4"/>
  <c r="U41" i="4"/>
  <c r="T41" i="4"/>
  <c r="S41" i="4"/>
  <c r="R41" i="4"/>
  <c r="Q41" i="4"/>
  <c r="P41" i="4"/>
  <c r="O41" i="4"/>
  <c r="N41" i="4"/>
  <c r="M41" i="4"/>
  <c r="AU40" i="4"/>
  <c r="AT40" i="4"/>
  <c r="AS40" i="4"/>
  <c r="AR40" i="4"/>
  <c r="AQ40" i="4"/>
  <c r="AP40" i="4"/>
  <c r="AO40" i="4"/>
  <c r="AN40" i="4"/>
  <c r="AM40" i="4"/>
  <c r="AL40" i="4"/>
  <c r="AK40" i="4"/>
  <c r="AJ40" i="4"/>
  <c r="AI40" i="4"/>
  <c r="AH40" i="4"/>
  <c r="AG40" i="4"/>
  <c r="AF40" i="4"/>
  <c r="AE40" i="4"/>
  <c r="AD40" i="4"/>
  <c r="AC40" i="4"/>
  <c r="AB40" i="4"/>
  <c r="AA40" i="4"/>
  <c r="Z40" i="4"/>
  <c r="Y40" i="4"/>
  <c r="X40" i="4"/>
  <c r="W40" i="4"/>
  <c r="V40" i="4"/>
  <c r="U40" i="4"/>
  <c r="T40" i="4"/>
  <c r="S40" i="4"/>
  <c r="R40" i="4"/>
  <c r="Q40" i="4"/>
  <c r="P40" i="4"/>
  <c r="O40" i="4"/>
  <c r="N40" i="4"/>
  <c r="M40"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S39" i="4"/>
  <c r="R39" i="4"/>
  <c r="Q39" i="4"/>
  <c r="P39" i="4"/>
  <c r="O39" i="4"/>
  <c r="N39" i="4"/>
  <c r="M39"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T38" i="4"/>
  <c r="S38" i="4"/>
  <c r="R38" i="4"/>
  <c r="Q38" i="4"/>
  <c r="P38" i="4"/>
  <c r="O38" i="4"/>
  <c r="N38" i="4"/>
  <c r="M38" i="4"/>
  <c r="AU37" i="4"/>
  <c r="AT37" i="4"/>
  <c r="AS37" i="4"/>
  <c r="AR37" i="4"/>
  <c r="AQ37" i="4"/>
  <c r="AP37" i="4"/>
  <c r="AO37" i="4"/>
  <c r="AN37" i="4"/>
  <c r="AM37" i="4"/>
  <c r="AL37" i="4"/>
  <c r="AK37" i="4"/>
  <c r="AJ37" i="4"/>
  <c r="AI37" i="4"/>
  <c r="AH37" i="4"/>
  <c r="AG37" i="4"/>
  <c r="AF37" i="4"/>
  <c r="AE37" i="4"/>
  <c r="AD37" i="4"/>
  <c r="AC37" i="4"/>
  <c r="AB37" i="4"/>
  <c r="AA37" i="4"/>
  <c r="Z37" i="4"/>
  <c r="Y37" i="4"/>
  <c r="X37" i="4"/>
  <c r="W37" i="4"/>
  <c r="V37" i="4"/>
  <c r="U37" i="4"/>
  <c r="T37" i="4"/>
  <c r="S37" i="4"/>
  <c r="R37" i="4"/>
  <c r="Q37" i="4"/>
  <c r="P37" i="4"/>
  <c r="O37" i="4"/>
  <c r="N37" i="4"/>
  <c r="M37" i="4"/>
  <c r="AU36" i="4"/>
  <c r="AT36" i="4"/>
  <c r="AS36" i="4"/>
  <c r="AR36" i="4"/>
  <c r="AQ36" i="4"/>
  <c r="AP36" i="4"/>
  <c r="AO36" i="4"/>
  <c r="AN36" i="4"/>
  <c r="AM36" i="4"/>
  <c r="AL36" i="4"/>
  <c r="AK36" i="4"/>
  <c r="AJ36" i="4"/>
  <c r="AI36" i="4"/>
  <c r="AH36" i="4"/>
  <c r="AG36" i="4"/>
  <c r="AF36" i="4"/>
  <c r="AE36" i="4"/>
  <c r="AD36" i="4"/>
  <c r="AC36" i="4"/>
  <c r="AB36" i="4"/>
  <c r="AA36" i="4"/>
  <c r="Z36" i="4"/>
  <c r="Y36" i="4"/>
  <c r="X36" i="4"/>
  <c r="W36" i="4"/>
  <c r="V36" i="4"/>
  <c r="U36" i="4"/>
  <c r="T36" i="4"/>
  <c r="S36" i="4"/>
  <c r="R36" i="4"/>
  <c r="Q36" i="4"/>
  <c r="P36" i="4"/>
  <c r="O36" i="4"/>
  <c r="N36" i="4"/>
  <c r="M36"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O12" i="4"/>
  <c r="N12" i="4"/>
  <c r="M12"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O11" i="4"/>
  <c r="N11" i="4"/>
  <c r="M11"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M10"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AU8" i="4"/>
  <c r="AT8" i="4"/>
  <c r="AS8" i="4"/>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E67" i="14"/>
  <c r="C67" i="14" s="1"/>
  <c r="E66" i="14"/>
  <c r="E65" i="14"/>
  <c r="E64" i="14"/>
  <c r="C64" i="14" s="1"/>
  <c r="E63" i="14"/>
  <c r="C63" i="14" s="1"/>
  <c r="E62" i="14"/>
  <c r="C62" i="14" s="1"/>
  <c r="BO61" i="14"/>
  <c r="E61" i="14"/>
  <c r="C61" i="14" s="1"/>
  <c r="BO60" i="14"/>
  <c r="E60" i="14"/>
  <c r="C60" i="14" s="1"/>
  <c r="BO59" i="14"/>
  <c r="E59" i="14"/>
  <c r="C59" i="14" s="1"/>
  <c r="BO58" i="14"/>
  <c r="E58" i="14"/>
  <c r="C58" i="14" s="1"/>
  <c r="E57" i="14"/>
  <c r="C57" i="14" s="1"/>
  <c r="E56" i="14"/>
  <c r="C56" i="14"/>
  <c r="E55" i="14"/>
  <c r="C55" i="14"/>
  <c r="K54" i="14"/>
  <c r="K66" i="14" s="1"/>
  <c r="BO63" i="14" s="1"/>
  <c r="E54" i="14"/>
  <c r="K53" i="14"/>
  <c r="K65" i="14" s="1"/>
  <c r="C65" i="14" s="1"/>
  <c r="E53" i="14"/>
  <c r="E52" i="14"/>
  <c r="C52" i="14" s="1"/>
  <c r="E51" i="14"/>
  <c r="C51" i="14" s="1"/>
  <c r="E50" i="14"/>
  <c r="C50" i="14" s="1"/>
  <c r="E49" i="14"/>
  <c r="C49" i="14" s="1"/>
  <c r="E48" i="14"/>
  <c r="C48" i="14" s="1"/>
  <c r="E47" i="14"/>
  <c r="C47" i="14"/>
  <c r="K46" i="14"/>
  <c r="E46" i="14"/>
  <c r="K45" i="14"/>
  <c r="E45" i="14"/>
  <c r="K44" i="14"/>
  <c r="E44" i="14"/>
  <c r="K43" i="14"/>
  <c r="E43" i="14"/>
  <c r="K42" i="14"/>
  <c r="E42" i="14"/>
  <c r="K41" i="14"/>
  <c r="E41" i="14"/>
  <c r="E40" i="14"/>
  <c r="C40" i="14" s="1"/>
  <c r="BO39" i="14"/>
  <c r="BO52" i="14" s="1"/>
  <c r="E39" i="14"/>
  <c r="C39" i="14" s="1"/>
  <c r="BO38" i="14"/>
  <c r="BO51" i="14" s="1"/>
  <c r="E38" i="14"/>
  <c r="C38" i="14" s="1"/>
  <c r="BO37" i="14"/>
  <c r="BO50" i="14" s="1"/>
  <c r="E37" i="14"/>
  <c r="C37" i="14" s="1"/>
  <c r="BO36" i="14"/>
  <c r="BO49" i="14" s="1"/>
  <c r="E36" i="14"/>
  <c r="C36" i="14" s="1"/>
  <c r="BO35" i="14"/>
  <c r="BO48" i="14" s="1"/>
  <c r="E35" i="14"/>
  <c r="C35" i="14" s="1"/>
  <c r="BO34" i="14"/>
  <c r="BO47" i="14" s="1"/>
  <c r="E34" i="14"/>
  <c r="C34" i="14" s="1"/>
  <c r="E33" i="14"/>
  <c r="C33" i="14"/>
  <c r="E32" i="14"/>
  <c r="C32" i="14" s="1"/>
  <c r="E31" i="14"/>
  <c r="C31" i="14"/>
  <c r="E30" i="14"/>
  <c r="C30" i="14"/>
  <c r="E29" i="14"/>
  <c r="C29" i="14"/>
  <c r="E28" i="14"/>
  <c r="C28" i="14"/>
  <c r="K27" i="14"/>
  <c r="E27" i="14"/>
  <c r="C27" i="14" s="1"/>
  <c r="K26" i="14"/>
  <c r="E26" i="14"/>
  <c r="E25" i="14"/>
  <c r="C25" i="14" s="1"/>
  <c r="K24" i="14"/>
  <c r="E24" i="14"/>
  <c r="C24" i="14" s="1"/>
  <c r="K23" i="14"/>
  <c r="E23" i="14"/>
  <c r="K22" i="14"/>
  <c r="E22" i="14"/>
  <c r="K21" i="14"/>
  <c r="C21" i="14" s="1"/>
  <c r="E21" i="14"/>
  <c r="E20" i="14"/>
  <c r="C20" i="14"/>
  <c r="K19" i="14"/>
  <c r="E19" i="14"/>
  <c r="K18" i="14"/>
  <c r="E18" i="14"/>
  <c r="K17" i="14"/>
  <c r="E17" i="14"/>
  <c r="K16" i="14"/>
  <c r="E16" i="14"/>
  <c r="K15" i="14"/>
  <c r="E15" i="14"/>
  <c r="K14" i="14"/>
  <c r="E14" i="14"/>
  <c r="E13" i="14"/>
  <c r="C13" i="14" s="1"/>
  <c r="BO12" i="14"/>
  <c r="BO25" i="14" s="1"/>
  <c r="E12" i="14"/>
  <c r="C12" i="14" s="1"/>
  <c r="BO11" i="14"/>
  <c r="BO24" i="14" s="1"/>
  <c r="E11" i="14"/>
  <c r="C11" i="14" s="1"/>
  <c r="BO10" i="14"/>
  <c r="BO23" i="14" s="1"/>
  <c r="E10" i="14"/>
  <c r="C10" i="14" s="1"/>
  <c r="BO9" i="14"/>
  <c r="BO22" i="14" s="1"/>
  <c r="E9" i="14"/>
  <c r="C9" i="14" s="1"/>
  <c r="BO8" i="14"/>
  <c r="BO21" i="14" s="1"/>
  <c r="E8" i="14"/>
  <c r="C8" i="14" s="1"/>
  <c r="BO7" i="14"/>
  <c r="BO20" i="14" s="1"/>
  <c r="E7" i="14"/>
  <c r="C7" i="14" s="1"/>
  <c r="E6" i="14"/>
  <c r="C6" i="14"/>
  <c r="E5" i="14"/>
  <c r="C5" i="14" s="1"/>
  <c r="C1" i="14"/>
  <c r="E69" i="10"/>
  <c r="C69" i="10"/>
  <c r="E68" i="10"/>
  <c r="E67" i="10"/>
  <c r="E66" i="10"/>
  <c r="C66" i="10" s="1"/>
  <c r="E65" i="10"/>
  <c r="C65" i="10" s="1"/>
  <c r="E64" i="10"/>
  <c r="C64" i="10" s="1"/>
  <c r="BO63" i="10"/>
  <c r="E63" i="10"/>
  <c r="C63" i="10" s="1"/>
  <c r="BO62" i="10"/>
  <c r="E62" i="10"/>
  <c r="C62" i="10" s="1"/>
  <c r="BO61" i="10"/>
  <c r="E61" i="10"/>
  <c r="C61" i="10"/>
  <c r="BO60" i="10"/>
  <c r="E60" i="10"/>
  <c r="C60" i="10" s="1"/>
  <c r="E59" i="10"/>
  <c r="C59" i="10" s="1"/>
  <c r="E58" i="10"/>
  <c r="C58" i="10"/>
  <c r="E57" i="10"/>
  <c r="C57" i="10"/>
  <c r="K56" i="10"/>
  <c r="K68" i="10" s="1"/>
  <c r="BO65" i="10" s="1"/>
  <c r="E56" i="10"/>
  <c r="K55" i="10"/>
  <c r="K67" i="10" s="1"/>
  <c r="BO64" i="10" s="1"/>
  <c r="E55" i="10"/>
  <c r="C55" i="10"/>
  <c r="E54" i="10"/>
  <c r="C54" i="10" s="1"/>
  <c r="E53" i="10"/>
  <c r="C53" i="10" s="1"/>
  <c r="E52" i="10"/>
  <c r="C52" i="10"/>
  <c r="E51" i="10"/>
  <c r="C51" i="10" s="1"/>
  <c r="E50" i="10"/>
  <c r="C50" i="10"/>
  <c r="E49" i="10"/>
  <c r="C49" i="10"/>
  <c r="K48" i="10"/>
  <c r="E48" i="10"/>
  <c r="C48" i="10"/>
  <c r="K47" i="10"/>
  <c r="E47" i="10"/>
  <c r="K46" i="10"/>
  <c r="E46" i="10"/>
  <c r="C46" i="10" s="1"/>
  <c r="K45" i="10"/>
  <c r="E45" i="10"/>
  <c r="K44" i="10"/>
  <c r="E44" i="10"/>
  <c r="K43" i="10"/>
  <c r="E43" i="10"/>
  <c r="E42" i="10"/>
  <c r="C42" i="10" s="1"/>
  <c r="BO41" i="10"/>
  <c r="BO54" i="10" s="1"/>
  <c r="E41" i="10"/>
  <c r="C41" i="10" s="1"/>
  <c r="BO40" i="10"/>
  <c r="BO53" i="10" s="1"/>
  <c r="E40" i="10"/>
  <c r="C40" i="10" s="1"/>
  <c r="BO39" i="10"/>
  <c r="BO52" i="10" s="1"/>
  <c r="E39" i="10"/>
  <c r="C39" i="10" s="1"/>
  <c r="BO38" i="10"/>
  <c r="BO51" i="10" s="1"/>
  <c r="E38" i="10"/>
  <c r="C38" i="10" s="1"/>
  <c r="BO37" i="10"/>
  <c r="BO50" i="10" s="1"/>
  <c r="E37" i="10"/>
  <c r="C37" i="10" s="1"/>
  <c r="BO36" i="10"/>
  <c r="BO49" i="10" s="1"/>
  <c r="E36" i="10"/>
  <c r="C36" i="10" s="1"/>
  <c r="E35" i="10"/>
  <c r="C35" i="10"/>
  <c r="E34" i="10"/>
  <c r="C34" i="10" s="1"/>
  <c r="E33" i="10"/>
  <c r="C33" i="10"/>
  <c r="E32" i="10"/>
  <c r="C32" i="10"/>
  <c r="E31" i="10"/>
  <c r="C31" i="10"/>
  <c r="E30" i="10"/>
  <c r="C30" i="10"/>
  <c r="E29" i="10"/>
  <c r="C29" i="10"/>
  <c r="E28" i="10"/>
  <c r="C28" i="10"/>
  <c r="K27" i="10"/>
  <c r="E27" i="10"/>
  <c r="K26" i="10"/>
  <c r="E26" i="10"/>
  <c r="E25" i="10"/>
  <c r="C25" i="10" s="1"/>
  <c r="BO24" i="10"/>
  <c r="K24" i="10"/>
  <c r="E24" i="10"/>
  <c r="C24" i="10" s="1"/>
  <c r="K23" i="10"/>
  <c r="E23" i="10"/>
  <c r="C23" i="10" s="1"/>
  <c r="K22" i="10"/>
  <c r="E22" i="10"/>
  <c r="K21" i="10"/>
  <c r="E21" i="10"/>
  <c r="C21" i="10"/>
  <c r="E20" i="10"/>
  <c r="C20" i="10"/>
  <c r="K19" i="10"/>
  <c r="E19" i="10"/>
  <c r="K18" i="10"/>
  <c r="E18" i="10"/>
  <c r="C18" i="10" s="1"/>
  <c r="K17" i="10"/>
  <c r="E17" i="10"/>
  <c r="K16" i="10"/>
  <c r="E16" i="10"/>
  <c r="C16" i="10" s="1"/>
  <c r="K15" i="10"/>
  <c r="E15" i="10"/>
  <c r="C15" i="10" s="1"/>
  <c r="K14" i="10"/>
  <c r="E14" i="10"/>
  <c r="E13" i="10"/>
  <c r="C13" i="10"/>
  <c r="BO12" i="10"/>
  <c r="BO25" i="10" s="1"/>
  <c r="E12" i="10"/>
  <c r="C12" i="10" s="1"/>
  <c r="BO11" i="10"/>
  <c r="E11" i="10"/>
  <c r="C11" i="10" s="1"/>
  <c r="BO10" i="10"/>
  <c r="BO23" i="10" s="1"/>
  <c r="E10" i="10"/>
  <c r="C10" i="10" s="1"/>
  <c r="BO9" i="10"/>
  <c r="BO22" i="10" s="1"/>
  <c r="E9" i="10"/>
  <c r="C9" i="10" s="1"/>
  <c r="BO8" i="10"/>
  <c r="BO21" i="10" s="1"/>
  <c r="E8" i="10"/>
  <c r="C8" i="10" s="1"/>
  <c r="BO7" i="10"/>
  <c r="BO20" i="10" s="1"/>
  <c r="E7" i="10"/>
  <c r="C7" i="10"/>
  <c r="E6" i="10"/>
  <c r="C6" i="10"/>
  <c r="E5" i="10"/>
  <c r="C5" i="10" s="1"/>
  <c r="C1" i="10"/>
  <c r="E69" i="9"/>
  <c r="C69" i="9"/>
  <c r="E68" i="9"/>
  <c r="E67" i="9"/>
  <c r="E66" i="9"/>
  <c r="C66" i="9" s="1"/>
  <c r="E65" i="9"/>
  <c r="C65" i="9" s="1"/>
  <c r="E64" i="9"/>
  <c r="C64" i="9"/>
  <c r="BO63" i="9"/>
  <c r="E63" i="9"/>
  <c r="C63" i="9" s="1"/>
  <c r="BO62" i="9"/>
  <c r="E62" i="9"/>
  <c r="C62" i="9"/>
  <c r="BO61" i="9"/>
  <c r="E61" i="9"/>
  <c r="C61" i="9" s="1"/>
  <c r="BO60" i="9"/>
  <c r="E60" i="9"/>
  <c r="C60" i="9" s="1"/>
  <c r="E59" i="9"/>
  <c r="C59" i="9" s="1"/>
  <c r="E58" i="9"/>
  <c r="C58" i="9"/>
  <c r="E57" i="9"/>
  <c r="C57" i="9"/>
  <c r="K56" i="9"/>
  <c r="K68" i="9" s="1"/>
  <c r="BO65" i="9" s="1"/>
  <c r="E56" i="9"/>
  <c r="K55" i="9"/>
  <c r="K67" i="9" s="1"/>
  <c r="BO64" i="9" s="1"/>
  <c r="E55" i="9"/>
  <c r="E54" i="9"/>
  <c r="C54" i="9" s="1"/>
  <c r="E53" i="9"/>
  <c r="C53" i="9"/>
  <c r="E52" i="9"/>
  <c r="C52" i="9" s="1"/>
  <c r="E51" i="9"/>
  <c r="C51" i="9" s="1"/>
  <c r="E50" i="9"/>
  <c r="C50" i="9" s="1"/>
  <c r="E49" i="9"/>
  <c r="C49"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K48" i="9"/>
  <c r="E48" i="9"/>
  <c r="AU47" i="9"/>
  <c r="AT47" i="9"/>
  <c r="AS47" i="9"/>
  <c r="AR47"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O47" i="9"/>
  <c r="N47" i="9"/>
  <c r="M47" i="9"/>
  <c r="K47" i="9"/>
  <c r="E47" i="9"/>
  <c r="AU46" i="9"/>
  <c r="AT46" i="9"/>
  <c r="AS46" i="9"/>
  <c r="AR46" i="9"/>
  <c r="AQ46"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O46" i="9"/>
  <c r="N46" i="9"/>
  <c r="M46" i="9"/>
  <c r="K46" i="9"/>
  <c r="E46" i="9"/>
  <c r="AU45" i="9"/>
  <c r="AT45" i="9"/>
  <c r="AS45" i="9"/>
  <c r="AR45" i="9"/>
  <c r="AQ45" i="9"/>
  <c r="AP45" i="9"/>
  <c r="AO45" i="9"/>
  <c r="AN45" i="9"/>
  <c r="AM45" i="9"/>
  <c r="AL45" i="9"/>
  <c r="AK45" i="9"/>
  <c r="AJ45" i="9"/>
  <c r="AI45" i="9"/>
  <c r="AH45" i="9"/>
  <c r="AG45" i="9"/>
  <c r="AF45" i="9"/>
  <c r="AE45" i="9"/>
  <c r="AD45" i="9"/>
  <c r="AC45" i="9"/>
  <c r="AB45" i="9"/>
  <c r="AA45" i="9"/>
  <c r="Z45" i="9"/>
  <c r="Y45" i="9"/>
  <c r="X45" i="9"/>
  <c r="W45" i="9"/>
  <c r="V45" i="9"/>
  <c r="U45" i="9"/>
  <c r="T45" i="9"/>
  <c r="S45" i="9"/>
  <c r="R45" i="9"/>
  <c r="Q45" i="9"/>
  <c r="P45" i="9"/>
  <c r="O45" i="9"/>
  <c r="N45" i="9"/>
  <c r="M45" i="9"/>
  <c r="K45" i="9"/>
  <c r="E45" i="9"/>
  <c r="AU44" i="9"/>
  <c r="AT44" i="9"/>
  <c r="AS44" i="9"/>
  <c r="AR44" i="9"/>
  <c r="AQ44" i="9"/>
  <c r="AP44" i="9"/>
  <c r="AO44" i="9"/>
  <c r="AN44" i="9"/>
  <c r="AM44" i="9"/>
  <c r="AL44" i="9"/>
  <c r="AK44" i="9"/>
  <c r="AJ44" i="9"/>
  <c r="AI44" i="9"/>
  <c r="AH44" i="9"/>
  <c r="AG44" i="9"/>
  <c r="AF44" i="9"/>
  <c r="AE44" i="9"/>
  <c r="AD44" i="9"/>
  <c r="AC44" i="9"/>
  <c r="AB44" i="9"/>
  <c r="AA44" i="9"/>
  <c r="Z44" i="9"/>
  <c r="Y44" i="9"/>
  <c r="X44" i="9"/>
  <c r="W44" i="9"/>
  <c r="V44" i="9"/>
  <c r="U44" i="9"/>
  <c r="T44" i="9"/>
  <c r="S44" i="9"/>
  <c r="R44" i="9"/>
  <c r="Q44" i="9"/>
  <c r="P44" i="9"/>
  <c r="O44" i="9"/>
  <c r="N44" i="9"/>
  <c r="M44" i="9"/>
  <c r="K44" i="9"/>
  <c r="E44" i="9"/>
  <c r="C44" i="9" s="1"/>
  <c r="AU43" i="9"/>
  <c r="AT43" i="9"/>
  <c r="AS43" i="9"/>
  <c r="AR43" i="9"/>
  <c r="AQ43" i="9"/>
  <c r="AP43" i="9"/>
  <c r="AO43" i="9"/>
  <c r="AN43" i="9"/>
  <c r="AM43" i="9"/>
  <c r="AL43" i="9"/>
  <c r="AK43" i="9"/>
  <c r="AJ43" i="9"/>
  <c r="AI43" i="9"/>
  <c r="AH43" i="9"/>
  <c r="AG43" i="9"/>
  <c r="AF43" i="9"/>
  <c r="AE43" i="9"/>
  <c r="AD43" i="9"/>
  <c r="AC43" i="9"/>
  <c r="AB43" i="9"/>
  <c r="AA43" i="9"/>
  <c r="Z43" i="9"/>
  <c r="Y43" i="9"/>
  <c r="X43" i="9"/>
  <c r="W43" i="9"/>
  <c r="V43" i="9"/>
  <c r="U43" i="9"/>
  <c r="T43" i="9"/>
  <c r="S43" i="9"/>
  <c r="R43" i="9"/>
  <c r="Q43" i="9"/>
  <c r="P43" i="9"/>
  <c r="O43" i="9"/>
  <c r="N43" i="9"/>
  <c r="M43" i="9"/>
  <c r="K43" i="9"/>
  <c r="C43" i="9" s="1"/>
  <c r="E43" i="9"/>
  <c r="E42" i="9"/>
  <c r="C42" i="9" s="1"/>
  <c r="BO41" i="9"/>
  <c r="BO54" i="9" s="1"/>
  <c r="E41" i="9"/>
  <c r="C41" i="9" s="1"/>
  <c r="BO40" i="9"/>
  <c r="BO53" i="9" s="1"/>
  <c r="E40" i="9"/>
  <c r="C40" i="9" s="1"/>
  <c r="BO39" i="9"/>
  <c r="BO52" i="9" s="1"/>
  <c r="E39" i="9"/>
  <c r="C39" i="9"/>
  <c r="BO38" i="9"/>
  <c r="BO51" i="9" s="1"/>
  <c r="E38" i="9"/>
  <c r="C38" i="9" s="1"/>
  <c r="BO37" i="9"/>
  <c r="BO50" i="9" s="1"/>
  <c r="E37" i="9"/>
  <c r="C37" i="9" s="1"/>
  <c r="BO36" i="9"/>
  <c r="BO49" i="9" s="1"/>
  <c r="E36" i="9"/>
  <c r="C36" i="9" s="1"/>
  <c r="E35" i="9"/>
  <c r="C35" i="9"/>
  <c r="E34" i="9"/>
  <c r="C34" i="9" s="1"/>
  <c r="E33" i="9"/>
  <c r="C33" i="9"/>
  <c r="E32" i="9"/>
  <c r="C32" i="9"/>
  <c r="E31" i="9"/>
  <c r="C31" i="9"/>
  <c r="E30" i="9"/>
  <c r="C30" i="9"/>
  <c r="E29" i="9"/>
  <c r="C29" i="9"/>
  <c r="E28" i="9"/>
  <c r="C28" i="9"/>
  <c r="K27" i="9"/>
  <c r="E27" i="9"/>
  <c r="K26" i="9"/>
  <c r="E26" i="9"/>
  <c r="E25" i="9"/>
  <c r="C25" i="9" s="1"/>
  <c r="K24" i="9"/>
  <c r="E24" i="9"/>
  <c r="K23" i="9"/>
  <c r="E23" i="9"/>
  <c r="K22" i="9"/>
  <c r="E22" i="9"/>
  <c r="K21" i="9"/>
  <c r="E21" i="9"/>
  <c r="E20" i="9"/>
  <c r="C20" i="9"/>
  <c r="AU19" i="9"/>
  <c r="AT19" i="9"/>
  <c r="AS19" i="9"/>
  <c r="AR19" i="9"/>
  <c r="AQ19" i="9"/>
  <c r="AP19" i="9"/>
  <c r="AO19" i="9"/>
  <c r="AN19" i="9"/>
  <c r="AM19" i="9"/>
  <c r="AL19" i="9"/>
  <c r="AK19" i="9"/>
  <c r="AJ19" i="9"/>
  <c r="AI19" i="9"/>
  <c r="AH19" i="9"/>
  <c r="AG19" i="9"/>
  <c r="AF19" i="9"/>
  <c r="AE19" i="9"/>
  <c r="AD19" i="9"/>
  <c r="AC19" i="9"/>
  <c r="AB19" i="9"/>
  <c r="AA19" i="9"/>
  <c r="Z19" i="9"/>
  <c r="Y19" i="9"/>
  <c r="X19" i="9"/>
  <c r="W19" i="9"/>
  <c r="V19" i="9"/>
  <c r="U19" i="9"/>
  <c r="T19" i="9"/>
  <c r="S19" i="9"/>
  <c r="R19" i="9"/>
  <c r="Q19" i="9"/>
  <c r="P19" i="9"/>
  <c r="O19" i="9"/>
  <c r="N19" i="9"/>
  <c r="M19" i="9"/>
  <c r="K19" i="9"/>
  <c r="E19" i="9"/>
  <c r="C19" i="9" s="1"/>
  <c r="AU18" i="9"/>
  <c r="AT18" i="9"/>
  <c r="AS18" i="9"/>
  <c r="AR18" i="9"/>
  <c r="AQ18" i="9"/>
  <c r="AP18" i="9"/>
  <c r="AO18" i="9"/>
  <c r="AN18" i="9"/>
  <c r="AM18" i="9"/>
  <c r="AL18" i="9"/>
  <c r="AK18" i="9"/>
  <c r="AJ18" i="9"/>
  <c r="AI18" i="9"/>
  <c r="AH18" i="9"/>
  <c r="AG18" i="9"/>
  <c r="AF18" i="9"/>
  <c r="AE18" i="9"/>
  <c r="AD18" i="9"/>
  <c r="AC18" i="9"/>
  <c r="AB18" i="9"/>
  <c r="AA18" i="9"/>
  <c r="Z18" i="9"/>
  <c r="Y18" i="9"/>
  <c r="X18" i="9"/>
  <c r="W18" i="9"/>
  <c r="V18" i="9"/>
  <c r="U18" i="9"/>
  <c r="T18" i="9"/>
  <c r="S18" i="9"/>
  <c r="R18" i="9"/>
  <c r="Q18" i="9"/>
  <c r="P18" i="9"/>
  <c r="O18" i="9"/>
  <c r="N18" i="9"/>
  <c r="M18" i="9"/>
  <c r="K18" i="9"/>
  <c r="E18" i="9"/>
  <c r="C18" i="9"/>
  <c r="AU17" i="9"/>
  <c r="AT17" i="9"/>
  <c r="AS17" i="9"/>
  <c r="AR17" i="9"/>
  <c r="AQ17" i="9"/>
  <c r="AP17" i="9"/>
  <c r="AO17" i="9"/>
  <c r="AN17" i="9"/>
  <c r="AM17" i="9"/>
  <c r="AL17" i="9"/>
  <c r="AK17" i="9"/>
  <c r="AJ17" i="9"/>
  <c r="AI17" i="9"/>
  <c r="AH17" i="9"/>
  <c r="AG17" i="9"/>
  <c r="AF17" i="9"/>
  <c r="AE17" i="9"/>
  <c r="AD17" i="9"/>
  <c r="AC17" i="9"/>
  <c r="AB17" i="9"/>
  <c r="AA17" i="9"/>
  <c r="Z17" i="9"/>
  <c r="Y17" i="9"/>
  <c r="X17" i="9"/>
  <c r="W17" i="9"/>
  <c r="V17" i="9"/>
  <c r="U17" i="9"/>
  <c r="T17" i="9"/>
  <c r="S17" i="9"/>
  <c r="R17" i="9"/>
  <c r="Q17" i="9"/>
  <c r="P17" i="9"/>
  <c r="O17" i="9"/>
  <c r="N17" i="9"/>
  <c r="M17" i="9"/>
  <c r="K17" i="9"/>
  <c r="E17" i="9"/>
  <c r="AU16" i="9"/>
  <c r="AT16" i="9"/>
  <c r="AS16" i="9"/>
  <c r="AR16" i="9"/>
  <c r="AQ16" i="9"/>
  <c r="AP16" i="9"/>
  <c r="AO16" i="9"/>
  <c r="AN16" i="9"/>
  <c r="AM16" i="9"/>
  <c r="AL16" i="9"/>
  <c r="AK16" i="9"/>
  <c r="AJ16" i="9"/>
  <c r="AI16" i="9"/>
  <c r="AH16" i="9"/>
  <c r="AG16" i="9"/>
  <c r="AF16" i="9"/>
  <c r="AE16" i="9"/>
  <c r="AD16" i="9"/>
  <c r="AC16" i="9"/>
  <c r="AB16" i="9"/>
  <c r="AA16" i="9"/>
  <c r="Z16" i="9"/>
  <c r="Y16" i="9"/>
  <c r="X16" i="9"/>
  <c r="W16" i="9"/>
  <c r="V16" i="9"/>
  <c r="U16" i="9"/>
  <c r="T16" i="9"/>
  <c r="S16" i="9"/>
  <c r="R16" i="9"/>
  <c r="Q16" i="9"/>
  <c r="P16" i="9"/>
  <c r="O16" i="9"/>
  <c r="N16" i="9"/>
  <c r="M16" i="9"/>
  <c r="K16" i="9"/>
  <c r="E16" i="9"/>
  <c r="C16" i="9" s="1"/>
  <c r="AU15" i="9"/>
  <c r="AT15" i="9"/>
  <c r="AS15" i="9"/>
  <c r="AR15" i="9"/>
  <c r="AQ15" i="9"/>
  <c r="AP15" i="9"/>
  <c r="AO15" i="9"/>
  <c r="AN15" i="9"/>
  <c r="AM15" i="9"/>
  <c r="AL15" i="9"/>
  <c r="AK15" i="9"/>
  <c r="AJ15" i="9"/>
  <c r="AI15" i="9"/>
  <c r="AH15" i="9"/>
  <c r="AG15" i="9"/>
  <c r="AF15" i="9"/>
  <c r="AE15" i="9"/>
  <c r="AD15" i="9"/>
  <c r="AC15" i="9"/>
  <c r="AB15" i="9"/>
  <c r="AA15" i="9"/>
  <c r="Z15" i="9"/>
  <c r="Y15" i="9"/>
  <c r="X15" i="9"/>
  <c r="W15" i="9"/>
  <c r="V15" i="9"/>
  <c r="U15" i="9"/>
  <c r="T15" i="9"/>
  <c r="S15" i="9"/>
  <c r="R15" i="9"/>
  <c r="Q15" i="9"/>
  <c r="P15" i="9"/>
  <c r="O15" i="9"/>
  <c r="N15" i="9"/>
  <c r="M15" i="9"/>
  <c r="K15" i="9"/>
  <c r="E15" i="9"/>
  <c r="C15" i="9" s="1"/>
  <c r="AU14" i="9"/>
  <c r="AT14" i="9"/>
  <c r="AS14" i="9"/>
  <c r="AR14" i="9"/>
  <c r="AQ14" i="9"/>
  <c r="AP14" i="9"/>
  <c r="AO14" i="9"/>
  <c r="AN14" i="9"/>
  <c r="AM14" i="9"/>
  <c r="AL14" i="9"/>
  <c r="AK14" i="9"/>
  <c r="AJ14" i="9"/>
  <c r="AI14" i="9"/>
  <c r="AH14" i="9"/>
  <c r="AG14" i="9"/>
  <c r="AF14" i="9"/>
  <c r="AE14" i="9"/>
  <c r="AD14" i="9"/>
  <c r="AC14" i="9"/>
  <c r="AB14" i="9"/>
  <c r="AA14" i="9"/>
  <c r="Z14" i="9"/>
  <c r="Y14" i="9"/>
  <c r="X14" i="9"/>
  <c r="W14" i="9"/>
  <c r="V14" i="9"/>
  <c r="U14" i="9"/>
  <c r="T14" i="9"/>
  <c r="S14" i="9"/>
  <c r="R14" i="9"/>
  <c r="Q14" i="9"/>
  <c r="P14" i="9"/>
  <c r="O14" i="9"/>
  <c r="N14" i="9"/>
  <c r="M14" i="9"/>
  <c r="K14" i="9"/>
  <c r="E14" i="9"/>
  <c r="C14" i="9" s="1"/>
  <c r="E13" i="9"/>
  <c r="C13" i="9"/>
  <c r="BO12" i="9"/>
  <c r="BO25" i="9" s="1"/>
  <c r="E12" i="9"/>
  <c r="C12" i="9" s="1"/>
  <c r="BO11" i="9"/>
  <c r="BO24" i="9" s="1"/>
  <c r="E11" i="9"/>
  <c r="C11" i="9" s="1"/>
  <c r="BO10" i="9"/>
  <c r="BO23" i="9" s="1"/>
  <c r="E10" i="9"/>
  <c r="C10" i="9" s="1"/>
  <c r="BO9" i="9"/>
  <c r="BO22" i="9" s="1"/>
  <c r="E9" i="9"/>
  <c r="C9" i="9"/>
  <c r="BO8" i="9"/>
  <c r="BO21" i="9" s="1"/>
  <c r="E8" i="9"/>
  <c r="C8" i="9" s="1"/>
  <c r="BO7" i="9"/>
  <c r="BO20" i="9" s="1"/>
  <c r="E7" i="9"/>
  <c r="C7" i="9" s="1"/>
  <c r="E6" i="9"/>
  <c r="C6" i="9"/>
  <c r="E5" i="9"/>
  <c r="C5" i="9" s="1"/>
  <c r="C1" i="9"/>
  <c r="E69" i="8"/>
  <c r="C69" i="8" s="1"/>
  <c r="E68" i="8"/>
  <c r="E67" i="8"/>
  <c r="E66" i="8"/>
  <c r="C66" i="8" s="1"/>
  <c r="E65" i="8"/>
  <c r="C65" i="8"/>
  <c r="E64" i="8"/>
  <c r="C64" i="8" s="1"/>
  <c r="BO63" i="8"/>
  <c r="E63" i="8"/>
  <c r="C63" i="8" s="1"/>
  <c r="BO62" i="8"/>
  <c r="E62" i="8"/>
  <c r="C62" i="8"/>
  <c r="BO61" i="8"/>
  <c r="E61" i="8"/>
  <c r="C61" i="8" s="1"/>
  <c r="BO60" i="8"/>
  <c r="E60" i="8"/>
  <c r="C60" i="8" s="1"/>
  <c r="E59" i="8"/>
  <c r="C59" i="8" s="1"/>
  <c r="E58" i="8"/>
  <c r="C58" i="8"/>
  <c r="E57" i="8"/>
  <c r="C57" i="8"/>
  <c r="K56" i="8"/>
  <c r="K68" i="8" s="1"/>
  <c r="BO65" i="8" s="1"/>
  <c r="E56" i="8"/>
  <c r="C56" i="8" s="1"/>
  <c r="K55" i="8"/>
  <c r="E55" i="8"/>
  <c r="E54" i="8"/>
  <c r="C54" i="8" s="1"/>
  <c r="E53" i="8"/>
  <c r="C53" i="8" s="1"/>
  <c r="E52" i="8"/>
  <c r="C52" i="8" s="1"/>
  <c r="E51" i="8"/>
  <c r="C51" i="8" s="1"/>
  <c r="E50" i="8"/>
  <c r="C50" i="8" s="1"/>
  <c r="E49" i="8"/>
  <c r="C49"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R48" i="8"/>
  <c r="Q48" i="8"/>
  <c r="P48" i="8"/>
  <c r="O48" i="8"/>
  <c r="N48" i="8"/>
  <c r="M48" i="8"/>
  <c r="K48" i="8"/>
  <c r="E48"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R47" i="8"/>
  <c r="Q47" i="8"/>
  <c r="P47" i="8"/>
  <c r="O47" i="8"/>
  <c r="N47" i="8"/>
  <c r="M47" i="8"/>
  <c r="K47" i="8"/>
  <c r="C47" i="8" s="1"/>
  <c r="E47"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T46" i="8"/>
  <c r="S46" i="8"/>
  <c r="R46" i="8"/>
  <c r="Q46" i="8"/>
  <c r="P46" i="8"/>
  <c r="O46" i="8"/>
  <c r="N46" i="8"/>
  <c r="M46" i="8"/>
  <c r="K46" i="8"/>
  <c r="E46"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R45" i="8"/>
  <c r="Q45" i="8"/>
  <c r="P45" i="8"/>
  <c r="O45" i="8"/>
  <c r="N45" i="8"/>
  <c r="M45" i="8"/>
  <c r="K45" i="8"/>
  <c r="E45"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R44" i="8"/>
  <c r="Q44" i="8"/>
  <c r="P44" i="8"/>
  <c r="O44" i="8"/>
  <c r="N44" i="8"/>
  <c r="M44" i="8"/>
  <c r="K44" i="8"/>
  <c r="C44" i="8" s="1"/>
  <c r="E44"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T43" i="8"/>
  <c r="S43" i="8"/>
  <c r="R43" i="8"/>
  <c r="Q43" i="8"/>
  <c r="P43" i="8"/>
  <c r="O43" i="8"/>
  <c r="N43" i="8"/>
  <c r="M43" i="8"/>
  <c r="K43" i="8"/>
  <c r="E43" i="8"/>
  <c r="E42" i="8"/>
  <c r="C42" i="8" s="1"/>
  <c r="BO41" i="8"/>
  <c r="BO54" i="8" s="1"/>
  <c r="E41" i="8"/>
  <c r="C41" i="8" s="1"/>
  <c r="BO40" i="8"/>
  <c r="BO53" i="8" s="1"/>
  <c r="E40" i="8"/>
  <c r="C40" i="8" s="1"/>
  <c r="BO39" i="8"/>
  <c r="BO52" i="8" s="1"/>
  <c r="E39" i="8"/>
  <c r="C39" i="8" s="1"/>
  <c r="BO38" i="8"/>
  <c r="BO51" i="8" s="1"/>
  <c r="E38" i="8"/>
  <c r="C38" i="8" s="1"/>
  <c r="BO37" i="8"/>
  <c r="BO50" i="8" s="1"/>
  <c r="E37" i="8"/>
  <c r="C37" i="8" s="1"/>
  <c r="BO36" i="8"/>
  <c r="BO49" i="8" s="1"/>
  <c r="E36" i="8"/>
  <c r="C36" i="8" s="1"/>
  <c r="E35" i="8"/>
  <c r="C35" i="8"/>
  <c r="E34" i="8"/>
  <c r="C34" i="8" s="1"/>
  <c r="E33" i="8"/>
  <c r="C33" i="8"/>
  <c r="E32" i="8"/>
  <c r="C32" i="8"/>
  <c r="E31" i="8"/>
  <c r="C31" i="8"/>
  <c r="E30" i="8"/>
  <c r="C30" i="8"/>
  <c r="E29" i="8"/>
  <c r="C29" i="8"/>
  <c r="E28" i="8"/>
  <c r="C28" i="8"/>
  <c r="K27" i="8"/>
  <c r="E27" i="8"/>
  <c r="K26" i="8"/>
  <c r="E26" i="8"/>
  <c r="C26" i="8" s="1"/>
  <c r="E25" i="8"/>
  <c r="C25" i="8" s="1"/>
  <c r="K24" i="8"/>
  <c r="E24" i="8"/>
  <c r="C24" i="8" s="1"/>
  <c r="K23" i="8"/>
  <c r="E23" i="8"/>
  <c r="K22" i="8"/>
  <c r="E22" i="8"/>
  <c r="C22" i="8" s="1"/>
  <c r="K21" i="8"/>
  <c r="E21" i="8"/>
  <c r="E20" i="8"/>
  <c r="C20"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T19" i="8"/>
  <c r="S19" i="8"/>
  <c r="R19" i="8"/>
  <c r="Q19" i="8"/>
  <c r="P19" i="8"/>
  <c r="O19" i="8"/>
  <c r="N19" i="8"/>
  <c r="M19" i="8"/>
  <c r="K19" i="8"/>
  <c r="E19" i="8"/>
  <c r="AU18" i="8"/>
  <c r="AT18" i="8"/>
  <c r="AS18" i="8"/>
  <c r="AR18" i="8"/>
  <c r="AQ18" i="8"/>
  <c r="AP18" i="8"/>
  <c r="AO18" i="8"/>
  <c r="AN18" i="8"/>
  <c r="AM18" i="8"/>
  <c r="AL18" i="8"/>
  <c r="AK18" i="8"/>
  <c r="AJ18" i="8"/>
  <c r="AI18" i="8"/>
  <c r="AH18" i="8"/>
  <c r="AG18" i="8"/>
  <c r="AF18" i="8"/>
  <c r="AE18" i="8"/>
  <c r="AD18" i="8"/>
  <c r="AC18" i="8"/>
  <c r="AB18" i="8"/>
  <c r="AA18" i="8"/>
  <c r="Z18" i="8"/>
  <c r="Y18" i="8"/>
  <c r="X18" i="8"/>
  <c r="W18" i="8"/>
  <c r="V18" i="8"/>
  <c r="U18" i="8"/>
  <c r="T18" i="8"/>
  <c r="S18" i="8"/>
  <c r="R18" i="8"/>
  <c r="Q18" i="8"/>
  <c r="P18" i="8"/>
  <c r="O18" i="8"/>
  <c r="N18" i="8"/>
  <c r="M18" i="8"/>
  <c r="K18" i="8"/>
  <c r="E18" i="8"/>
  <c r="AU17" i="8"/>
  <c r="AT17" i="8"/>
  <c r="AS17" i="8"/>
  <c r="AR17" i="8"/>
  <c r="AQ17" i="8"/>
  <c r="AP17" i="8"/>
  <c r="AO17" i="8"/>
  <c r="AN17" i="8"/>
  <c r="AM17" i="8"/>
  <c r="AL17" i="8"/>
  <c r="AK17" i="8"/>
  <c r="AJ17" i="8"/>
  <c r="AI17" i="8"/>
  <c r="AH17" i="8"/>
  <c r="AG17" i="8"/>
  <c r="AF17" i="8"/>
  <c r="AE17" i="8"/>
  <c r="AD17" i="8"/>
  <c r="AC17" i="8"/>
  <c r="AB17" i="8"/>
  <c r="AA17" i="8"/>
  <c r="Z17" i="8"/>
  <c r="Y17" i="8"/>
  <c r="X17" i="8"/>
  <c r="W17" i="8"/>
  <c r="V17" i="8"/>
  <c r="U17" i="8"/>
  <c r="T17" i="8"/>
  <c r="S17" i="8"/>
  <c r="R17" i="8"/>
  <c r="Q17" i="8"/>
  <c r="P17" i="8"/>
  <c r="O17" i="8"/>
  <c r="N17" i="8"/>
  <c r="M17" i="8"/>
  <c r="K17" i="8"/>
  <c r="E17" i="8"/>
  <c r="C17" i="8" s="1"/>
  <c r="AU16" i="8"/>
  <c r="AT16" i="8"/>
  <c r="AS16" i="8"/>
  <c r="AR16" i="8"/>
  <c r="AQ16" i="8"/>
  <c r="AP16" i="8"/>
  <c r="AO16" i="8"/>
  <c r="AN16" i="8"/>
  <c r="AM16" i="8"/>
  <c r="AL16" i="8"/>
  <c r="AK16" i="8"/>
  <c r="AJ16" i="8"/>
  <c r="AI16" i="8"/>
  <c r="AH16" i="8"/>
  <c r="AG16" i="8"/>
  <c r="AF16" i="8"/>
  <c r="AE16" i="8"/>
  <c r="AD16" i="8"/>
  <c r="AC16" i="8"/>
  <c r="AB16" i="8"/>
  <c r="AA16" i="8"/>
  <c r="Z16" i="8"/>
  <c r="Y16" i="8"/>
  <c r="X16" i="8"/>
  <c r="W16" i="8"/>
  <c r="V16" i="8"/>
  <c r="U16" i="8"/>
  <c r="T16" i="8"/>
  <c r="S16" i="8"/>
  <c r="R16" i="8"/>
  <c r="Q16" i="8"/>
  <c r="P16" i="8"/>
  <c r="O16" i="8"/>
  <c r="N16" i="8"/>
  <c r="M16" i="8"/>
  <c r="K16" i="8"/>
  <c r="E16" i="8"/>
  <c r="AU15" i="8"/>
  <c r="AT15" i="8"/>
  <c r="AS15" i="8"/>
  <c r="AR15" i="8"/>
  <c r="AQ15" i="8"/>
  <c r="AP15" i="8"/>
  <c r="AO15" i="8"/>
  <c r="AN15" i="8"/>
  <c r="AM15" i="8"/>
  <c r="AL15" i="8"/>
  <c r="AK15" i="8"/>
  <c r="AJ15" i="8"/>
  <c r="AI15" i="8"/>
  <c r="AH15" i="8"/>
  <c r="AG15" i="8"/>
  <c r="AF15" i="8"/>
  <c r="AE15" i="8"/>
  <c r="AD15" i="8"/>
  <c r="AC15" i="8"/>
  <c r="AB15" i="8"/>
  <c r="AA15" i="8"/>
  <c r="Z15" i="8"/>
  <c r="Y15" i="8"/>
  <c r="X15" i="8"/>
  <c r="W15" i="8"/>
  <c r="V15" i="8"/>
  <c r="U15" i="8"/>
  <c r="T15" i="8"/>
  <c r="S15" i="8"/>
  <c r="R15" i="8"/>
  <c r="Q15" i="8"/>
  <c r="P15" i="8"/>
  <c r="O15" i="8"/>
  <c r="N15" i="8"/>
  <c r="M15" i="8"/>
  <c r="K15" i="8"/>
  <c r="E15" i="8"/>
  <c r="C15" i="8" s="1"/>
  <c r="AU14" i="8"/>
  <c r="AT14" i="8"/>
  <c r="AS14" i="8"/>
  <c r="AR14" i="8"/>
  <c r="AQ14" i="8"/>
  <c r="AP14" i="8"/>
  <c r="AO14" i="8"/>
  <c r="AN14" i="8"/>
  <c r="AM14" i="8"/>
  <c r="AL14" i="8"/>
  <c r="AK14" i="8"/>
  <c r="AJ14" i="8"/>
  <c r="AI14" i="8"/>
  <c r="AH14" i="8"/>
  <c r="AG14" i="8"/>
  <c r="AF14" i="8"/>
  <c r="AE14" i="8"/>
  <c r="AD14" i="8"/>
  <c r="AC14" i="8"/>
  <c r="AB14" i="8"/>
  <c r="AA14" i="8"/>
  <c r="Z14" i="8"/>
  <c r="Y14" i="8"/>
  <c r="X14" i="8"/>
  <c r="W14" i="8"/>
  <c r="V14" i="8"/>
  <c r="U14" i="8"/>
  <c r="T14" i="8"/>
  <c r="S14" i="8"/>
  <c r="R14" i="8"/>
  <c r="Q14" i="8"/>
  <c r="P14" i="8"/>
  <c r="O14" i="8"/>
  <c r="N14" i="8"/>
  <c r="M14" i="8"/>
  <c r="K14" i="8"/>
  <c r="E14" i="8"/>
  <c r="C14" i="8" s="1"/>
  <c r="E13" i="8"/>
  <c r="C13" i="8" s="1"/>
  <c r="BO12" i="8"/>
  <c r="BO25" i="8" s="1"/>
  <c r="E12" i="8"/>
  <c r="C12" i="8" s="1"/>
  <c r="BO11" i="8"/>
  <c r="BO24" i="8" s="1"/>
  <c r="E11" i="8"/>
  <c r="C11" i="8" s="1"/>
  <c r="BO10" i="8"/>
  <c r="BO23" i="8" s="1"/>
  <c r="E10" i="8"/>
  <c r="C10" i="8" s="1"/>
  <c r="BO9" i="8"/>
  <c r="BO22" i="8" s="1"/>
  <c r="E9" i="8"/>
  <c r="C9" i="8"/>
  <c r="BO8" i="8"/>
  <c r="BO21" i="8" s="1"/>
  <c r="E8" i="8"/>
  <c r="C8" i="8" s="1"/>
  <c r="BO7" i="8"/>
  <c r="BO20" i="8" s="1"/>
  <c r="E7" i="8"/>
  <c r="C7" i="8"/>
  <c r="E6" i="8"/>
  <c r="C6" i="8"/>
  <c r="E5" i="8"/>
  <c r="C5" i="8"/>
  <c r="C1" i="8"/>
  <c r="E69" i="7"/>
  <c r="C69" i="7"/>
  <c r="E68" i="7"/>
  <c r="E67" i="7"/>
  <c r="E66" i="7"/>
  <c r="C66" i="7" s="1"/>
  <c r="E65" i="7"/>
  <c r="C65" i="7" s="1"/>
  <c r="E64" i="7"/>
  <c r="C64" i="7" s="1"/>
  <c r="BO63" i="7"/>
  <c r="E63" i="7"/>
  <c r="C63" i="7" s="1"/>
  <c r="BO62" i="7"/>
  <c r="E62" i="7"/>
  <c r="C62" i="7"/>
  <c r="BO61" i="7"/>
  <c r="E61" i="7"/>
  <c r="C61" i="7" s="1"/>
  <c r="BO60" i="7"/>
  <c r="E60" i="7"/>
  <c r="C60" i="7"/>
  <c r="E59" i="7"/>
  <c r="C59" i="7" s="1"/>
  <c r="E58" i="7"/>
  <c r="C58" i="7"/>
  <c r="E57" i="7"/>
  <c r="C57" i="7"/>
  <c r="K56" i="7"/>
  <c r="E56" i="7"/>
  <c r="K55" i="7"/>
  <c r="K67" i="7" s="1"/>
  <c r="BO64" i="7" s="1"/>
  <c r="E55" i="7"/>
  <c r="C55" i="7" s="1"/>
  <c r="E54" i="7"/>
  <c r="C54" i="7"/>
  <c r="E53" i="7"/>
  <c r="C53" i="7" s="1"/>
  <c r="E52" i="7"/>
  <c r="C52" i="7" s="1"/>
  <c r="E51" i="7"/>
  <c r="C51" i="7" s="1"/>
  <c r="E50" i="7"/>
  <c r="C50" i="7"/>
  <c r="E49" i="7"/>
  <c r="C49"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K48" i="7"/>
  <c r="E48" i="7"/>
  <c r="C48" i="7" s="1"/>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K47" i="7"/>
  <c r="E47"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K46" i="7"/>
  <c r="E46" i="7"/>
  <c r="C46" i="7" s="1"/>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K45" i="7"/>
  <c r="E45" i="7"/>
  <c r="C45" i="7" s="1"/>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K44" i="7"/>
  <c r="E44" i="7"/>
  <c r="C44" i="7" s="1"/>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K43" i="7"/>
  <c r="C43" i="7" s="1"/>
  <c r="E43" i="7"/>
  <c r="E42" i="7"/>
  <c r="C42" i="7" s="1"/>
  <c r="BO41" i="7"/>
  <c r="BO54" i="7" s="1"/>
  <c r="E41" i="7"/>
  <c r="C41" i="7"/>
  <c r="BO40" i="7"/>
  <c r="BO53" i="7" s="1"/>
  <c r="E40" i="7"/>
  <c r="C40" i="7" s="1"/>
  <c r="BO39" i="7"/>
  <c r="BO52" i="7" s="1"/>
  <c r="E39" i="7"/>
  <c r="C39" i="7"/>
  <c r="BO38" i="7"/>
  <c r="BO51" i="7" s="1"/>
  <c r="E38" i="7"/>
  <c r="C38" i="7" s="1"/>
  <c r="BO37" i="7"/>
  <c r="BO50" i="7" s="1"/>
  <c r="E37" i="7"/>
  <c r="C37" i="7"/>
  <c r="BO36" i="7"/>
  <c r="BO49" i="7" s="1"/>
  <c r="E36" i="7"/>
  <c r="C36" i="7" s="1"/>
  <c r="E35" i="7"/>
  <c r="C35" i="7"/>
  <c r="E34" i="7"/>
  <c r="C34" i="7" s="1"/>
  <c r="E33" i="7"/>
  <c r="C33" i="7"/>
  <c r="E32" i="7"/>
  <c r="C32" i="7"/>
  <c r="E31" i="7"/>
  <c r="C31" i="7"/>
  <c r="E30" i="7"/>
  <c r="C30" i="7"/>
  <c r="E29" i="7"/>
  <c r="C29" i="7"/>
  <c r="E28" i="7"/>
  <c r="C28" i="7"/>
  <c r="K27" i="7"/>
  <c r="E27" i="7"/>
  <c r="K26" i="7"/>
  <c r="C26" i="7" s="1"/>
  <c r="E26" i="7"/>
  <c r="BO25" i="7"/>
  <c r="E25" i="7"/>
  <c r="C25" i="7" s="1"/>
  <c r="K24" i="7"/>
  <c r="E24" i="7"/>
  <c r="K23" i="7"/>
  <c r="E23" i="7"/>
  <c r="K22" i="7"/>
  <c r="E22" i="7"/>
  <c r="C22" i="7"/>
  <c r="K21" i="7"/>
  <c r="E21" i="7"/>
  <c r="E20" i="7"/>
  <c r="C20"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K19" i="7"/>
  <c r="E19"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N18" i="7"/>
  <c r="M18" i="7"/>
  <c r="K18" i="7"/>
  <c r="E18"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R17" i="7"/>
  <c r="Q17" i="7"/>
  <c r="P17" i="7"/>
  <c r="O17" i="7"/>
  <c r="N17" i="7"/>
  <c r="M17" i="7"/>
  <c r="K17" i="7"/>
  <c r="E17" i="7"/>
  <c r="C17" i="7" s="1"/>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K16" i="7"/>
  <c r="E16" i="7"/>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M15" i="7"/>
  <c r="K15" i="7"/>
  <c r="E15" i="7"/>
  <c r="C15" i="7" s="1"/>
  <c r="AU14" i="7"/>
  <c r="AT14" i="7"/>
  <c r="AS14" i="7"/>
  <c r="AR14" i="7"/>
  <c r="AQ14" i="7"/>
  <c r="AP14" i="7"/>
  <c r="AO14" i="7"/>
  <c r="AN14" i="7"/>
  <c r="AM14" i="7"/>
  <c r="AL14" i="7"/>
  <c r="AK14" i="7"/>
  <c r="AJ14" i="7"/>
  <c r="AI14" i="7"/>
  <c r="AH14" i="7"/>
  <c r="AG14" i="7"/>
  <c r="AF14" i="7"/>
  <c r="AE14" i="7"/>
  <c r="AD14" i="7"/>
  <c r="AC14" i="7"/>
  <c r="AB14" i="7"/>
  <c r="AA14" i="7"/>
  <c r="Z14" i="7"/>
  <c r="Y14" i="7"/>
  <c r="X14" i="7"/>
  <c r="W14" i="7"/>
  <c r="V14" i="7"/>
  <c r="U14" i="7"/>
  <c r="T14" i="7"/>
  <c r="S14" i="7"/>
  <c r="R14" i="7"/>
  <c r="Q14" i="7"/>
  <c r="P14" i="7"/>
  <c r="O14" i="7"/>
  <c r="N14" i="7"/>
  <c r="M14" i="7"/>
  <c r="K14" i="7"/>
  <c r="E14" i="7"/>
  <c r="C14" i="7" s="1"/>
  <c r="E13" i="7"/>
  <c r="C13" i="7" s="1"/>
  <c r="BO12" i="7"/>
  <c r="E12" i="7"/>
  <c r="C12" i="7" s="1"/>
  <c r="BO11" i="7"/>
  <c r="BO24" i="7" s="1"/>
  <c r="E11" i="7"/>
  <c r="C11" i="7" s="1"/>
  <c r="BO10" i="7"/>
  <c r="BO23" i="7" s="1"/>
  <c r="E10" i="7"/>
  <c r="C10" i="7" s="1"/>
  <c r="BO9" i="7"/>
  <c r="BO22" i="7" s="1"/>
  <c r="E9" i="7"/>
  <c r="C9" i="7"/>
  <c r="BO8" i="7"/>
  <c r="BO21" i="7" s="1"/>
  <c r="E8" i="7"/>
  <c r="C8" i="7" s="1"/>
  <c r="BO7" i="7"/>
  <c r="BO20" i="7" s="1"/>
  <c r="E7" i="7"/>
  <c r="C7" i="7"/>
  <c r="E6" i="7"/>
  <c r="C6" i="7"/>
  <c r="E5" i="7"/>
  <c r="C5" i="7"/>
  <c r="C1" i="7"/>
  <c r="E69" i="6"/>
  <c r="C69" i="6"/>
  <c r="E68" i="6"/>
  <c r="C68" i="6" s="1"/>
  <c r="E67" i="6"/>
  <c r="E66" i="6"/>
  <c r="C66" i="6" s="1"/>
  <c r="E65" i="6"/>
  <c r="C65" i="6" s="1"/>
  <c r="BO64" i="6"/>
  <c r="E64" i="6"/>
  <c r="C64" i="6"/>
  <c r="BO63" i="6"/>
  <c r="E63" i="6"/>
  <c r="C63" i="6"/>
  <c r="BO62" i="6"/>
  <c r="E62" i="6"/>
  <c r="C62" i="6" s="1"/>
  <c r="BO61" i="6"/>
  <c r="E61" i="6"/>
  <c r="C61" i="6" s="1"/>
  <c r="BO60" i="6"/>
  <c r="E60" i="6"/>
  <c r="C60" i="6" s="1"/>
  <c r="E59" i="6"/>
  <c r="C59" i="6" s="1"/>
  <c r="E58" i="6"/>
  <c r="C58" i="6"/>
  <c r="E57" i="6"/>
  <c r="C57" i="6"/>
  <c r="K56" i="6"/>
  <c r="K68" i="6" s="1"/>
  <c r="BO65" i="6" s="1"/>
  <c r="E56" i="6"/>
  <c r="C56" i="6" s="1"/>
  <c r="K55" i="6"/>
  <c r="K67" i="6" s="1"/>
  <c r="E55" i="6"/>
  <c r="C55" i="6" s="1"/>
  <c r="E54" i="6"/>
  <c r="C54" i="6"/>
  <c r="E53" i="6"/>
  <c r="C53" i="6"/>
  <c r="E52" i="6"/>
  <c r="C52" i="6" s="1"/>
  <c r="E51" i="6"/>
  <c r="C51" i="6" s="1"/>
  <c r="E50" i="6"/>
  <c r="C50" i="6" s="1"/>
  <c r="E49" i="6"/>
  <c r="C49"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K48" i="6"/>
  <c r="E48" i="6"/>
  <c r="C48" i="6" s="1"/>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K47" i="6"/>
  <c r="C47" i="6" s="1"/>
  <c r="E47"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K46" i="6"/>
  <c r="E46" i="6"/>
  <c r="C46" i="6" s="1"/>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K45" i="6"/>
  <c r="E45"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K44" i="6"/>
  <c r="E44" i="6"/>
  <c r="C44" i="6" s="1"/>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K43" i="6"/>
  <c r="E43" i="6"/>
  <c r="C43" i="6" s="1"/>
  <c r="E42" i="6"/>
  <c r="C42" i="6" s="1"/>
  <c r="BO41" i="6"/>
  <c r="BO54" i="6" s="1"/>
  <c r="E41" i="6"/>
  <c r="C41" i="6"/>
  <c r="BO40" i="6"/>
  <c r="BO53" i="6" s="1"/>
  <c r="E40" i="6"/>
  <c r="C40" i="6" s="1"/>
  <c r="BO39" i="6"/>
  <c r="BO52" i="6" s="1"/>
  <c r="E39" i="6"/>
  <c r="C39" i="6" s="1"/>
  <c r="BO38" i="6"/>
  <c r="BO51" i="6" s="1"/>
  <c r="E38" i="6"/>
  <c r="C38" i="6" s="1"/>
  <c r="BO37" i="6"/>
  <c r="BO50" i="6" s="1"/>
  <c r="E37" i="6"/>
  <c r="C37" i="6" s="1"/>
  <c r="BO36" i="6"/>
  <c r="BO49" i="6" s="1"/>
  <c r="E36" i="6"/>
  <c r="C36" i="6" s="1"/>
  <c r="E35" i="6"/>
  <c r="C35" i="6"/>
  <c r="E34" i="6"/>
  <c r="C34" i="6" s="1"/>
  <c r="E33" i="6"/>
  <c r="C33" i="6"/>
  <c r="E32" i="6"/>
  <c r="C32" i="6"/>
  <c r="E31" i="6"/>
  <c r="C31" i="6"/>
  <c r="E30" i="6"/>
  <c r="C30" i="6"/>
  <c r="E29" i="6"/>
  <c r="C29" i="6"/>
  <c r="E28" i="6"/>
  <c r="C28" i="6"/>
  <c r="K27" i="6"/>
  <c r="E27" i="6"/>
  <c r="C27" i="6" s="1"/>
  <c r="K26" i="6"/>
  <c r="E26" i="6"/>
  <c r="C26" i="6" s="1"/>
  <c r="E25" i="6"/>
  <c r="C25" i="6"/>
  <c r="K24" i="6"/>
  <c r="E24" i="6"/>
  <c r="C24" i="6" s="1"/>
  <c r="K23" i="6"/>
  <c r="E23" i="6"/>
  <c r="K22" i="6"/>
  <c r="E22" i="6"/>
  <c r="C22" i="6" s="1"/>
  <c r="K21" i="6"/>
  <c r="E21" i="6"/>
  <c r="E20" i="6"/>
  <c r="C20"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K19" i="6"/>
  <c r="E19" i="6"/>
  <c r="C19" i="6" s="1"/>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Q18" i="6"/>
  <c r="P18" i="6"/>
  <c r="O18" i="6"/>
  <c r="N18" i="6"/>
  <c r="M18" i="6"/>
  <c r="K18" i="6"/>
  <c r="E18" i="6"/>
  <c r="C18" i="6" s="1"/>
  <c r="AU17" i="6"/>
  <c r="AT17" i="6"/>
  <c r="AS17" i="6"/>
  <c r="AR17" i="6"/>
  <c r="AQ17" i="6"/>
  <c r="AP17"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K17" i="6"/>
  <c r="E17" i="6"/>
  <c r="C17" i="6" s="1"/>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K16" i="6"/>
  <c r="E16" i="6"/>
  <c r="C16" i="6"/>
  <c r="AU15" i="6"/>
  <c r="AT15" i="6"/>
  <c r="AS15" i="6"/>
  <c r="AR15" i="6"/>
  <c r="AQ15" i="6"/>
  <c r="AP15"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K15" i="6"/>
  <c r="C15" i="6" s="1"/>
  <c r="E15" i="6"/>
  <c r="AU14" i="6"/>
  <c r="AT14" i="6"/>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K14" i="6"/>
  <c r="E14" i="6"/>
  <c r="C14" i="6" s="1"/>
  <c r="E13" i="6"/>
  <c r="C13" i="6" s="1"/>
  <c r="BO12" i="6"/>
  <c r="BO25" i="6" s="1"/>
  <c r="E12" i="6"/>
  <c r="C12" i="6"/>
  <c r="BO11" i="6"/>
  <c r="BO24" i="6" s="1"/>
  <c r="E11" i="6"/>
  <c r="C11" i="6"/>
  <c r="BO10" i="6"/>
  <c r="BO23" i="6" s="1"/>
  <c r="E10" i="6"/>
  <c r="C10" i="6" s="1"/>
  <c r="BO9" i="6"/>
  <c r="BO22" i="6" s="1"/>
  <c r="E9" i="6"/>
  <c r="C9" i="6" s="1"/>
  <c r="BO8" i="6"/>
  <c r="BO21" i="6" s="1"/>
  <c r="E8" i="6"/>
  <c r="C8" i="6" s="1"/>
  <c r="BO7" i="6"/>
  <c r="BO20" i="6" s="1"/>
  <c r="E7" i="6"/>
  <c r="C7" i="6"/>
  <c r="E6" i="6"/>
  <c r="C6" i="6"/>
  <c r="E5" i="6"/>
  <c r="C5" i="6" s="1"/>
  <c r="C1" i="6"/>
  <c r="E69" i="13"/>
  <c r="C69" i="13"/>
  <c r="E68" i="13"/>
  <c r="E67" i="13"/>
  <c r="E66" i="13"/>
  <c r="C66" i="13"/>
  <c r="E65" i="13"/>
  <c r="C65" i="13" s="1"/>
  <c r="E64" i="13"/>
  <c r="C64" i="13"/>
  <c r="BO63" i="13"/>
  <c r="E63" i="13"/>
  <c r="C63" i="13"/>
  <c r="BO62" i="13"/>
  <c r="E62" i="13"/>
  <c r="C62" i="13"/>
  <c r="BO61" i="13"/>
  <c r="E61" i="13"/>
  <c r="C61" i="13" s="1"/>
  <c r="BO60" i="13"/>
  <c r="E60" i="13"/>
  <c r="C60" i="13" s="1"/>
  <c r="E59" i="13"/>
  <c r="C59" i="13"/>
  <c r="E58" i="13"/>
  <c r="C58" i="13"/>
  <c r="E57" i="13"/>
  <c r="C57" i="13"/>
  <c r="K56" i="13"/>
  <c r="K68" i="13" s="1"/>
  <c r="BO65" i="13" s="1"/>
  <c r="E56" i="13"/>
  <c r="C56" i="13"/>
  <c r="K55" i="13"/>
  <c r="K67" i="13" s="1"/>
  <c r="E55" i="13"/>
  <c r="C55" i="13" s="1"/>
  <c r="E54" i="13"/>
  <c r="C54" i="13" s="1"/>
  <c r="E53" i="13"/>
  <c r="C53" i="13"/>
  <c r="E52" i="13"/>
  <c r="C52" i="13" s="1"/>
  <c r="E51" i="13"/>
  <c r="C51" i="13" s="1"/>
  <c r="E50" i="13"/>
  <c r="C50" i="13" s="1"/>
  <c r="E49" i="13"/>
  <c r="C49" i="13"/>
  <c r="AU48" i="13"/>
  <c r="AT48" i="13"/>
  <c r="AS48" i="13"/>
  <c r="AR48" i="13"/>
  <c r="AQ48" i="13"/>
  <c r="AP48" i="13"/>
  <c r="AO48" i="13"/>
  <c r="AN48" i="13"/>
  <c r="AM48" i="13"/>
  <c r="AL48" i="13"/>
  <c r="AK48" i="13"/>
  <c r="AJ48" i="13"/>
  <c r="AI48" i="13"/>
  <c r="AH48" i="13"/>
  <c r="AG48" i="13"/>
  <c r="AF48" i="13"/>
  <c r="AE48" i="13"/>
  <c r="AD48" i="13"/>
  <c r="AC48" i="13"/>
  <c r="AB48" i="13"/>
  <c r="AA48" i="13"/>
  <c r="Z48" i="13"/>
  <c r="Y48" i="13"/>
  <c r="X48" i="13"/>
  <c r="W48" i="13"/>
  <c r="V48" i="13"/>
  <c r="U48" i="13"/>
  <c r="T48" i="13"/>
  <c r="S48" i="13"/>
  <c r="R48" i="13"/>
  <c r="Q48" i="13"/>
  <c r="P48" i="13"/>
  <c r="O48" i="13"/>
  <c r="N48" i="13"/>
  <c r="M48" i="13"/>
  <c r="K48" i="13"/>
  <c r="E48" i="13"/>
  <c r="C48" i="13" s="1"/>
  <c r="AU47" i="13"/>
  <c r="AT47" i="13"/>
  <c r="AS47" i="13"/>
  <c r="AR47" i="13"/>
  <c r="AQ47" i="13"/>
  <c r="AP47" i="13"/>
  <c r="AO47" i="13"/>
  <c r="AN47" i="13"/>
  <c r="AM47" i="13"/>
  <c r="AL47" i="13"/>
  <c r="AK47" i="13"/>
  <c r="AJ47" i="13"/>
  <c r="AI47" i="13"/>
  <c r="AH47" i="13"/>
  <c r="AG47" i="13"/>
  <c r="AF47" i="13"/>
  <c r="AE47" i="13"/>
  <c r="AD47" i="13"/>
  <c r="AC47" i="13"/>
  <c r="AB47" i="13"/>
  <c r="AA47" i="13"/>
  <c r="Z47" i="13"/>
  <c r="Y47" i="13"/>
  <c r="X47" i="13"/>
  <c r="W47" i="13"/>
  <c r="V47" i="13"/>
  <c r="U47" i="13"/>
  <c r="T47" i="13"/>
  <c r="S47" i="13"/>
  <c r="R47" i="13"/>
  <c r="Q47" i="13"/>
  <c r="P47" i="13"/>
  <c r="O47" i="13"/>
  <c r="N47" i="13"/>
  <c r="M47" i="13"/>
  <c r="K47" i="13"/>
  <c r="E47" i="13"/>
  <c r="C47" i="13" s="1"/>
  <c r="AU46" i="13"/>
  <c r="AT46" i="13"/>
  <c r="AS46" i="13"/>
  <c r="AR46" i="13"/>
  <c r="AQ46" i="13"/>
  <c r="AP46" i="13"/>
  <c r="AO46" i="13"/>
  <c r="AN46" i="13"/>
  <c r="AM46" i="13"/>
  <c r="AL46" i="13"/>
  <c r="AK46" i="13"/>
  <c r="AJ46" i="13"/>
  <c r="AI46" i="13"/>
  <c r="AH46" i="13"/>
  <c r="AG46" i="13"/>
  <c r="AF46" i="13"/>
  <c r="AE46" i="13"/>
  <c r="AD46" i="13"/>
  <c r="AC46" i="13"/>
  <c r="AB46" i="13"/>
  <c r="AA46" i="13"/>
  <c r="Z46" i="13"/>
  <c r="Y46" i="13"/>
  <c r="X46" i="13"/>
  <c r="W46" i="13"/>
  <c r="V46" i="13"/>
  <c r="U46" i="13"/>
  <c r="T46" i="13"/>
  <c r="S46" i="13"/>
  <c r="R46" i="13"/>
  <c r="Q46" i="13"/>
  <c r="P46" i="13"/>
  <c r="O46" i="13"/>
  <c r="N46" i="13"/>
  <c r="M46" i="13"/>
  <c r="K46" i="13"/>
  <c r="E46" i="13"/>
  <c r="C46" i="13"/>
  <c r="AU45" i="13"/>
  <c r="AT45" i="13"/>
  <c r="AS45" i="13"/>
  <c r="AR45" i="13"/>
  <c r="AQ45" i="13"/>
  <c r="AP45" i="13"/>
  <c r="AO45" i="13"/>
  <c r="AN45" i="13"/>
  <c r="AM45" i="13"/>
  <c r="AL45" i="13"/>
  <c r="AK45" i="13"/>
  <c r="AJ45" i="13"/>
  <c r="AI45" i="13"/>
  <c r="AH45" i="13"/>
  <c r="AG45" i="13"/>
  <c r="AF45" i="13"/>
  <c r="AE45" i="13"/>
  <c r="AD45" i="13"/>
  <c r="AC45" i="13"/>
  <c r="AB45" i="13"/>
  <c r="AA45" i="13"/>
  <c r="Z45" i="13"/>
  <c r="Y45" i="13"/>
  <c r="X45" i="13"/>
  <c r="W45" i="13"/>
  <c r="V45" i="13"/>
  <c r="U45" i="13"/>
  <c r="T45" i="13"/>
  <c r="S45" i="13"/>
  <c r="R45" i="13"/>
  <c r="Q45" i="13"/>
  <c r="P45" i="13"/>
  <c r="O45" i="13"/>
  <c r="N45" i="13"/>
  <c r="M45" i="13"/>
  <c r="K45" i="13"/>
  <c r="E45" i="13"/>
  <c r="AU44" i="13"/>
  <c r="AT44" i="13"/>
  <c r="AS44" i="13"/>
  <c r="AR44" i="13"/>
  <c r="AQ44" i="13"/>
  <c r="AP44" i="13"/>
  <c r="AO44" i="13"/>
  <c r="AN44" i="13"/>
  <c r="AM44" i="13"/>
  <c r="AL44" i="13"/>
  <c r="AK44" i="13"/>
  <c r="AJ44" i="13"/>
  <c r="AI44" i="13"/>
  <c r="AH44" i="13"/>
  <c r="AG44" i="13"/>
  <c r="AF44" i="13"/>
  <c r="AE44" i="13"/>
  <c r="AD44" i="13"/>
  <c r="AC44" i="13"/>
  <c r="AB44" i="13"/>
  <c r="AA44" i="13"/>
  <c r="Z44" i="13"/>
  <c r="Y44" i="13"/>
  <c r="X44" i="13"/>
  <c r="W44" i="13"/>
  <c r="V44" i="13"/>
  <c r="U44" i="13"/>
  <c r="T44" i="13"/>
  <c r="S44" i="13"/>
  <c r="R44" i="13"/>
  <c r="Q44" i="13"/>
  <c r="P44" i="13"/>
  <c r="O44" i="13"/>
  <c r="N44" i="13"/>
  <c r="M44" i="13"/>
  <c r="K44" i="13"/>
  <c r="E44" i="13"/>
  <c r="C44" i="13" s="1"/>
  <c r="AU43" i="13"/>
  <c r="AT43" i="13"/>
  <c r="AS43" i="13"/>
  <c r="AR43" i="13"/>
  <c r="AQ43" i="13"/>
  <c r="AP43" i="13"/>
  <c r="AO43" i="13"/>
  <c r="AN43" i="13"/>
  <c r="AM43" i="13"/>
  <c r="AL43" i="13"/>
  <c r="AK43" i="13"/>
  <c r="AJ43" i="13"/>
  <c r="AI43" i="13"/>
  <c r="AH43" i="13"/>
  <c r="AG43" i="13"/>
  <c r="AF43" i="13"/>
  <c r="AE43" i="13"/>
  <c r="AD43" i="13"/>
  <c r="AC43" i="13"/>
  <c r="AB43" i="13"/>
  <c r="AA43" i="13"/>
  <c r="Z43" i="13"/>
  <c r="Y43" i="13"/>
  <c r="X43" i="13"/>
  <c r="W43" i="13"/>
  <c r="V43" i="13"/>
  <c r="U43" i="13"/>
  <c r="T43" i="13"/>
  <c r="S43" i="13"/>
  <c r="R43" i="13"/>
  <c r="Q43" i="13"/>
  <c r="P43" i="13"/>
  <c r="O43" i="13"/>
  <c r="N43" i="13"/>
  <c r="M43" i="13"/>
  <c r="K43" i="13"/>
  <c r="E43" i="13"/>
  <c r="C43" i="13"/>
  <c r="E42" i="13"/>
  <c r="C42" i="13"/>
  <c r="BO41" i="13"/>
  <c r="BO54" i="13" s="1"/>
  <c r="E41" i="13"/>
  <c r="C41" i="13" s="1"/>
  <c r="BO40" i="13"/>
  <c r="BO53" i="13" s="1"/>
  <c r="E40" i="13"/>
  <c r="C40" i="13" s="1"/>
  <c r="BO39" i="13"/>
  <c r="BO52" i="13" s="1"/>
  <c r="E39" i="13"/>
  <c r="C39" i="13" s="1"/>
  <c r="BO38" i="13"/>
  <c r="BO51" i="13" s="1"/>
  <c r="E38" i="13"/>
  <c r="C38" i="13"/>
  <c r="BO37" i="13"/>
  <c r="BO50" i="13" s="1"/>
  <c r="E37" i="13"/>
  <c r="C37" i="13" s="1"/>
  <c r="BO36" i="13"/>
  <c r="BO49" i="13" s="1"/>
  <c r="E36" i="13"/>
  <c r="C36" i="13" s="1"/>
  <c r="E35" i="13"/>
  <c r="C35" i="13"/>
  <c r="E34" i="13"/>
  <c r="C34" i="13"/>
  <c r="E33" i="13"/>
  <c r="C33" i="13"/>
  <c r="E32" i="13"/>
  <c r="C32" i="13"/>
  <c r="E31" i="13"/>
  <c r="C31" i="13"/>
  <c r="E30" i="13"/>
  <c r="C30" i="13"/>
  <c r="E29" i="13"/>
  <c r="C29" i="13"/>
  <c r="E28" i="13"/>
  <c r="C28" i="13"/>
  <c r="K27" i="13"/>
  <c r="E27" i="13"/>
  <c r="C27" i="13"/>
  <c r="K26" i="13"/>
  <c r="E26" i="13"/>
  <c r="C26" i="13" s="1"/>
  <c r="E25" i="13"/>
  <c r="C25" i="13" s="1"/>
  <c r="K24" i="13"/>
  <c r="E24" i="13"/>
  <c r="C24" i="13"/>
  <c r="K23" i="13"/>
  <c r="E23" i="13"/>
  <c r="C23" i="13" s="1"/>
  <c r="K22" i="13"/>
  <c r="E22" i="13"/>
  <c r="C22" i="13"/>
  <c r="K21" i="13"/>
  <c r="E21" i="13"/>
  <c r="C21" i="13" s="1"/>
  <c r="E20" i="13"/>
  <c r="C20"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X19" i="13"/>
  <c r="W19" i="13"/>
  <c r="V19" i="13"/>
  <c r="U19" i="13"/>
  <c r="T19" i="13"/>
  <c r="S19" i="13"/>
  <c r="R19" i="13"/>
  <c r="Q19" i="13"/>
  <c r="P19" i="13"/>
  <c r="O19" i="13"/>
  <c r="N19" i="13"/>
  <c r="M19" i="13"/>
  <c r="K19" i="13"/>
  <c r="E19" i="13"/>
  <c r="C19" i="13" s="1"/>
  <c r="AU18" i="13"/>
  <c r="AT18" i="13"/>
  <c r="AS18" i="13"/>
  <c r="AR18" i="13"/>
  <c r="AQ18" i="13"/>
  <c r="AP18" i="13"/>
  <c r="AO18" i="13"/>
  <c r="AN18" i="13"/>
  <c r="AM18" i="13"/>
  <c r="AL18" i="13"/>
  <c r="AK18" i="13"/>
  <c r="AJ18" i="13"/>
  <c r="AI18" i="13"/>
  <c r="AH18" i="13"/>
  <c r="AG18" i="13"/>
  <c r="AF18" i="13"/>
  <c r="AE18" i="13"/>
  <c r="AD18" i="13"/>
  <c r="AC18" i="13"/>
  <c r="AB18" i="13"/>
  <c r="AA18" i="13"/>
  <c r="Z18" i="13"/>
  <c r="Y18" i="13"/>
  <c r="X18" i="13"/>
  <c r="W18" i="13"/>
  <c r="V18" i="13"/>
  <c r="U18" i="13"/>
  <c r="T18" i="13"/>
  <c r="S18" i="13"/>
  <c r="R18" i="13"/>
  <c r="Q18" i="13"/>
  <c r="P18" i="13"/>
  <c r="O18" i="13"/>
  <c r="N18" i="13"/>
  <c r="M18" i="13"/>
  <c r="K18" i="13"/>
  <c r="C18" i="13" s="1"/>
  <c r="E18" i="13"/>
  <c r="AU17" i="13"/>
  <c r="AT17" i="13"/>
  <c r="AS17" i="13"/>
  <c r="AR17" i="13"/>
  <c r="AQ17" i="13"/>
  <c r="AP17" i="13"/>
  <c r="AO17" i="13"/>
  <c r="AN17" i="13"/>
  <c r="AM17" i="13"/>
  <c r="AL17" i="13"/>
  <c r="AK17" i="13"/>
  <c r="AJ17" i="13"/>
  <c r="AI17" i="13"/>
  <c r="AH17" i="13"/>
  <c r="AG17" i="13"/>
  <c r="AF17" i="13"/>
  <c r="AE17" i="13"/>
  <c r="AD17" i="13"/>
  <c r="AC17" i="13"/>
  <c r="AB17" i="13"/>
  <c r="AA17" i="13"/>
  <c r="Z17" i="13"/>
  <c r="Y17" i="13"/>
  <c r="X17" i="13"/>
  <c r="W17" i="13"/>
  <c r="V17" i="13"/>
  <c r="U17" i="13"/>
  <c r="T17" i="13"/>
  <c r="S17" i="13"/>
  <c r="R17" i="13"/>
  <c r="Q17" i="13"/>
  <c r="P17" i="13"/>
  <c r="O17" i="13"/>
  <c r="N17" i="13"/>
  <c r="M17" i="13"/>
  <c r="K17" i="13"/>
  <c r="E17" i="13"/>
  <c r="C17" i="13"/>
  <c r="AU16" i="13"/>
  <c r="AT16" i="13"/>
  <c r="AS16" i="13"/>
  <c r="AR16" i="13"/>
  <c r="AQ16" i="13"/>
  <c r="AP16" i="13"/>
  <c r="AO16" i="13"/>
  <c r="AN16" i="13"/>
  <c r="AM16" i="13"/>
  <c r="AL16" i="13"/>
  <c r="AK16" i="13"/>
  <c r="AJ16" i="13"/>
  <c r="AI16" i="13"/>
  <c r="AH16" i="13"/>
  <c r="AG16" i="13"/>
  <c r="AF16" i="13"/>
  <c r="AE16" i="13"/>
  <c r="AD16" i="13"/>
  <c r="AC16" i="13"/>
  <c r="AB16" i="13"/>
  <c r="AA16" i="13"/>
  <c r="Z16" i="13"/>
  <c r="Y16" i="13"/>
  <c r="X16" i="13"/>
  <c r="W16" i="13"/>
  <c r="V16" i="13"/>
  <c r="U16" i="13"/>
  <c r="T16" i="13"/>
  <c r="S16" i="13"/>
  <c r="R16" i="13"/>
  <c r="Q16" i="13"/>
  <c r="P16" i="13"/>
  <c r="O16" i="13"/>
  <c r="N16" i="13"/>
  <c r="M16" i="13"/>
  <c r="K16" i="13"/>
  <c r="C16" i="13" s="1"/>
  <c r="E16" i="13"/>
  <c r="AU15" i="13"/>
  <c r="AT15" i="13"/>
  <c r="AS15" i="13"/>
  <c r="AR15" i="13"/>
  <c r="AQ15" i="13"/>
  <c r="AP15" i="13"/>
  <c r="AO15" i="13"/>
  <c r="AN15" i="13"/>
  <c r="AM15" i="13"/>
  <c r="AL15" i="13"/>
  <c r="AK15" i="13"/>
  <c r="AJ15" i="13"/>
  <c r="AI15" i="13"/>
  <c r="AH15" i="13"/>
  <c r="AG15" i="13"/>
  <c r="AF15" i="13"/>
  <c r="AE15" i="13"/>
  <c r="AD15" i="13"/>
  <c r="AC15" i="13"/>
  <c r="AB15" i="13"/>
  <c r="AA15" i="13"/>
  <c r="Z15" i="13"/>
  <c r="Y15" i="13"/>
  <c r="X15" i="13"/>
  <c r="W15" i="13"/>
  <c r="V15" i="13"/>
  <c r="U15" i="13"/>
  <c r="T15" i="13"/>
  <c r="S15" i="13"/>
  <c r="R15" i="13"/>
  <c r="Q15" i="13"/>
  <c r="P15" i="13"/>
  <c r="O15" i="13"/>
  <c r="N15" i="13"/>
  <c r="M15" i="13"/>
  <c r="K15" i="13"/>
  <c r="E15" i="13"/>
  <c r="C15" i="13"/>
  <c r="AU14" i="13"/>
  <c r="AT14" i="13"/>
  <c r="AS14" i="13"/>
  <c r="AR14" i="13"/>
  <c r="AQ14" i="13"/>
  <c r="AP14" i="13"/>
  <c r="AO14" i="13"/>
  <c r="AN14" i="13"/>
  <c r="AM14" i="13"/>
  <c r="AL14" i="13"/>
  <c r="AK14" i="13"/>
  <c r="AJ14" i="13"/>
  <c r="AI14" i="13"/>
  <c r="AH14" i="13"/>
  <c r="AG14" i="13"/>
  <c r="AF14" i="13"/>
  <c r="AE14" i="13"/>
  <c r="AD14" i="13"/>
  <c r="AC14" i="13"/>
  <c r="AB14" i="13"/>
  <c r="AA14" i="13"/>
  <c r="Z14" i="13"/>
  <c r="Y14" i="13"/>
  <c r="X14" i="13"/>
  <c r="W14" i="13"/>
  <c r="V14" i="13"/>
  <c r="U14" i="13"/>
  <c r="T14" i="13"/>
  <c r="S14" i="13"/>
  <c r="R14" i="13"/>
  <c r="Q14" i="13"/>
  <c r="P14" i="13"/>
  <c r="O14" i="13"/>
  <c r="N14" i="13"/>
  <c r="M14" i="13"/>
  <c r="K14" i="13"/>
  <c r="E14" i="13"/>
  <c r="C14" i="13"/>
  <c r="E13" i="13"/>
  <c r="C13" i="13" s="1"/>
  <c r="BO12" i="13"/>
  <c r="BO25" i="13" s="1"/>
  <c r="E12" i="13"/>
  <c r="C12" i="13"/>
  <c r="BO11" i="13"/>
  <c r="BO24" i="13" s="1"/>
  <c r="E11" i="13"/>
  <c r="C11" i="13"/>
  <c r="BO10" i="13"/>
  <c r="BO23" i="13" s="1"/>
  <c r="E10" i="13"/>
  <c r="C10" i="13" s="1"/>
  <c r="BO9" i="13"/>
  <c r="BO22" i="13" s="1"/>
  <c r="E9" i="13"/>
  <c r="C9" i="13" s="1"/>
  <c r="BO8" i="13"/>
  <c r="BO21" i="13" s="1"/>
  <c r="E8" i="13"/>
  <c r="C8" i="13"/>
  <c r="BO7" i="13"/>
  <c r="BO20" i="13" s="1"/>
  <c r="E7" i="13"/>
  <c r="C7" i="13"/>
  <c r="E6" i="13"/>
  <c r="C6" i="13"/>
  <c r="E5" i="13"/>
  <c r="C5" i="13" s="1"/>
  <c r="C1" i="13"/>
  <c r="BO41" i="4"/>
  <c r="BO54" i="4" s="1"/>
  <c r="BO40" i="4"/>
  <c r="BO53" i="4" s="1"/>
  <c r="BO39" i="4"/>
  <c r="BO52" i="4" s="1"/>
  <c r="BO38" i="4"/>
  <c r="BO51" i="4" s="1"/>
  <c r="BO37" i="4"/>
  <c r="BO50" i="4" s="1"/>
  <c r="BO36" i="4"/>
  <c r="BO49" i="4" s="1"/>
  <c r="S30" i="12"/>
  <c r="T30" i="12" s="1"/>
  <c r="U30" i="12" s="1"/>
  <c r="V30" i="12" s="1"/>
  <c r="W30" i="12" s="1"/>
  <c r="X30" i="12" s="1"/>
  <c r="Y30" i="12" s="1"/>
  <c r="Z30" i="12" s="1"/>
  <c r="AA30" i="12" s="1"/>
  <c r="AB30" i="12" s="1"/>
  <c r="AC30" i="12" s="1"/>
  <c r="AD30" i="12" s="1"/>
  <c r="AE30" i="12" s="1"/>
  <c r="AF30" i="12" s="1"/>
  <c r="AG30" i="12" s="1"/>
  <c r="AH30" i="12" s="1"/>
  <c r="AI30" i="12" s="1"/>
  <c r="AJ30" i="12" s="1"/>
  <c r="AK30" i="12" s="1"/>
  <c r="AL30" i="12" s="1"/>
  <c r="AM30" i="12" s="1"/>
  <c r="AN30" i="12" s="1"/>
  <c r="T21" i="12"/>
  <c r="U21" i="12" s="1"/>
  <c r="V21" i="12" s="1"/>
  <c r="W21" i="12" s="1"/>
  <c r="X21" i="12" s="1"/>
  <c r="Y21" i="12" s="1"/>
  <c r="Z21" i="12" s="1"/>
  <c r="AA21" i="12" s="1"/>
  <c r="AB21" i="12" s="1"/>
  <c r="AC21" i="12" s="1"/>
  <c r="AD21" i="12" s="1"/>
  <c r="AE21" i="12" s="1"/>
  <c r="AF21" i="12" s="1"/>
  <c r="AG21" i="12" s="1"/>
  <c r="AH21" i="12" s="1"/>
  <c r="AI21" i="12" s="1"/>
  <c r="AJ21" i="12" s="1"/>
  <c r="AK21" i="12" s="1"/>
  <c r="AL21" i="12" s="1"/>
  <c r="AM21" i="12" s="1"/>
  <c r="AN21" i="12" s="1"/>
  <c r="BO63" i="4"/>
  <c r="BO62" i="4"/>
  <c r="BO61" i="4"/>
  <c r="BO60" i="4"/>
  <c r="BO12" i="4"/>
  <c r="BO25" i="4" s="1"/>
  <c r="BO11" i="4"/>
  <c r="BO24" i="4" s="1"/>
  <c r="BO10" i="4"/>
  <c r="BO23" i="4" s="1"/>
  <c r="BO9" i="4"/>
  <c r="BO22" i="4" s="1"/>
  <c r="BO8" i="4"/>
  <c r="BO21" i="4" s="1"/>
  <c r="BO7" i="4"/>
  <c r="BO20" i="4" s="1"/>
  <c r="B39" i="12"/>
  <c r="C39" i="12"/>
  <c r="C68" i="13" l="1"/>
  <c r="C43" i="8"/>
  <c r="C45" i="8"/>
  <c r="C48" i="8"/>
  <c r="C48" i="9"/>
  <c r="C46" i="9"/>
  <c r="C56" i="9"/>
  <c r="C43" i="10"/>
  <c r="C45" i="10"/>
  <c r="C44" i="14"/>
  <c r="C46" i="14"/>
  <c r="C22" i="14"/>
  <c r="C17" i="14"/>
  <c r="C19" i="14"/>
  <c r="C23" i="14"/>
  <c r="C26" i="14"/>
  <c r="C14" i="14"/>
  <c r="C15" i="14"/>
  <c r="C21" i="6"/>
  <c r="C41" i="14"/>
  <c r="C53" i="14"/>
  <c r="C45" i="14"/>
  <c r="C43" i="14"/>
  <c r="C54" i="14"/>
  <c r="C66" i="14"/>
  <c r="C42" i="14"/>
  <c r="C17" i="10"/>
  <c r="C22" i="10"/>
  <c r="C27" i="10"/>
  <c r="C44" i="10"/>
  <c r="C21" i="9"/>
  <c r="C23" i="9"/>
  <c r="C47" i="9"/>
  <c r="C55" i="9"/>
  <c r="C17" i="9"/>
  <c r="C22" i="9"/>
  <c r="C24" i="9"/>
  <c r="C45" i="9"/>
  <c r="C46" i="8"/>
  <c r="C18" i="8"/>
  <c r="C21" i="8"/>
  <c r="C27" i="8"/>
  <c r="C19" i="8"/>
  <c r="C18" i="7"/>
  <c r="C27" i="7"/>
  <c r="C19" i="7"/>
  <c r="C24" i="7"/>
  <c r="C47" i="7"/>
  <c r="C45" i="6"/>
  <c r="C23" i="6"/>
  <c r="C23" i="8"/>
  <c r="C16" i="8"/>
  <c r="C16" i="7"/>
  <c r="C23" i="7"/>
  <c r="C21" i="7"/>
  <c r="C16" i="14"/>
  <c r="C18" i="14"/>
  <c r="BO62" i="14"/>
  <c r="C14" i="10"/>
  <c r="C19" i="10"/>
  <c r="C26" i="10"/>
  <c r="C47" i="10"/>
  <c r="C56" i="10"/>
  <c r="C68" i="10"/>
  <c r="C67" i="10"/>
  <c r="C26" i="9"/>
  <c r="C27" i="9"/>
  <c r="C67" i="9"/>
  <c r="C68" i="9"/>
  <c r="K67" i="8"/>
  <c r="BO64" i="8" s="1"/>
  <c r="C55" i="8"/>
  <c r="C68" i="8"/>
  <c r="K68" i="7"/>
  <c r="BO65" i="7" s="1"/>
  <c r="C56" i="7"/>
  <c r="C67" i="7"/>
  <c r="C67" i="6"/>
  <c r="C45" i="13"/>
  <c r="C67" i="13"/>
  <c r="BO64" i="13"/>
  <c r="C3" i="12"/>
  <c r="C67" i="8" l="1"/>
  <c r="C68" i="7"/>
  <c r="C59" i="11"/>
  <c r="C58" i="11"/>
  <c r="C57" i="11"/>
  <c r="C55" i="11"/>
  <c r="C54" i="11"/>
  <c r="C53" i="11"/>
  <c r="A53" i="11" s="1"/>
  <c r="C52" i="11"/>
  <c r="C51" i="11"/>
  <c r="C50" i="11"/>
  <c r="C49" i="11"/>
  <c r="C48" i="11"/>
  <c r="C47" i="11"/>
  <c r="C46" i="11"/>
  <c r="C45" i="11"/>
  <c r="C44" i="11"/>
  <c r="A44" i="11" s="1"/>
  <c r="C43" i="11"/>
  <c r="C42" i="11"/>
  <c r="A42" i="11" s="1"/>
  <c r="C41" i="11"/>
  <c r="C40" i="11"/>
  <c r="A40" i="11" s="1"/>
  <c r="C39" i="11"/>
  <c r="A39" i="11" s="1"/>
  <c r="C38" i="11"/>
  <c r="A38" i="11" s="1"/>
  <c r="C37" i="11"/>
  <c r="A37" i="11" s="1"/>
  <c r="C36" i="11"/>
  <c r="A36" i="11" s="1"/>
  <c r="C35" i="11"/>
  <c r="C34" i="11"/>
  <c r="A34" i="11" s="1"/>
  <c r="C33" i="11"/>
  <c r="C32" i="11"/>
  <c r="A32" i="11" s="1"/>
  <c r="C31" i="11"/>
  <c r="A31" i="11" s="1"/>
  <c r="C30" i="11"/>
  <c r="A30" i="11" s="1"/>
  <c r="C29" i="11"/>
  <c r="A29" i="11" s="1"/>
  <c r="C28" i="11"/>
  <c r="A28" i="11" s="1"/>
  <c r="C27" i="11"/>
  <c r="A27" i="11" s="1"/>
  <c r="C26" i="11"/>
  <c r="A26" i="11" s="1"/>
  <c r="C25" i="11"/>
  <c r="C24" i="11"/>
  <c r="C23" i="11"/>
  <c r="C22" i="11"/>
  <c r="A22" i="11" s="1"/>
  <c r="C21" i="11"/>
  <c r="A21" i="11" s="1"/>
  <c r="C20" i="11"/>
  <c r="A20" i="11" s="1"/>
  <c r="C19" i="11"/>
  <c r="C18" i="11"/>
  <c r="A18" i="11" s="1"/>
  <c r="C17" i="11"/>
  <c r="C16" i="11"/>
  <c r="C15" i="11"/>
  <c r="C14" i="11"/>
  <c r="C13" i="11"/>
  <c r="C12" i="11"/>
  <c r="C11" i="11"/>
  <c r="C10" i="11"/>
  <c r="C9" i="11"/>
  <c r="A9" i="11" s="1"/>
  <c r="C8" i="11"/>
  <c r="C7" i="11"/>
  <c r="C6" i="11"/>
  <c r="A6" i="11" s="1"/>
  <c r="C5" i="11"/>
  <c r="A5" i="11" s="1"/>
  <c r="C4" i="11"/>
  <c r="A55" i="11"/>
  <c r="A54" i="11"/>
  <c r="A45" i="11"/>
  <c r="A43" i="11"/>
  <c r="A41" i="11"/>
  <c r="A35" i="11"/>
  <c r="A33" i="11"/>
  <c r="A25" i="11"/>
  <c r="A24" i="11"/>
  <c r="A23" i="11"/>
  <c r="A19" i="11"/>
  <c r="A17" i="11"/>
  <c r="A8" i="11"/>
  <c r="A7" i="11"/>
  <c r="A4" i="11"/>
  <c r="I10" i="11"/>
  <c r="AP98" i="12"/>
  <c r="A10" i="11" l="1"/>
  <c r="F32" i="12"/>
  <c r="F19" i="12"/>
  <c r="C3" i="11"/>
  <c r="A3" i="11" s="1"/>
  <c r="A2" i="11"/>
  <c r="C12" i="12"/>
  <c r="C11" i="12"/>
  <c r="C10" i="12"/>
  <c r="C9" i="12"/>
  <c r="C8" i="12"/>
  <c r="C7" i="12"/>
  <c r="C4" i="12"/>
  <c r="C2" i="11"/>
  <c r="B59" i="12"/>
  <c r="B69" i="12"/>
  <c r="C69" i="12" s="1"/>
  <c r="N5" i="11" s="1"/>
  <c r="C59" i="12"/>
  <c r="M5" i="11"/>
  <c r="C49" i="12"/>
  <c r="L5" i="11" s="1"/>
  <c r="K5" i="11"/>
  <c r="K6" i="11" s="1"/>
  <c r="AP38" i="12"/>
  <c r="AP26" i="12"/>
  <c r="AP88" i="12"/>
  <c r="AP17" i="12"/>
  <c r="AP78" i="12"/>
  <c r="AP68" i="12"/>
  <c r="AP58" i="12"/>
  <c r="AP48" i="12"/>
  <c r="I16" i="11"/>
  <c r="A16" i="11" s="1"/>
  <c r="G18" i="12"/>
  <c r="H18" i="12"/>
  <c r="G27" i="12"/>
  <c r="H27" i="12" s="1"/>
  <c r="G19" i="12"/>
  <c r="G28" i="12"/>
  <c r="H28" i="12" s="1"/>
  <c r="I28" i="12" s="1"/>
  <c r="J28" i="12" s="1"/>
  <c r="K28" i="12" s="1"/>
  <c r="L28" i="12" s="1"/>
  <c r="M28" i="12" s="1"/>
  <c r="N28" i="12" s="1"/>
  <c r="O28" i="12" s="1"/>
  <c r="P28" i="12" s="1"/>
  <c r="Q28" i="12" s="1"/>
  <c r="R28" i="12" s="1"/>
  <c r="S28" i="12" s="1"/>
  <c r="T28" i="12" s="1"/>
  <c r="U28" i="12" s="1"/>
  <c r="V28" i="12" s="1"/>
  <c r="W28" i="12" s="1"/>
  <c r="X28" i="12" s="1"/>
  <c r="Y28" i="12" s="1"/>
  <c r="Z28" i="12" s="1"/>
  <c r="AA28" i="12" s="1"/>
  <c r="AB28" i="12" s="1"/>
  <c r="AC28" i="12" s="1"/>
  <c r="AD28" i="12" s="1"/>
  <c r="AE28" i="12" s="1"/>
  <c r="AF28" i="12" s="1"/>
  <c r="AG28" i="12" s="1"/>
  <c r="AH28" i="12" s="1"/>
  <c r="AI28" i="12" s="1"/>
  <c r="AJ28" i="12" s="1"/>
  <c r="AK28" i="12" s="1"/>
  <c r="AL28" i="12" s="1"/>
  <c r="AM28" i="12" s="1"/>
  <c r="AN28" i="12" s="1"/>
  <c r="G20" i="12"/>
  <c r="H20" i="12"/>
  <c r="G29" i="12"/>
  <c r="H29" i="12" s="1"/>
  <c r="I29" i="12" s="1"/>
  <c r="J29" i="12" s="1"/>
  <c r="K29" i="12" s="1"/>
  <c r="L29" i="12" s="1"/>
  <c r="M29" i="12" s="1"/>
  <c r="N29" i="12" s="1"/>
  <c r="O29" i="12" s="1"/>
  <c r="P29" i="12" s="1"/>
  <c r="Q29" i="12" s="1"/>
  <c r="R29" i="12" s="1"/>
  <c r="S29" i="12" s="1"/>
  <c r="T29" i="12" s="1"/>
  <c r="U29" i="12" s="1"/>
  <c r="V29" i="12" s="1"/>
  <c r="W29" i="12" s="1"/>
  <c r="X29" i="12" s="1"/>
  <c r="Y29" i="12" s="1"/>
  <c r="Z29" i="12" s="1"/>
  <c r="AA29" i="12" s="1"/>
  <c r="AB29" i="12" s="1"/>
  <c r="AC29" i="12" s="1"/>
  <c r="AD29" i="12" s="1"/>
  <c r="AE29" i="12" s="1"/>
  <c r="AF29" i="12" s="1"/>
  <c r="AG29" i="12" s="1"/>
  <c r="AH29" i="12" s="1"/>
  <c r="AI29" i="12" s="1"/>
  <c r="AJ29" i="12" s="1"/>
  <c r="AK29" i="12" s="1"/>
  <c r="AL29" i="12" s="1"/>
  <c r="AM29" i="12" s="1"/>
  <c r="AN29" i="12" s="1"/>
  <c r="G21" i="12"/>
  <c r="G30" i="12"/>
  <c r="H30" i="12" s="1"/>
  <c r="I30" i="12" s="1"/>
  <c r="J30" i="12" s="1"/>
  <c r="K30" i="12" s="1"/>
  <c r="L30" i="12" s="1"/>
  <c r="M30" i="12" s="1"/>
  <c r="N30" i="12"/>
  <c r="O30" i="12" s="1"/>
  <c r="P30" i="12" s="1"/>
  <c r="Q30" i="12" s="1"/>
  <c r="R30" i="12" s="1"/>
  <c r="BZ69" i="12"/>
  <c r="BZ70" i="12"/>
  <c r="BY69" i="12"/>
  <c r="BY70" i="12"/>
  <c r="BX69" i="12"/>
  <c r="BX70" i="12"/>
  <c r="BW69" i="12"/>
  <c r="BW70" i="12"/>
  <c r="BV69" i="12"/>
  <c r="BV70" i="12"/>
  <c r="BU69" i="12"/>
  <c r="BU70" i="12"/>
  <c r="BT69" i="12"/>
  <c r="BT70" i="12"/>
  <c r="BS69" i="12"/>
  <c r="BS70" i="12"/>
  <c r="BR69" i="12"/>
  <c r="BR70" i="12"/>
  <c r="BQ69" i="12"/>
  <c r="BQ70" i="12"/>
  <c r="BP69" i="12"/>
  <c r="BP70" i="12"/>
  <c r="BO69" i="12"/>
  <c r="BO70" i="12"/>
  <c r="BN69" i="12"/>
  <c r="BN70" i="12"/>
  <c r="BM69" i="12"/>
  <c r="BM70" i="12"/>
  <c r="BL69" i="12"/>
  <c r="BL70" i="12"/>
  <c r="BK69" i="12"/>
  <c r="BK70" i="12"/>
  <c r="BJ69" i="12"/>
  <c r="BJ70" i="12"/>
  <c r="BI69" i="12"/>
  <c r="BI70" i="12"/>
  <c r="BH69" i="12"/>
  <c r="BH70" i="12"/>
  <c r="BG69" i="12"/>
  <c r="BG70" i="12"/>
  <c r="BF69" i="12"/>
  <c r="BF70" i="12"/>
  <c r="BE69" i="12"/>
  <c r="BE70" i="12"/>
  <c r="BD69" i="12"/>
  <c r="BD70" i="12"/>
  <c r="BC69" i="12"/>
  <c r="BC70" i="12"/>
  <c r="BB69" i="12"/>
  <c r="BB70" i="12"/>
  <c r="BA69" i="12"/>
  <c r="BA70" i="12"/>
  <c r="AZ69" i="12"/>
  <c r="AZ70" i="12"/>
  <c r="AY69" i="12"/>
  <c r="AY70" i="12"/>
  <c r="AX69" i="12"/>
  <c r="AX70" i="12"/>
  <c r="AW69" i="12"/>
  <c r="AW70" i="12"/>
  <c r="AV69" i="12"/>
  <c r="AV70" i="12"/>
  <c r="AU69" i="12"/>
  <c r="AU70" i="12"/>
  <c r="AT69" i="12"/>
  <c r="AT70" i="12"/>
  <c r="G69" i="12"/>
  <c r="G71" i="12"/>
  <c r="AS69" i="12"/>
  <c r="AS70" i="12"/>
  <c r="BZ59" i="12"/>
  <c r="BZ60" i="12"/>
  <c r="BY59" i="12"/>
  <c r="BY60" i="12"/>
  <c r="BX59" i="12"/>
  <c r="BX60" i="12"/>
  <c r="BW59" i="12"/>
  <c r="BW60" i="12"/>
  <c r="BV59" i="12"/>
  <c r="BV60" i="12"/>
  <c r="BU59" i="12"/>
  <c r="BU60" i="12"/>
  <c r="BT59" i="12"/>
  <c r="BT60" i="12"/>
  <c r="BS59" i="12"/>
  <c r="BS60" i="12"/>
  <c r="BR59" i="12"/>
  <c r="BR60" i="12"/>
  <c r="BQ59" i="12"/>
  <c r="BQ60" i="12"/>
  <c r="BP59" i="12"/>
  <c r="BP60" i="12"/>
  <c r="BO59" i="12"/>
  <c r="BO60" i="12"/>
  <c r="BN59" i="12"/>
  <c r="BN60" i="12"/>
  <c r="BM59" i="12"/>
  <c r="BM60" i="12"/>
  <c r="BL59" i="12"/>
  <c r="BL60" i="12"/>
  <c r="BK59" i="12"/>
  <c r="BK60" i="12"/>
  <c r="BJ59" i="12"/>
  <c r="BJ60" i="12"/>
  <c r="BI59" i="12"/>
  <c r="BI60" i="12"/>
  <c r="BH59" i="12"/>
  <c r="BH60" i="12"/>
  <c r="BG59" i="12"/>
  <c r="BG60" i="12"/>
  <c r="BF59" i="12"/>
  <c r="BF60" i="12"/>
  <c r="BE59" i="12"/>
  <c r="BE60" i="12"/>
  <c r="BD59" i="12"/>
  <c r="BD60" i="12"/>
  <c r="BC59" i="12"/>
  <c r="BC60" i="12"/>
  <c r="BB59" i="12"/>
  <c r="BB60" i="12"/>
  <c r="BA59" i="12"/>
  <c r="BA60" i="12"/>
  <c r="AZ59" i="12"/>
  <c r="AZ60" i="12"/>
  <c r="AY59" i="12"/>
  <c r="AY60" i="12"/>
  <c r="AX59" i="12"/>
  <c r="AX60" i="12"/>
  <c r="AW59" i="12"/>
  <c r="AW60" i="12"/>
  <c r="AV59" i="12"/>
  <c r="AV60" i="12"/>
  <c r="AU59" i="12"/>
  <c r="AU60" i="12"/>
  <c r="H61" i="12"/>
  <c r="AT59" i="12"/>
  <c r="AT60" i="12"/>
  <c r="G59" i="12"/>
  <c r="G61" i="12"/>
  <c r="AS59" i="12"/>
  <c r="AS60" i="12"/>
  <c r="BZ49" i="12"/>
  <c r="BZ50" i="12"/>
  <c r="BY49" i="12"/>
  <c r="BY50" i="12"/>
  <c r="BX49" i="12"/>
  <c r="BX50" i="12"/>
  <c r="BW49" i="12"/>
  <c r="BW50" i="12"/>
  <c r="BV49" i="12"/>
  <c r="BV50" i="12"/>
  <c r="BU49" i="12"/>
  <c r="BU50" i="12"/>
  <c r="BT49" i="12"/>
  <c r="BT50" i="12"/>
  <c r="BS49" i="12"/>
  <c r="BS50" i="12"/>
  <c r="BR49" i="12"/>
  <c r="BR50" i="12"/>
  <c r="BQ49" i="12"/>
  <c r="BQ50" i="12"/>
  <c r="BP49" i="12"/>
  <c r="BP50" i="12"/>
  <c r="BO49" i="12"/>
  <c r="BO50" i="12"/>
  <c r="BN49" i="12"/>
  <c r="BN50" i="12"/>
  <c r="BM49" i="12"/>
  <c r="BM50" i="12"/>
  <c r="BL49" i="12"/>
  <c r="BL50" i="12"/>
  <c r="BK49" i="12"/>
  <c r="BK50" i="12"/>
  <c r="BJ49" i="12"/>
  <c r="BJ50" i="12"/>
  <c r="BI49" i="12"/>
  <c r="BI50" i="12"/>
  <c r="BH49" i="12"/>
  <c r="BH50" i="12"/>
  <c r="BG49" i="12"/>
  <c r="BG50" i="12"/>
  <c r="BF49" i="12"/>
  <c r="BF50" i="12"/>
  <c r="BE49" i="12"/>
  <c r="BE50" i="12"/>
  <c r="BD49" i="12"/>
  <c r="BD50" i="12"/>
  <c r="BC49" i="12"/>
  <c r="BC50" i="12"/>
  <c r="BB49" i="12"/>
  <c r="BB50" i="12"/>
  <c r="BA49" i="12"/>
  <c r="BA50" i="12"/>
  <c r="AZ49" i="12"/>
  <c r="AZ50" i="12"/>
  <c r="AY49" i="12"/>
  <c r="AY50" i="12"/>
  <c r="AX49" i="12"/>
  <c r="AX50" i="12"/>
  <c r="AW49" i="12"/>
  <c r="AW50" i="12"/>
  <c r="AV49" i="12"/>
  <c r="AV50" i="12"/>
  <c r="AU49" i="12"/>
  <c r="AU50" i="12"/>
  <c r="H49" i="12"/>
  <c r="H51" i="12"/>
  <c r="AT49" i="12"/>
  <c r="AT50" i="12"/>
  <c r="G49" i="12"/>
  <c r="G51" i="12"/>
  <c r="G52" i="12"/>
  <c r="AS49" i="12"/>
  <c r="AS50" i="12"/>
  <c r="BZ39" i="12"/>
  <c r="BZ40" i="12"/>
  <c r="BY39" i="12"/>
  <c r="BY40" i="12"/>
  <c r="BX39" i="12"/>
  <c r="BX40" i="12"/>
  <c r="BW39" i="12"/>
  <c r="BW40" i="12"/>
  <c r="BV39" i="12"/>
  <c r="BV40" i="12"/>
  <c r="BU39" i="12"/>
  <c r="BU40" i="12"/>
  <c r="BT39" i="12"/>
  <c r="BT40" i="12"/>
  <c r="BS39" i="12"/>
  <c r="BS40" i="12"/>
  <c r="BR39" i="12"/>
  <c r="BR40" i="12"/>
  <c r="BQ39" i="12"/>
  <c r="BQ40" i="12"/>
  <c r="BP39" i="12"/>
  <c r="BP40" i="12"/>
  <c r="BO39" i="12"/>
  <c r="BO40" i="12"/>
  <c r="BN39" i="12"/>
  <c r="BN40" i="12"/>
  <c r="BM39" i="12"/>
  <c r="BM40" i="12"/>
  <c r="BL39" i="12"/>
  <c r="BL40" i="12"/>
  <c r="BK39" i="12"/>
  <c r="BK40" i="12"/>
  <c r="BJ39" i="12"/>
  <c r="BJ40" i="12"/>
  <c r="BI39" i="12"/>
  <c r="BI40" i="12"/>
  <c r="BH39" i="12"/>
  <c r="BH40" i="12"/>
  <c r="BG39" i="12"/>
  <c r="BG40" i="12"/>
  <c r="BF39" i="12"/>
  <c r="BF40" i="12"/>
  <c r="BE39" i="12"/>
  <c r="BE40" i="12"/>
  <c r="BD39" i="12"/>
  <c r="BD40" i="12"/>
  <c r="BC39" i="12"/>
  <c r="BC40" i="12"/>
  <c r="BB39" i="12"/>
  <c r="BB40" i="12"/>
  <c r="BA39" i="12"/>
  <c r="BA40" i="12"/>
  <c r="AZ39" i="12"/>
  <c r="AZ40" i="12"/>
  <c r="AY39" i="12"/>
  <c r="AY40" i="12"/>
  <c r="AX39" i="12"/>
  <c r="AX40" i="12"/>
  <c r="AW39" i="12"/>
  <c r="AW40" i="12"/>
  <c r="AV39" i="12"/>
  <c r="AV40" i="12"/>
  <c r="AU39" i="12"/>
  <c r="AU40" i="12"/>
  <c r="AT39" i="12"/>
  <c r="AT40" i="12"/>
  <c r="AS39" i="12"/>
  <c r="AS40" i="12"/>
  <c r="F69" i="12"/>
  <c r="F70" i="12"/>
  <c r="F71" i="12"/>
  <c r="F72" i="12"/>
  <c r="AR69" i="12"/>
  <c r="AR70" i="12"/>
  <c r="F59" i="12"/>
  <c r="F60" i="12"/>
  <c r="F61" i="12"/>
  <c r="F62" i="12"/>
  <c r="AR59" i="12"/>
  <c r="AR60" i="12"/>
  <c r="F49" i="12"/>
  <c r="F50" i="12"/>
  <c r="F51" i="12"/>
  <c r="F52" i="12"/>
  <c r="AR49" i="12"/>
  <c r="AR50" i="12"/>
  <c r="AR39" i="12"/>
  <c r="AR40" i="12"/>
  <c r="G32" i="12"/>
  <c r="H32" i="12"/>
  <c r="I32" i="12"/>
  <c r="J32" i="12" s="1"/>
  <c r="K32" i="12" s="1"/>
  <c r="L32" i="12" s="1"/>
  <c r="M32" i="12" s="1"/>
  <c r="N32" i="12" s="1"/>
  <c r="O32" i="12" s="1"/>
  <c r="P32" i="12" s="1"/>
  <c r="Q32" i="12" s="1"/>
  <c r="R32" i="12" s="1"/>
  <c r="S32" i="12" s="1"/>
  <c r="T32" i="12" s="1"/>
  <c r="U32" i="12" s="1"/>
  <c r="V32" i="12" s="1"/>
  <c r="W32" i="12" s="1"/>
  <c r="X32" i="12" s="1"/>
  <c r="Y32" i="12" s="1"/>
  <c r="Z32" i="12" s="1"/>
  <c r="AA32" i="12" s="1"/>
  <c r="AB32" i="12" s="1"/>
  <c r="AC32" i="12" s="1"/>
  <c r="AD32" i="12" s="1"/>
  <c r="AE32" i="12" s="1"/>
  <c r="AF32" i="12" s="1"/>
  <c r="AG32" i="12" s="1"/>
  <c r="AH32" i="12" s="1"/>
  <c r="AI32" i="12" s="1"/>
  <c r="AJ32" i="12" s="1"/>
  <c r="AK32" i="12" s="1"/>
  <c r="AL32" i="12" s="1"/>
  <c r="AM32" i="12" s="1"/>
  <c r="AN32" i="12" s="1"/>
  <c r="G31" i="12"/>
  <c r="H31" i="12" s="1"/>
  <c r="I31" i="12" s="1"/>
  <c r="J31" i="12" s="1"/>
  <c r="K31" i="12" s="1"/>
  <c r="L31" i="12" s="1"/>
  <c r="M31" i="12" s="1"/>
  <c r="N31" i="12" s="1"/>
  <c r="O31" i="12" s="1"/>
  <c r="P31" i="12" s="1"/>
  <c r="Q31" i="12" s="1"/>
  <c r="R31" i="12" s="1"/>
  <c r="S31" i="12" s="1"/>
  <c r="T31" i="12" s="1"/>
  <c r="U31" i="12" s="1"/>
  <c r="V31" i="12" s="1"/>
  <c r="W31" i="12" s="1"/>
  <c r="X31" i="12" s="1"/>
  <c r="Y31" i="12" s="1"/>
  <c r="Z31" i="12" s="1"/>
  <c r="AA31" i="12" s="1"/>
  <c r="AB31" i="12" s="1"/>
  <c r="AC31" i="12" s="1"/>
  <c r="AD31" i="12" s="1"/>
  <c r="AE31" i="12" s="1"/>
  <c r="AF31" i="12" s="1"/>
  <c r="AG31" i="12" s="1"/>
  <c r="AH31" i="12" s="1"/>
  <c r="AI31" i="12" s="1"/>
  <c r="AJ31" i="12" s="1"/>
  <c r="AK31" i="12" s="1"/>
  <c r="AL31" i="12" s="1"/>
  <c r="AM31" i="12" s="1"/>
  <c r="AN31" i="12" s="1"/>
  <c r="G23" i="12"/>
  <c r="H23" i="12" s="1"/>
  <c r="G22" i="12"/>
  <c r="BZ74" i="12"/>
  <c r="BY74" i="12"/>
  <c r="BX74" i="12"/>
  <c r="BW74" i="12"/>
  <c r="BV74" i="12"/>
  <c r="BU74" i="12"/>
  <c r="BT74" i="12"/>
  <c r="BS74" i="12"/>
  <c r="BR74" i="12"/>
  <c r="BQ74" i="12"/>
  <c r="BP74" i="12"/>
  <c r="BO74" i="12"/>
  <c r="BN74" i="12"/>
  <c r="BM74" i="12"/>
  <c r="BL74" i="12"/>
  <c r="BK74" i="12"/>
  <c r="BJ74" i="12"/>
  <c r="BI74" i="12"/>
  <c r="BH74" i="12"/>
  <c r="BG74" i="12"/>
  <c r="BF74" i="12"/>
  <c r="BE74" i="12"/>
  <c r="BD74" i="12"/>
  <c r="BC74" i="12"/>
  <c r="BB74" i="12"/>
  <c r="BA74" i="12"/>
  <c r="AZ74" i="12"/>
  <c r="AY74" i="12"/>
  <c r="AX74" i="12"/>
  <c r="AW74" i="12"/>
  <c r="AV74" i="12"/>
  <c r="AU74" i="12"/>
  <c r="AT74" i="12"/>
  <c r="AS74" i="12"/>
  <c r="AR74" i="12"/>
  <c r="BZ73" i="12"/>
  <c r="BY73" i="12"/>
  <c r="BX73" i="12"/>
  <c r="BW73" i="12"/>
  <c r="BV73" i="12"/>
  <c r="BU73" i="12"/>
  <c r="BT73" i="12"/>
  <c r="BS73" i="12"/>
  <c r="BR73" i="12"/>
  <c r="BQ73" i="12"/>
  <c r="BP73" i="12"/>
  <c r="BO73" i="12"/>
  <c r="BN73" i="12"/>
  <c r="BM73" i="12"/>
  <c r="BL73" i="12"/>
  <c r="BK73" i="12"/>
  <c r="BJ73" i="12"/>
  <c r="BI73" i="12"/>
  <c r="BH73" i="12"/>
  <c r="BG73" i="12"/>
  <c r="BF73" i="12"/>
  <c r="BE73" i="12"/>
  <c r="BD73" i="12"/>
  <c r="BC73" i="12"/>
  <c r="BB73" i="12"/>
  <c r="BA73" i="12"/>
  <c r="AZ73" i="12"/>
  <c r="AY73" i="12"/>
  <c r="AX73" i="12"/>
  <c r="AW73" i="12"/>
  <c r="AV73" i="12"/>
  <c r="AU73" i="12"/>
  <c r="AT73" i="12"/>
  <c r="AS73" i="12"/>
  <c r="AR73" i="12"/>
  <c r="BZ72" i="12"/>
  <c r="BY72" i="12"/>
  <c r="BX72" i="12"/>
  <c r="BW72" i="12"/>
  <c r="BV72" i="12"/>
  <c r="BU72" i="12"/>
  <c r="BT72" i="12"/>
  <c r="BS72" i="12"/>
  <c r="BR72" i="12"/>
  <c r="BQ72" i="12"/>
  <c r="BP72" i="12"/>
  <c r="BO72" i="12"/>
  <c r="BN72" i="12"/>
  <c r="BM72" i="12"/>
  <c r="BL72" i="12"/>
  <c r="BK72" i="12"/>
  <c r="BJ72" i="12"/>
  <c r="BI72" i="12"/>
  <c r="BH72" i="12"/>
  <c r="BG72" i="12"/>
  <c r="BF72" i="12"/>
  <c r="BE72" i="12"/>
  <c r="BD72" i="12"/>
  <c r="BC72" i="12"/>
  <c r="BB72" i="12"/>
  <c r="BA72" i="12"/>
  <c r="AZ72" i="12"/>
  <c r="AY72" i="12"/>
  <c r="AX72" i="12"/>
  <c r="AW72" i="12"/>
  <c r="AV72" i="12"/>
  <c r="AU72" i="12"/>
  <c r="AT72" i="12"/>
  <c r="AS72" i="12"/>
  <c r="AR72" i="12"/>
  <c r="BZ71" i="12"/>
  <c r="BY71" i="12"/>
  <c r="BX71" i="12"/>
  <c r="BW71" i="12"/>
  <c r="BV71" i="12"/>
  <c r="BU71" i="12"/>
  <c r="BT71" i="12"/>
  <c r="BS71" i="12"/>
  <c r="BR71" i="12"/>
  <c r="BQ71" i="12"/>
  <c r="BP71" i="12"/>
  <c r="BO71" i="12"/>
  <c r="BN71" i="12"/>
  <c r="BM71" i="12"/>
  <c r="BL71" i="12"/>
  <c r="BK71" i="12"/>
  <c r="BJ71" i="12"/>
  <c r="BI71" i="12"/>
  <c r="BH71" i="12"/>
  <c r="BG71" i="12"/>
  <c r="BF71" i="12"/>
  <c r="BE71" i="12"/>
  <c r="BD71" i="12"/>
  <c r="BC71" i="12"/>
  <c r="BB71" i="12"/>
  <c r="BA71" i="12"/>
  <c r="AZ71" i="12"/>
  <c r="AY71" i="12"/>
  <c r="AX71" i="12"/>
  <c r="AW71" i="12"/>
  <c r="AV71" i="12"/>
  <c r="AU71" i="12"/>
  <c r="AT71" i="12"/>
  <c r="AS71" i="12"/>
  <c r="AR71" i="12"/>
  <c r="BZ64" i="12"/>
  <c r="BY64" i="12"/>
  <c r="BX64" i="12"/>
  <c r="BW64" i="12"/>
  <c r="BV64" i="12"/>
  <c r="BU64" i="12"/>
  <c r="BT64" i="12"/>
  <c r="BS64" i="12"/>
  <c r="BR64" i="12"/>
  <c r="BQ64" i="12"/>
  <c r="BP64" i="12"/>
  <c r="BO64" i="12"/>
  <c r="BN64" i="12"/>
  <c r="BM64" i="12"/>
  <c r="BL64" i="12"/>
  <c r="BK64" i="12"/>
  <c r="BJ64" i="12"/>
  <c r="BI64" i="12"/>
  <c r="BH64" i="12"/>
  <c r="BG64" i="12"/>
  <c r="BF64" i="12"/>
  <c r="BE64" i="12"/>
  <c r="BD64" i="12"/>
  <c r="BC64" i="12"/>
  <c r="BB64" i="12"/>
  <c r="BA64" i="12"/>
  <c r="AZ64" i="12"/>
  <c r="AY64" i="12"/>
  <c r="AX64" i="12"/>
  <c r="AW64" i="12"/>
  <c r="AV64" i="12"/>
  <c r="AU64" i="12"/>
  <c r="AT64" i="12"/>
  <c r="AS64" i="12"/>
  <c r="AR64" i="12"/>
  <c r="BZ63" i="12"/>
  <c r="BY63" i="12"/>
  <c r="BX63" i="12"/>
  <c r="BW63" i="12"/>
  <c r="BV63" i="12"/>
  <c r="BU63" i="12"/>
  <c r="BT63" i="12"/>
  <c r="BS63" i="12"/>
  <c r="BR63" i="12"/>
  <c r="BQ63" i="12"/>
  <c r="BP63" i="12"/>
  <c r="BO63" i="12"/>
  <c r="BN63" i="12"/>
  <c r="BM63" i="12"/>
  <c r="BL63" i="12"/>
  <c r="BK63" i="12"/>
  <c r="BJ63" i="12"/>
  <c r="BI63" i="12"/>
  <c r="BH63" i="12"/>
  <c r="BG63" i="12"/>
  <c r="BF63" i="12"/>
  <c r="BE63" i="12"/>
  <c r="BD63" i="12"/>
  <c r="BC63" i="12"/>
  <c r="BB63" i="12"/>
  <c r="BA63" i="12"/>
  <c r="AZ63" i="12"/>
  <c r="AY63" i="12"/>
  <c r="AX63" i="12"/>
  <c r="AW63" i="12"/>
  <c r="AV63" i="12"/>
  <c r="AU63" i="12"/>
  <c r="AT63" i="12"/>
  <c r="AS63" i="12"/>
  <c r="AR63" i="12"/>
  <c r="BZ62" i="12"/>
  <c r="BY62" i="12"/>
  <c r="BX62" i="12"/>
  <c r="BW62" i="12"/>
  <c r="BV62" i="12"/>
  <c r="BU62" i="12"/>
  <c r="BT62" i="12"/>
  <c r="BS62" i="12"/>
  <c r="BR62" i="12"/>
  <c r="BQ62" i="12"/>
  <c r="BP62" i="12"/>
  <c r="BO62" i="12"/>
  <c r="BN62" i="12"/>
  <c r="BM62" i="12"/>
  <c r="BL62" i="12"/>
  <c r="BK62" i="12"/>
  <c r="BJ62" i="12"/>
  <c r="BI62" i="12"/>
  <c r="BH62" i="12"/>
  <c r="BG62" i="12"/>
  <c r="BF62" i="12"/>
  <c r="BE62" i="12"/>
  <c r="BD62" i="12"/>
  <c r="BC62" i="12"/>
  <c r="BB62" i="12"/>
  <c r="BA62" i="12"/>
  <c r="AZ62" i="12"/>
  <c r="AY62" i="12"/>
  <c r="AX62" i="12"/>
  <c r="AW62" i="12"/>
  <c r="AV62" i="12"/>
  <c r="AU62" i="12"/>
  <c r="AT62" i="12"/>
  <c r="AS62" i="12"/>
  <c r="AR62" i="12"/>
  <c r="BZ61" i="12"/>
  <c r="BY61" i="12"/>
  <c r="BX61" i="12"/>
  <c r="BW61" i="12"/>
  <c r="BV61" i="12"/>
  <c r="BU61" i="12"/>
  <c r="BT61" i="12"/>
  <c r="BS61" i="12"/>
  <c r="BR61" i="12"/>
  <c r="BQ61" i="12"/>
  <c r="BP61" i="12"/>
  <c r="BO61" i="12"/>
  <c r="BN61" i="12"/>
  <c r="BM61" i="12"/>
  <c r="BL61" i="12"/>
  <c r="BK61" i="12"/>
  <c r="BJ61" i="12"/>
  <c r="BI61" i="12"/>
  <c r="BH61" i="12"/>
  <c r="BG61" i="12"/>
  <c r="BF61" i="12"/>
  <c r="BE61" i="12"/>
  <c r="BD61" i="12"/>
  <c r="BC61" i="12"/>
  <c r="BB61" i="12"/>
  <c r="BA61" i="12"/>
  <c r="AZ61" i="12"/>
  <c r="AY61" i="12"/>
  <c r="AX61" i="12"/>
  <c r="AW61" i="12"/>
  <c r="AV61" i="12"/>
  <c r="AU61" i="12"/>
  <c r="AT61" i="12"/>
  <c r="AS61" i="12"/>
  <c r="AR61" i="12"/>
  <c r="BZ54" i="12"/>
  <c r="BY54" i="12"/>
  <c r="BX54" i="12"/>
  <c r="BW54" i="12"/>
  <c r="BV54" i="12"/>
  <c r="BU54" i="12"/>
  <c r="BT54" i="12"/>
  <c r="BS54" i="12"/>
  <c r="BR54" i="12"/>
  <c r="BQ54" i="12"/>
  <c r="BP54" i="12"/>
  <c r="BO54" i="12"/>
  <c r="BN54" i="12"/>
  <c r="BM54" i="12"/>
  <c r="BL54" i="12"/>
  <c r="BK54" i="12"/>
  <c r="BJ54" i="12"/>
  <c r="BI54" i="12"/>
  <c r="BH54" i="12"/>
  <c r="BG54" i="12"/>
  <c r="BF54" i="12"/>
  <c r="BE54" i="12"/>
  <c r="BD54" i="12"/>
  <c r="BC54" i="12"/>
  <c r="BB54" i="12"/>
  <c r="BA54" i="12"/>
  <c r="AZ54" i="12"/>
  <c r="AY54" i="12"/>
  <c r="AX54" i="12"/>
  <c r="AW54" i="12"/>
  <c r="AV54" i="12"/>
  <c r="AU54" i="12"/>
  <c r="AT54" i="12"/>
  <c r="AS54" i="12"/>
  <c r="AR54" i="12"/>
  <c r="BZ53" i="12"/>
  <c r="BY53" i="12"/>
  <c r="BX53" i="12"/>
  <c r="BW53" i="12"/>
  <c r="BV53" i="12"/>
  <c r="BU53" i="12"/>
  <c r="BT53" i="12"/>
  <c r="BS53" i="12"/>
  <c r="BR53" i="12"/>
  <c r="BQ53" i="12"/>
  <c r="BP53" i="12"/>
  <c r="BO53" i="12"/>
  <c r="BN53" i="12"/>
  <c r="BM53" i="12"/>
  <c r="BL53" i="12"/>
  <c r="BK53" i="12"/>
  <c r="BJ53" i="12"/>
  <c r="BI53" i="12"/>
  <c r="BH53" i="12"/>
  <c r="BG53" i="12"/>
  <c r="BF53" i="12"/>
  <c r="BE53" i="12"/>
  <c r="BD53" i="12"/>
  <c r="BC53" i="12"/>
  <c r="BB53" i="12"/>
  <c r="BA53" i="12"/>
  <c r="AZ53" i="12"/>
  <c r="AY53" i="12"/>
  <c r="AX53" i="12"/>
  <c r="AW53" i="12"/>
  <c r="AV53" i="12"/>
  <c r="AU53" i="12"/>
  <c r="AT53" i="12"/>
  <c r="AS53" i="12"/>
  <c r="AR53" i="12"/>
  <c r="BZ52" i="12"/>
  <c r="BY52" i="12"/>
  <c r="BX52" i="12"/>
  <c r="BW52" i="12"/>
  <c r="BV52" i="12"/>
  <c r="BU52" i="12"/>
  <c r="BT52" i="12"/>
  <c r="BS52" i="12"/>
  <c r="BR52" i="12"/>
  <c r="BQ52" i="12"/>
  <c r="BP52" i="12"/>
  <c r="BO52" i="12"/>
  <c r="BN52" i="12"/>
  <c r="BM52" i="12"/>
  <c r="BL52" i="12"/>
  <c r="BK52" i="12"/>
  <c r="BJ52" i="12"/>
  <c r="BI52" i="12"/>
  <c r="BH52" i="12"/>
  <c r="BG52" i="12"/>
  <c r="BF52" i="12"/>
  <c r="BE52" i="12"/>
  <c r="BD52" i="12"/>
  <c r="BC52" i="12"/>
  <c r="BB52" i="12"/>
  <c r="BA52" i="12"/>
  <c r="AZ52" i="12"/>
  <c r="AY52" i="12"/>
  <c r="AX52" i="12"/>
  <c r="AW52" i="12"/>
  <c r="AV52" i="12"/>
  <c r="AU52" i="12"/>
  <c r="AT52" i="12"/>
  <c r="AS52" i="12"/>
  <c r="AR52" i="12"/>
  <c r="BZ51" i="12"/>
  <c r="BY51" i="12"/>
  <c r="BX51" i="12"/>
  <c r="BW51" i="12"/>
  <c r="BV51" i="12"/>
  <c r="BU51" i="12"/>
  <c r="BT51" i="12"/>
  <c r="BS51" i="12"/>
  <c r="BR51" i="12"/>
  <c r="BQ51" i="12"/>
  <c r="BP51" i="12"/>
  <c r="BO51" i="12"/>
  <c r="BN51" i="12"/>
  <c r="BM51" i="12"/>
  <c r="BL51" i="12"/>
  <c r="BK51" i="12"/>
  <c r="BJ51" i="12"/>
  <c r="BI51" i="12"/>
  <c r="BH51" i="12"/>
  <c r="BG51" i="12"/>
  <c r="BF51" i="12"/>
  <c r="BE51" i="12"/>
  <c r="BD51" i="12"/>
  <c r="BC51" i="12"/>
  <c r="BB51" i="12"/>
  <c r="BA51" i="12"/>
  <c r="AZ51" i="12"/>
  <c r="AY51" i="12"/>
  <c r="AX51" i="12"/>
  <c r="AW51" i="12"/>
  <c r="AV51" i="12"/>
  <c r="AU51" i="12"/>
  <c r="AT51" i="12"/>
  <c r="AS51" i="12"/>
  <c r="AR51" i="12"/>
  <c r="BZ44" i="12"/>
  <c r="BY44" i="12"/>
  <c r="BX44" i="12"/>
  <c r="BW44" i="12"/>
  <c r="BV44" i="12"/>
  <c r="BU44" i="12"/>
  <c r="BT44" i="12"/>
  <c r="BS44" i="12"/>
  <c r="BR44" i="12"/>
  <c r="BQ44" i="12"/>
  <c r="BP44" i="12"/>
  <c r="BO44" i="12"/>
  <c r="BN44" i="12"/>
  <c r="BM44" i="12"/>
  <c r="BL44" i="12"/>
  <c r="BK44" i="12"/>
  <c r="BJ44" i="12"/>
  <c r="BI44" i="12"/>
  <c r="BH44" i="12"/>
  <c r="BG44" i="12"/>
  <c r="BF44" i="12"/>
  <c r="BE44" i="12"/>
  <c r="BD44" i="12"/>
  <c r="BC44" i="12"/>
  <c r="BB44" i="12"/>
  <c r="BA44" i="12"/>
  <c r="AZ44" i="12"/>
  <c r="AY44" i="12"/>
  <c r="AX44" i="12"/>
  <c r="AW44" i="12"/>
  <c r="AV44" i="12"/>
  <c r="AU44" i="12"/>
  <c r="AT44" i="12"/>
  <c r="AS44" i="12"/>
  <c r="AR44" i="12"/>
  <c r="BZ43" i="12"/>
  <c r="BY43" i="12"/>
  <c r="BX43" i="12"/>
  <c r="BW43" i="12"/>
  <c r="BV43" i="12"/>
  <c r="BU43" i="12"/>
  <c r="BT43" i="12"/>
  <c r="BS43" i="12"/>
  <c r="BR43" i="12"/>
  <c r="BQ43" i="12"/>
  <c r="BP43" i="12"/>
  <c r="BO43" i="12"/>
  <c r="BN43" i="12"/>
  <c r="BM43" i="12"/>
  <c r="BL43" i="12"/>
  <c r="BK43" i="12"/>
  <c r="BJ43" i="12"/>
  <c r="BI43" i="12"/>
  <c r="BH43" i="12"/>
  <c r="BG43" i="12"/>
  <c r="BF43" i="12"/>
  <c r="BE43" i="12"/>
  <c r="BD43" i="12"/>
  <c r="BC43" i="12"/>
  <c r="BB43" i="12"/>
  <c r="BA43" i="12"/>
  <c r="AZ43" i="12"/>
  <c r="AY43" i="12"/>
  <c r="AX43" i="12"/>
  <c r="AW43" i="12"/>
  <c r="AV43" i="12"/>
  <c r="AU43" i="12"/>
  <c r="AT43" i="12"/>
  <c r="AS43" i="12"/>
  <c r="AR43" i="12"/>
  <c r="BZ42" i="12"/>
  <c r="BY42" i="12"/>
  <c r="BX42" i="12"/>
  <c r="BW42" i="12"/>
  <c r="BV42" i="12"/>
  <c r="BU42" i="12"/>
  <c r="BT42" i="12"/>
  <c r="BS42" i="12"/>
  <c r="BR42" i="12"/>
  <c r="BQ42" i="12"/>
  <c r="BP42" i="12"/>
  <c r="BO42" i="12"/>
  <c r="BN42" i="12"/>
  <c r="BM42" i="12"/>
  <c r="BL42" i="12"/>
  <c r="BK42" i="12"/>
  <c r="BJ42" i="12"/>
  <c r="BI42" i="12"/>
  <c r="BH42" i="12"/>
  <c r="BG42" i="12"/>
  <c r="BF42" i="12"/>
  <c r="BE42" i="12"/>
  <c r="BD42" i="12"/>
  <c r="BC42" i="12"/>
  <c r="BB42" i="12"/>
  <c r="BA42" i="12"/>
  <c r="AZ42" i="12"/>
  <c r="AY42" i="12"/>
  <c r="AX42" i="12"/>
  <c r="AW42" i="12"/>
  <c r="AV42" i="12"/>
  <c r="AU42" i="12"/>
  <c r="AT42" i="12"/>
  <c r="AS42" i="12"/>
  <c r="AR42" i="12"/>
  <c r="BZ41" i="12"/>
  <c r="BY41" i="12"/>
  <c r="BX41" i="12"/>
  <c r="BW41" i="12"/>
  <c r="BV41" i="12"/>
  <c r="BU41" i="12"/>
  <c r="BT41" i="12"/>
  <c r="BS41" i="12"/>
  <c r="BR41" i="12"/>
  <c r="BQ41" i="12"/>
  <c r="BP41" i="12"/>
  <c r="BO41" i="12"/>
  <c r="BN41" i="12"/>
  <c r="BM41" i="12"/>
  <c r="BL41" i="12"/>
  <c r="BK41" i="12"/>
  <c r="BJ41" i="12"/>
  <c r="BI41" i="12"/>
  <c r="BH41" i="12"/>
  <c r="BG41" i="12"/>
  <c r="BF41" i="12"/>
  <c r="BE41" i="12"/>
  <c r="BD41" i="12"/>
  <c r="BC41" i="12"/>
  <c r="BB41" i="12"/>
  <c r="BA41" i="12"/>
  <c r="AZ41" i="12"/>
  <c r="AY41" i="12"/>
  <c r="AX41" i="12"/>
  <c r="AW41" i="12"/>
  <c r="AV41" i="12"/>
  <c r="AU41" i="12"/>
  <c r="AT41" i="12"/>
  <c r="AS41" i="12"/>
  <c r="AR41" i="12"/>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K21" i="11"/>
  <c r="L21" i="11" s="1"/>
  <c r="M21" i="11" s="1"/>
  <c r="N21" i="11" s="1"/>
  <c r="O21" i="11" s="1"/>
  <c r="P21" i="11" s="1"/>
  <c r="Q21" i="11" s="1"/>
  <c r="R21" i="11" s="1"/>
  <c r="S21" i="11" s="1"/>
  <c r="T21" i="11" s="1"/>
  <c r="U21" i="11" s="1"/>
  <c r="V21" i="11" s="1"/>
  <c r="W21" i="11" s="1"/>
  <c r="X21" i="11" s="1"/>
  <c r="Y21" i="11" s="1"/>
  <c r="Z21" i="11" s="1"/>
  <c r="AA21" i="11" s="1"/>
  <c r="AB21" i="11" s="1"/>
  <c r="AC21" i="11" s="1"/>
  <c r="AD21" i="11" s="1"/>
  <c r="AE21" i="11" s="1"/>
  <c r="AF21" i="11" s="1"/>
  <c r="AG21" i="11" s="1"/>
  <c r="AH21" i="11" s="1"/>
  <c r="AI21" i="11" s="1"/>
  <c r="AJ21" i="11" s="1"/>
  <c r="AK21" i="11" s="1"/>
  <c r="AL21" i="11" s="1"/>
  <c r="AM21" i="11" s="1"/>
  <c r="AN21" i="11" s="1"/>
  <c r="AO21" i="11" s="1"/>
  <c r="AP21" i="11" s="1"/>
  <c r="AQ21" i="11" s="1"/>
  <c r="AR21" i="11" s="1"/>
  <c r="AS21" i="11" s="1"/>
  <c r="I15" i="11"/>
  <c r="A15" i="11" s="1"/>
  <c r="I14" i="11"/>
  <c r="A14" i="11" s="1"/>
  <c r="I13" i="11"/>
  <c r="A13" i="11" s="1"/>
  <c r="I12" i="11"/>
  <c r="A12" i="11" s="1"/>
  <c r="I11" i="11"/>
  <c r="A11" i="11" s="1"/>
  <c r="E69" i="4"/>
  <c r="C69" i="4" s="1"/>
  <c r="E68" i="4"/>
  <c r="E67" i="4"/>
  <c r="E66" i="4"/>
  <c r="C66" i="4" s="1"/>
  <c r="E65" i="4"/>
  <c r="C65" i="4" s="1"/>
  <c r="E64" i="4"/>
  <c r="C64" i="4" s="1"/>
  <c r="E63" i="4"/>
  <c r="C63" i="4" s="1"/>
  <c r="E62" i="4"/>
  <c r="C62" i="4" s="1"/>
  <c r="E61" i="4"/>
  <c r="C61" i="4" s="1"/>
  <c r="E60" i="4"/>
  <c r="C60" i="4" s="1"/>
  <c r="E59" i="4"/>
  <c r="C59" i="4" s="1"/>
  <c r="E58" i="4"/>
  <c r="C58" i="4"/>
  <c r="E57" i="4"/>
  <c r="C57" i="4"/>
  <c r="K56" i="4"/>
  <c r="E56" i="4"/>
  <c r="K55" i="4"/>
  <c r="E55" i="4"/>
  <c r="E54" i="4"/>
  <c r="C54" i="4" s="1"/>
  <c r="E53" i="4"/>
  <c r="C53" i="4" s="1"/>
  <c r="E52" i="4"/>
  <c r="C52" i="4" s="1"/>
  <c r="E51" i="4"/>
  <c r="C51" i="4" s="1"/>
  <c r="E50" i="4"/>
  <c r="C50" i="4" s="1"/>
  <c r="E49" i="4"/>
  <c r="C49" i="4"/>
  <c r="K48" i="4"/>
  <c r="E48" i="4"/>
  <c r="K47" i="4"/>
  <c r="E47" i="4"/>
  <c r="K46" i="4"/>
  <c r="E46" i="4"/>
  <c r="K45" i="4"/>
  <c r="E45" i="4"/>
  <c r="K44" i="4"/>
  <c r="E44" i="4"/>
  <c r="K43" i="4"/>
  <c r="E43" i="4"/>
  <c r="E42" i="4"/>
  <c r="C42" i="4" s="1"/>
  <c r="E41" i="4"/>
  <c r="C41" i="4" s="1"/>
  <c r="E40" i="4"/>
  <c r="C40" i="4" s="1"/>
  <c r="E39" i="4"/>
  <c r="C39" i="4" s="1"/>
  <c r="E38" i="4"/>
  <c r="C38" i="4" s="1"/>
  <c r="E37" i="4"/>
  <c r="C37" i="4" s="1"/>
  <c r="E36" i="4"/>
  <c r="C36" i="4" s="1"/>
  <c r="E35" i="4"/>
  <c r="C35" i="4"/>
  <c r="E34" i="4"/>
  <c r="C34" i="4" s="1"/>
  <c r="E33" i="4"/>
  <c r="C33" i="4"/>
  <c r="E32" i="4"/>
  <c r="C32" i="4"/>
  <c r="E31" i="4"/>
  <c r="C31" i="4"/>
  <c r="E30" i="4"/>
  <c r="C30" i="4"/>
  <c r="E29" i="4"/>
  <c r="C29" i="4"/>
  <c r="E28" i="4"/>
  <c r="C28" i="4"/>
  <c r="K27" i="4"/>
  <c r="E27" i="4"/>
  <c r="K26" i="4"/>
  <c r="E26" i="4"/>
  <c r="E25" i="4"/>
  <c r="C25" i="4" s="1"/>
  <c r="K24" i="4"/>
  <c r="E24" i="4"/>
  <c r="K23" i="4"/>
  <c r="E23" i="4"/>
  <c r="K22" i="4"/>
  <c r="E22" i="4"/>
  <c r="K21" i="4"/>
  <c r="E21" i="4"/>
  <c r="E20" i="4"/>
  <c r="C20" i="4"/>
  <c r="K19" i="4"/>
  <c r="E19" i="4"/>
  <c r="K18" i="4"/>
  <c r="E18" i="4"/>
  <c r="K17" i="4"/>
  <c r="E17" i="4"/>
  <c r="K16" i="4"/>
  <c r="E16" i="4"/>
  <c r="K15" i="4"/>
  <c r="E15" i="4"/>
  <c r="K14" i="4"/>
  <c r="E14" i="4"/>
  <c r="E13" i="4"/>
  <c r="C13" i="4" s="1"/>
  <c r="E12" i="4"/>
  <c r="C12" i="4" s="1"/>
  <c r="E11" i="4"/>
  <c r="C11" i="4" s="1"/>
  <c r="E10" i="4"/>
  <c r="C10" i="4" s="1"/>
  <c r="E9" i="4"/>
  <c r="C9" i="4" s="1"/>
  <c r="E8" i="4"/>
  <c r="C8" i="4" s="1"/>
  <c r="E7" i="4"/>
  <c r="C7" i="4" s="1"/>
  <c r="E6" i="4"/>
  <c r="C6" i="4"/>
  <c r="E5" i="4"/>
  <c r="C5" i="4" s="1"/>
  <c r="C1" i="4"/>
  <c r="G54" i="12"/>
  <c r="G53" i="12"/>
  <c r="G64" i="12"/>
  <c r="G63" i="12"/>
  <c r="G74" i="12"/>
  <c r="G73" i="12"/>
  <c r="F54" i="12"/>
  <c r="F53" i="12"/>
  <c r="F64" i="12"/>
  <c r="F63" i="12"/>
  <c r="F74" i="12"/>
  <c r="F73" i="12"/>
  <c r="C27" i="4" l="1"/>
  <c r="C43" i="4"/>
  <c r="C45" i="4"/>
  <c r="C22" i="4"/>
  <c r="C17" i="4"/>
  <c r="C19" i="4"/>
  <c r="C23" i="4"/>
  <c r="C44" i="4"/>
  <c r="C46" i="4"/>
  <c r="C14" i="4"/>
  <c r="C16" i="4"/>
  <c r="C18" i="4"/>
  <c r="C55" i="4"/>
  <c r="K68" i="4"/>
  <c r="BO65" i="4" s="1"/>
  <c r="K67" i="4"/>
  <c r="I47" i="11" s="1"/>
  <c r="A47" i="11" s="1"/>
  <c r="C15" i="4"/>
  <c r="C21" i="4"/>
  <c r="C24" i="4"/>
  <c r="C47" i="4"/>
  <c r="H54" i="12"/>
  <c r="H64" i="12"/>
  <c r="I23" i="12"/>
  <c r="H74" i="12"/>
  <c r="H71" i="12"/>
  <c r="I48" i="11"/>
  <c r="A48" i="11" s="1"/>
  <c r="C48" i="4"/>
  <c r="C56" i="4"/>
  <c r="I50" i="11"/>
  <c r="A50" i="11" s="1"/>
  <c r="I51" i="11"/>
  <c r="A51" i="11" s="1"/>
  <c r="C26" i="4"/>
  <c r="C68" i="4"/>
  <c r="I49" i="11"/>
  <c r="A49" i="11" s="1"/>
  <c r="H22" i="12"/>
  <c r="J23" i="12"/>
  <c r="H21" i="12"/>
  <c r="G72" i="12"/>
  <c r="G62" i="12"/>
  <c r="H19" i="12"/>
  <c r="G70" i="12"/>
  <c r="G60" i="12"/>
  <c r="G50" i="12"/>
  <c r="I27" i="12"/>
  <c r="J27" i="12" s="1"/>
  <c r="K27" i="12" s="1"/>
  <c r="L27" i="12" s="1"/>
  <c r="M27" i="12" s="1"/>
  <c r="N27" i="12" s="1"/>
  <c r="O27" i="12" s="1"/>
  <c r="P27" i="12" s="1"/>
  <c r="Q27" i="12" s="1"/>
  <c r="R27" i="12" s="1"/>
  <c r="S27" i="12" s="1"/>
  <c r="T27" i="12" s="1"/>
  <c r="U27" i="12" s="1"/>
  <c r="V27" i="12" s="1"/>
  <c r="W27" i="12" s="1"/>
  <c r="X27" i="12" s="1"/>
  <c r="Y27" i="12" s="1"/>
  <c r="Z27" i="12" s="1"/>
  <c r="AA27" i="12" s="1"/>
  <c r="AB27" i="12" s="1"/>
  <c r="AC27" i="12" s="1"/>
  <c r="AD27" i="12" s="1"/>
  <c r="AE27" i="12" s="1"/>
  <c r="AF27" i="12" s="1"/>
  <c r="AG27" i="12" s="1"/>
  <c r="AH27" i="12" s="1"/>
  <c r="AI27" i="12" s="1"/>
  <c r="AJ27" i="12" s="1"/>
  <c r="AK27" i="12" s="1"/>
  <c r="AL27" i="12" s="1"/>
  <c r="AM27" i="12" s="1"/>
  <c r="AN27" i="12" s="1"/>
  <c r="H69" i="12"/>
  <c r="H59" i="12"/>
  <c r="I20" i="12"/>
  <c r="I18" i="12"/>
  <c r="B79" i="12"/>
  <c r="M6" i="11"/>
  <c r="L6" i="11"/>
  <c r="N6" i="11"/>
  <c r="C67" i="4" l="1"/>
  <c r="BO64" i="4"/>
  <c r="I46" i="11"/>
  <c r="A46" i="11" s="1"/>
  <c r="I54" i="12"/>
  <c r="I64" i="12"/>
  <c r="I74" i="12"/>
  <c r="I52" i="11"/>
  <c r="A52" i="11" s="1"/>
  <c r="C79" i="12"/>
  <c r="O5" i="11" s="1"/>
  <c r="O6" i="11" s="1"/>
  <c r="BZ79" i="12"/>
  <c r="BY80" i="12"/>
  <c r="BX79" i="12"/>
  <c r="BW80" i="12"/>
  <c r="BV79" i="12"/>
  <c r="BU80" i="12"/>
  <c r="BT79" i="12"/>
  <c r="BS80" i="12"/>
  <c r="BR79" i="12"/>
  <c r="BQ80" i="12"/>
  <c r="BP79" i="12"/>
  <c r="BO80" i="12"/>
  <c r="BN79" i="12"/>
  <c r="BM80" i="12"/>
  <c r="BL79" i="12"/>
  <c r="BK80" i="12"/>
  <c r="BJ79" i="12"/>
  <c r="BZ80" i="12"/>
  <c r="BX80" i="12"/>
  <c r="BV80" i="12"/>
  <c r="BT80" i="12"/>
  <c r="BR80" i="12"/>
  <c r="BP80" i="12"/>
  <c r="BN80" i="12"/>
  <c r="BL80" i="12"/>
  <c r="BJ80" i="12"/>
  <c r="BI80" i="12"/>
  <c r="BH79" i="12"/>
  <c r="BG80" i="12"/>
  <c r="BF79" i="12"/>
  <c r="BE80" i="12"/>
  <c r="BD79" i="12"/>
  <c r="BC80" i="12"/>
  <c r="BB79" i="12"/>
  <c r="BA80" i="12"/>
  <c r="AZ79" i="12"/>
  <c r="AY80" i="12"/>
  <c r="AX79" i="12"/>
  <c r="AW80" i="12"/>
  <c r="AV79" i="12"/>
  <c r="AU80" i="12"/>
  <c r="AT79" i="12"/>
  <c r="G81" i="12"/>
  <c r="AS80" i="12"/>
  <c r="BY79" i="12"/>
  <c r="BW79" i="12"/>
  <c r="BU79" i="12"/>
  <c r="BS79" i="12"/>
  <c r="BQ79" i="12"/>
  <c r="BO79" i="12"/>
  <c r="BM79" i="12"/>
  <c r="BK79" i="12"/>
  <c r="BI79" i="12"/>
  <c r="BE79" i="12"/>
  <c r="BA79" i="12"/>
  <c r="AW79" i="12"/>
  <c r="AS79" i="12"/>
  <c r="BF80" i="12"/>
  <c r="BB80" i="12"/>
  <c r="AX80" i="12"/>
  <c r="H81" i="12"/>
  <c r="AT80" i="12"/>
  <c r="B89" i="12"/>
  <c r="BG79" i="12"/>
  <c r="BC79" i="12"/>
  <c r="AY79" i="12"/>
  <c r="AU79" i="12"/>
  <c r="G79" i="12"/>
  <c r="BH80" i="12"/>
  <c r="F82" i="12"/>
  <c r="BW84" i="12"/>
  <c r="BS84" i="12"/>
  <c r="BO84" i="12"/>
  <c r="BK84" i="12"/>
  <c r="BG84" i="12"/>
  <c r="BC84" i="12"/>
  <c r="AY84" i="12"/>
  <c r="AU84" i="12"/>
  <c r="BZ83" i="12"/>
  <c r="BV83" i="12"/>
  <c r="BR83" i="12"/>
  <c r="BN83" i="12"/>
  <c r="BJ83" i="12"/>
  <c r="BF83" i="12"/>
  <c r="BB83" i="12"/>
  <c r="AX83" i="12"/>
  <c r="AT83" i="12"/>
  <c r="BY82" i="12"/>
  <c r="BU82" i="12"/>
  <c r="BQ82" i="12"/>
  <c r="BM82" i="12"/>
  <c r="BI82" i="12"/>
  <c r="BE82" i="12"/>
  <c r="BA82" i="12"/>
  <c r="AW82" i="12"/>
  <c r="AS82" i="12"/>
  <c r="BX81" i="12"/>
  <c r="BT81" i="12"/>
  <c r="BP81" i="12"/>
  <c r="BL81" i="12"/>
  <c r="BH81" i="12"/>
  <c r="BD81" i="12"/>
  <c r="AZ81" i="12"/>
  <c r="AV81" i="12"/>
  <c r="AR81" i="12"/>
  <c r="BD80" i="12"/>
  <c r="F81" i="12"/>
  <c r="AR80" i="12"/>
  <c r="BZ84" i="12"/>
  <c r="BV84" i="12"/>
  <c r="BR84" i="12"/>
  <c r="BN84" i="12"/>
  <c r="BJ84" i="12"/>
  <c r="BF84" i="12"/>
  <c r="BB84" i="12"/>
  <c r="AX84" i="12"/>
  <c r="AT84" i="12"/>
  <c r="BY83" i="12"/>
  <c r="BU83" i="12"/>
  <c r="BQ83" i="12"/>
  <c r="BM83" i="12"/>
  <c r="BI83" i="12"/>
  <c r="BE83" i="12"/>
  <c r="BA83" i="12"/>
  <c r="AW83" i="12"/>
  <c r="AS83" i="12"/>
  <c r="BX82" i="12"/>
  <c r="BT82" i="12"/>
  <c r="BP82" i="12"/>
  <c r="BL82" i="12"/>
  <c r="BH82" i="12"/>
  <c r="BD82" i="12"/>
  <c r="AZ82" i="12"/>
  <c r="AV82" i="12"/>
  <c r="AR82" i="12"/>
  <c r="BW81" i="12"/>
  <c r="BS81" i="12"/>
  <c r="BO81" i="12"/>
  <c r="BK81" i="12"/>
  <c r="BG81" i="12"/>
  <c r="BC81" i="12"/>
  <c r="AY81" i="12"/>
  <c r="AU81" i="12"/>
  <c r="AZ80" i="12"/>
  <c r="F80" i="12"/>
  <c r="BY84" i="12"/>
  <c r="BU84" i="12"/>
  <c r="BQ84" i="12"/>
  <c r="BM84" i="12"/>
  <c r="BI84" i="12"/>
  <c r="BE84" i="12"/>
  <c r="BA84" i="12"/>
  <c r="AW84" i="12"/>
  <c r="AS84" i="12"/>
  <c r="BX83" i="12"/>
  <c r="BT83" i="12"/>
  <c r="BP83" i="12"/>
  <c r="BL83" i="12"/>
  <c r="BH83" i="12"/>
  <c r="BD83" i="12"/>
  <c r="AZ83" i="12"/>
  <c r="AV83" i="12"/>
  <c r="AR83" i="12"/>
  <c r="BW82" i="12"/>
  <c r="BS82" i="12"/>
  <c r="BO82" i="12"/>
  <c r="BK82" i="12"/>
  <c r="BG82" i="12"/>
  <c r="BC82" i="12"/>
  <c r="AY82" i="12"/>
  <c r="AU82" i="12"/>
  <c r="BZ81" i="12"/>
  <c r="BV81" i="12"/>
  <c r="BR81" i="12"/>
  <c r="BN81" i="12"/>
  <c r="BJ81" i="12"/>
  <c r="BF81" i="12"/>
  <c r="BB81" i="12"/>
  <c r="AX81" i="12"/>
  <c r="AT81" i="12"/>
  <c r="AV80" i="12"/>
  <c r="F79" i="12"/>
  <c r="BT84" i="12"/>
  <c r="BD84" i="12"/>
  <c r="BW83" i="12"/>
  <c r="BG83" i="12"/>
  <c r="BZ82" i="12"/>
  <c r="BJ82" i="12"/>
  <c r="AT82" i="12"/>
  <c r="BM81" i="12"/>
  <c r="AW81" i="12"/>
  <c r="BP84" i="12"/>
  <c r="AZ84" i="12"/>
  <c r="BS83" i="12"/>
  <c r="BC83" i="12"/>
  <c r="BV82" i="12"/>
  <c r="BF82" i="12"/>
  <c r="BY81" i="12"/>
  <c r="BI81" i="12"/>
  <c r="AS81" i="12"/>
  <c r="BL84" i="12"/>
  <c r="AV84" i="12"/>
  <c r="BO83" i="12"/>
  <c r="AY83" i="12"/>
  <c r="BR82" i="12"/>
  <c r="BB82" i="12"/>
  <c r="BU81" i="12"/>
  <c r="BE81" i="12"/>
  <c r="AR79" i="12"/>
  <c r="BX84" i="12"/>
  <c r="BH84" i="12"/>
  <c r="AR84" i="12"/>
  <c r="BK83" i="12"/>
  <c r="AU83" i="12"/>
  <c r="BN82" i="12"/>
  <c r="AX82" i="12"/>
  <c r="BQ81" i="12"/>
  <c r="BA81" i="12"/>
  <c r="F84" i="12"/>
  <c r="G83" i="12"/>
  <c r="F83" i="12"/>
  <c r="I84" i="12"/>
  <c r="H84" i="12"/>
  <c r="G84" i="12"/>
  <c r="G80" i="12"/>
  <c r="G82" i="12"/>
  <c r="J20" i="12"/>
  <c r="I91" i="12"/>
  <c r="I81" i="12"/>
  <c r="I71" i="12"/>
  <c r="I61" i="12"/>
  <c r="I51" i="12"/>
  <c r="H79" i="12"/>
  <c r="I19" i="12"/>
  <c r="H90" i="12"/>
  <c r="H80" i="12"/>
  <c r="H50" i="12"/>
  <c r="H60" i="12"/>
  <c r="H70" i="12"/>
  <c r="I21" i="12"/>
  <c r="H92" i="12"/>
  <c r="H82" i="12"/>
  <c r="H72" i="12"/>
  <c r="H62" i="12"/>
  <c r="H52" i="12"/>
  <c r="I22" i="12"/>
  <c r="H53" i="12"/>
  <c r="H63" i="12"/>
  <c r="H73" i="12"/>
  <c r="H83" i="12"/>
  <c r="H93" i="12"/>
  <c r="J18" i="12"/>
  <c r="I89" i="12"/>
  <c r="I79" i="12"/>
  <c r="I69" i="12"/>
  <c r="I59" i="12"/>
  <c r="I49" i="12"/>
  <c r="K23" i="12"/>
  <c r="J54" i="12"/>
  <c r="J84" i="12"/>
  <c r="J74" i="12"/>
  <c r="J64" i="12"/>
  <c r="J94" i="12"/>
  <c r="L23" i="12" l="1"/>
  <c r="K54" i="12"/>
  <c r="K74" i="12"/>
  <c r="K84" i="12"/>
  <c r="K64" i="12"/>
  <c r="K94" i="12"/>
  <c r="J89" i="12"/>
  <c r="J79" i="12"/>
  <c r="J69" i="12"/>
  <c r="J59" i="12"/>
  <c r="J49" i="12"/>
  <c r="K18" i="12"/>
  <c r="J22" i="12"/>
  <c r="I53" i="12"/>
  <c r="I63" i="12"/>
  <c r="I73" i="12"/>
  <c r="I83" i="12"/>
  <c r="I93" i="12"/>
  <c r="J19" i="12"/>
  <c r="I90" i="12"/>
  <c r="I80" i="12"/>
  <c r="I70" i="12"/>
  <c r="I60" i="12"/>
  <c r="I50" i="12"/>
  <c r="J91" i="12"/>
  <c r="J81" i="12"/>
  <c r="K20" i="12"/>
  <c r="J71" i="12"/>
  <c r="J61" i="12"/>
  <c r="J51" i="12"/>
  <c r="C89" i="12"/>
  <c r="P5" i="11" s="1"/>
  <c r="P6" i="11" s="1"/>
  <c r="BZ89" i="12"/>
  <c r="BY90" i="12"/>
  <c r="BX89" i="12"/>
  <c r="BW90" i="12"/>
  <c r="BV89" i="12"/>
  <c r="BU90" i="12"/>
  <c r="BT89" i="12"/>
  <c r="BS90" i="12"/>
  <c r="BR89" i="12"/>
  <c r="BQ90" i="12"/>
  <c r="BP89" i="12"/>
  <c r="BO90" i="12"/>
  <c r="BN89" i="12"/>
  <c r="BM90" i="12"/>
  <c r="BL89" i="12"/>
  <c r="BK90" i="12"/>
  <c r="BJ89" i="12"/>
  <c r="BI90" i="12"/>
  <c r="BH89" i="12"/>
  <c r="BG90" i="12"/>
  <c r="BF89" i="12"/>
  <c r="BE90" i="12"/>
  <c r="BD89" i="12"/>
  <c r="BC90" i="12"/>
  <c r="BB89" i="12"/>
  <c r="BA90" i="12"/>
  <c r="AZ89" i="12"/>
  <c r="AY90" i="12"/>
  <c r="AX89" i="12"/>
  <c r="AW90" i="12"/>
  <c r="AV89" i="12"/>
  <c r="AU90" i="12"/>
  <c r="AT89" i="12"/>
  <c r="AS90" i="12"/>
  <c r="BW89" i="12"/>
  <c r="BV90" i="12"/>
  <c r="BS89" i="12"/>
  <c r="BR90" i="12"/>
  <c r="BQ89" i="12"/>
  <c r="BP90" i="12"/>
  <c r="BM89" i="12"/>
  <c r="BL90" i="12"/>
  <c r="BI89" i="12"/>
  <c r="BH90" i="12"/>
  <c r="BE89" i="12"/>
  <c r="BD90" i="12"/>
  <c r="BA89" i="12"/>
  <c r="AZ90" i="12"/>
  <c r="AW89" i="12"/>
  <c r="AV90" i="12"/>
  <c r="G89" i="12"/>
  <c r="AS89" i="12"/>
  <c r="BY89" i="12"/>
  <c r="BX90" i="12"/>
  <c r="BU89" i="12"/>
  <c r="BT90" i="12"/>
  <c r="BO89" i="12"/>
  <c r="BN90" i="12"/>
  <c r="BK89" i="12"/>
  <c r="BJ90" i="12"/>
  <c r="BG89" i="12"/>
  <c r="BF90" i="12"/>
  <c r="BC89" i="12"/>
  <c r="BB90" i="12"/>
  <c r="AY89" i="12"/>
  <c r="AX90" i="12"/>
  <c r="AU89" i="12"/>
  <c r="AT90" i="12"/>
  <c r="G91" i="12"/>
  <c r="G90" i="12"/>
  <c r="BW94" i="12"/>
  <c r="BS94" i="12"/>
  <c r="BO94" i="12"/>
  <c r="BK94" i="12"/>
  <c r="BG94" i="12"/>
  <c r="BC94" i="12"/>
  <c r="AY94" i="12"/>
  <c r="AU94" i="12"/>
  <c r="BZ93" i="12"/>
  <c r="BV93" i="12"/>
  <c r="BR93" i="12"/>
  <c r="BN93" i="12"/>
  <c r="BJ93" i="12"/>
  <c r="BF93" i="12"/>
  <c r="BB93" i="12"/>
  <c r="AX93" i="12"/>
  <c r="AT93" i="12"/>
  <c r="BY92" i="12"/>
  <c r="BU92" i="12"/>
  <c r="BQ92" i="12"/>
  <c r="BM92" i="12"/>
  <c r="BI92" i="12"/>
  <c r="BE92" i="12"/>
  <c r="BA92" i="12"/>
  <c r="AW92" i="12"/>
  <c r="AS92" i="12"/>
  <c r="BX91" i="12"/>
  <c r="BT91" i="12"/>
  <c r="BP91" i="12"/>
  <c r="BL91" i="12"/>
  <c r="BH91" i="12"/>
  <c r="BD91" i="12"/>
  <c r="AZ91" i="12"/>
  <c r="AV91" i="12"/>
  <c r="AR91" i="12"/>
  <c r="BZ90" i="12"/>
  <c r="F89" i="12"/>
  <c r="F90" i="12"/>
  <c r="F91" i="12"/>
  <c r="F92" i="12"/>
  <c r="AR89" i="12"/>
  <c r="BZ94" i="12"/>
  <c r="BV94" i="12"/>
  <c r="BR94" i="12"/>
  <c r="BN94" i="12"/>
  <c r="BJ94" i="12"/>
  <c r="BF94" i="12"/>
  <c r="BB94" i="12"/>
  <c r="AX94" i="12"/>
  <c r="AT94" i="12"/>
  <c r="BY93" i="12"/>
  <c r="BU93" i="12"/>
  <c r="BQ93" i="12"/>
  <c r="BM93" i="12"/>
  <c r="BI93" i="12"/>
  <c r="BE93" i="12"/>
  <c r="BA93" i="12"/>
  <c r="AW93" i="12"/>
  <c r="AS93" i="12"/>
  <c r="BX92" i="12"/>
  <c r="BT92" i="12"/>
  <c r="BP92" i="12"/>
  <c r="BL92" i="12"/>
  <c r="BH92" i="12"/>
  <c r="BD92" i="12"/>
  <c r="AZ92" i="12"/>
  <c r="AV92" i="12"/>
  <c r="AR92" i="12"/>
  <c r="BW91" i="12"/>
  <c r="BS91" i="12"/>
  <c r="BO91" i="12"/>
  <c r="BK91" i="12"/>
  <c r="BG91" i="12"/>
  <c r="BC91" i="12"/>
  <c r="AY91" i="12"/>
  <c r="AU91" i="12"/>
  <c r="BY94" i="12"/>
  <c r="BU94" i="12"/>
  <c r="BQ94" i="12"/>
  <c r="BM94" i="12"/>
  <c r="BI94" i="12"/>
  <c r="BE94" i="12"/>
  <c r="BA94" i="12"/>
  <c r="AW94" i="12"/>
  <c r="AS94" i="12"/>
  <c r="BX93" i="12"/>
  <c r="BT93" i="12"/>
  <c r="BP93" i="12"/>
  <c r="BL93" i="12"/>
  <c r="BH93" i="12"/>
  <c r="BD93" i="12"/>
  <c r="AZ93" i="12"/>
  <c r="AV93" i="12"/>
  <c r="AR93" i="12"/>
  <c r="BW92" i="12"/>
  <c r="BS92" i="12"/>
  <c r="BO92" i="12"/>
  <c r="BK92" i="12"/>
  <c r="BG92" i="12"/>
  <c r="BC92" i="12"/>
  <c r="AY92" i="12"/>
  <c r="AU92" i="12"/>
  <c r="BZ91" i="12"/>
  <c r="BV91" i="12"/>
  <c r="BR91" i="12"/>
  <c r="BN91" i="12"/>
  <c r="BJ91" i="12"/>
  <c r="BF91" i="12"/>
  <c r="BB91" i="12"/>
  <c r="AX91" i="12"/>
  <c r="AT91" i="12"/>
  <c r="BX94" i="12"/>
  <c r="BH94" i="12"/>
  <c r="AR94" i="12"/>
  <c r="BK93" i="12"/>
  <c r="AU93" i="12"/>
  <c r="BN92" i="12"/>
  <c r="AX92" i="12"/>
  <c r="BQ91" i="12"/>
  <c r="BA91" i="12"/>
  <c r="BT94" i="12"/>
  <c r="BD94" i="12"/>
  <c r="BW93" i="12"/>
  <c r="BG93" i="12"/>
  <c r="BZ92" i="12"/>
  <c r="BJ92" i="12"/>
  <c r="AT92" i="12"/>
  <c r="BM91" i="12"/>
  <c r="AW91" i="12"/>
  <c r="BP94" i="12"/>
  <c r="AZ94" i="12"/>
  <c r="BS93" i="12"/>
  <c r="BC93" i="12"/>
  <c r="BV92" i="12"/>
  <c r="BF92" i="12"/>
  <c r="BY91" i="12"/>
  <c r="BI91" i="12"/>
  <c r="AS91" i="12"/>
  <c r="AR90" i="12"/>
  <c r="BL94" i="12"/>
  <c r="AV94" i="12"/>
  <c r="BO93" i="12"/>
  <c r="AY93" i="12"/>
  <c r="BR92" i="12"/>
  <c r="BB92" i="12"/>
  <c r="BU91" i="12"/>
  <c r="BE91" i="12"/>
  <c r="G93" i="12"/>
  <c r="F93" i="12"/>
  <c r="I94" i="12"/>
  <c r="H94" i="12"/>
  <c r="G94" i="12"/>
  <c r="F94" i="12"/>
  <c r="G92" i="12"/>
  <c r="H89" i="12"/>
  <c r="H91" i="12"/>
  <c r="I102" i="12"/>
  <c r="P17" i="10" s="1"/>
  <c r="J21" i="12"/>
  <c r="I82" i="12"/>
  <c r="I92" i="12"/>
  <c r="I62" i="12"/>
  <c r="I72" i="12"/>
  <c r="I52" i="12"/>
  <c r="P17" i="4" s="1"/>
  <c r="BK104" i="12" l="1"/>
  <c r="BQ103" i="12"/>
  <c r="BW102" i="12"/>
  <c r="BV99" i="12"/>
  <c r="AQ43" i="10" s="1"/>
  <c r="BF99" i="12"/>
  <c r="AA43" i="10" s="1"/>
  <c r="AU104" i="12"/>
  <c r="BA103" i="12"/>
  <c r="BG102" i="12"/>
  <c r="BM101" i="12"/>
  <c r="BS100" i="12"/>
  <c r="BR99" i="12"/>
  <c r="AM43" i="10" s="1"/>
  <c r="BB99" i="12"/>
  <c r="W43" i="10" s="1"/>
  <c r="C99" i="12"/>
  <c r="Q5" i="11" s="1"/>
  <c r="Q6" i="11" s="1"/>
  <c r="AW101" i="12"/>
  <c r="BC100" i="12"/>
  <c r="BN99" i="12"/>
  <c r="AI43" i="10" s="1"/>
  <c r="AX99" i="12"/>
  <c r="S43" i="10" s="1"/>
  <c r="BJ99" i="12"/>
  <c r="AE43" i="10" s="1"/>
  <c r="BZ99" i="12"/>
  <c r="AU43" i="10" s="1"/>
  <c r="AT99" i="12"/>
  <c r="O43" i="10" s="1"/>
  <c r="BV104" i="12"/>
  <c r="BF104" i="12"/>
  <c r="BL103" i="12"/>
  <c r="AV103" i="12"/>
  <c r="BR102" i="12"/>
  <c r="BB102" i="12"/>
  <c r="BX101" i="12"/>
  <c r="BH101" i="12"/>
  <c r="AR101" i="12"/>
  <c r="BN100" i="12"/>
  <c r="AX100" i="12"/>
  <c r="BY104" i="12"/>
  <c r="BI104" i="12"/>
  <c r="AS104" i="12"/>
  <c r="BO103" i="12"/>
  <c r="AY103" i="12"/>
  <c r="BU102" i="12"/>
  <c r="BE102" i="12"/>
  <c r="BK101" i="12"/>
  <c r="AU101" i="12"/>
  <c r="BQ100" i="12"/>
  <c r="BA100" i="12"/>
  <c r="BL104" i="12"/>
  <c r="AV104" i="12"/>
  <c r="BR103" i="12"/>
  <c r="BB103" i="12"/>
  <c r="BX102" i="12"/>
  <c r="BH102" i="12"/>
  <c r="AR102" i="12"/>
  <c r="BN101" i="12"/>
  <c r="AX101" i="12"/>
  <c r="BT100" i="12"/>
  <c r="BD100" i="12"/>
  <c r="AY99" i="12"/>
  <c r="T43" i="10" s="1"/>
  <c r="BO99" i="12"/>
  <c r="AJ43" i="10" s="1"/>
  <c r="BG100" i="12"/>
  <c r="BA101" i="12"/>
  <c r="AU102" i="12"/>
  <c r="AV99" i="12"/>
  <c r="Q43" i="10" s="1"/>
  <c r="BL99" i="12"/>
  <c r="AG43" i="10" s="1"/>
  <c r="AU100" i="12"/>
  <c r="F99" i="12"/>
  <c r="M14" i="10" s="1"/>
  <c r="BE99" i="12"/>
  <c r="Z43" i="10" s="1"/>
  <c r="BU99" i="12"/>
  <c r="AP43" i="10" s="1"/>
  <c r="BY101" i="12"/>
  <c r="BS102" i="12"/>
  <c r="BM103" i="12"/>
  <c r="BG104" i="12"/>
  <c r="BR104" i="12"/>
  <c r="BB104" i="12"/>
  <c r="BX103" i="12"/>
  <c r="BH103" i="12"/>
  <c r="AR103" i="12"/>
  <c r="BN102" i="12"/>
  <c r="AX102" i="12"/>
  <c r="BT101" i="12"/>
  <c r="BD101" i="12"/>
  <c r="BZ100" i="12"/>
  <c r="BJ100" i="12"/>
  <c r="AT100" i="12"/>
  <c r="BU104" i="12"/>
  <c r="BE104" i="12"/>
  <c r="BK103" i="12"/>
  <c r="AU103" i="12"/>
  <c r="BQ102" i="12"/>
  <c r="BA102" i="12"/>
  <c r="BW101" i="12"/>
  <c r="BG101" i="12"/>
  <c r="BM100" i="12"/>
  <c r="AW100" i="12"/>
  <c r="BX104" i="12"/>
  <c r="BH104" i="12"/>
  <c r="AR104" i="12"/>
  <c r="BN103" i="12"/>
  <c r="AX103" i="12"/>
  <c r="BT102" i="12"/>
  <c r="BD102" i="12"/>
  <c r="BZ101" i="12"/>
  <c r="BJ101" i="12"/>
  <c r="AT101" i="12"/>
  <c r="BP100" i="12"/>
  <c r="AZ100" i="12"/>
  <c r="BC99" i="12"/>
  <c r="X43" i="10" s="1"/>
  <c r="BS99" i="12"/>
  <c r="AN43" i="10" s="1"/>
  <c r="BW100" i="12"/>
  <c r="BQ101" i="12"/>
  <c r="BK102" i="12"/>
  <c r="BE103" i="12"/>
  <c r="AY104" i="12"/>
  <c r="AZ99" i="12"/>
  <c r="U43" i="10" s="1"/>
  <c r="BP99" i="12"/>
  <c r="AK43" i="10" s="1"/>
  <c r="BK100" i="12"/>
  <c r="BE101" i="12"/>
  <c r="AY102" i="12"/>
  <c r="AS103" i="12"/>
  <c r="AS99" i="12"/>
  <c r="N43" i="10" s="1"/>
  <c r="BI99" i="12"/>
  <c r="AD43" i="10" s="1"/>
  <c r="BY99" i="12"/>
  <c r="AT43" i="10" s="1"/>
  <c r="BW104" i="12"/>
  <c r="BN104" i="12"/>
  <c r="AX104" i="12"/>
  <c r="BT103" i="12"/>
  <c r="BD103" i="12"/>
  <c r="BZ102" i="12"/>
  <c r="BJ102" i="12"/>
  <c r="AT102" i="12"/>
  <c r="BP101" i="12"/>
  <c r="AZ101" i="12"/>
  <c r="BV100" i="12"/>
  <c r="BF100" i="12"/>
  <c r="BQ104" i="12"/>
  <c r="BA104" i="12"/>
  <c r="BW103" i="12"/>
  <c r="BG103" i="12"/>
  <c r="BM102" i="12"/>
  <c r="AW102" i="12"/>
  <c r="BS101" i="12"/>
  <c r="BC101" i="12"/>
  <c r="BY100" i="12"/>
  <c r="BI100" i="12"/>
  <c r="AS100" i="12"/>
  <c r="BT104" i="12"/>
  <c r="BD104" i="12"/>
  <c r="BZ103" i="12"/>
  <c r="BJ103" i="12"/>
  <c r="AT103" i="12"/>
  <c r="BP102" i="12"/>
  <c r="AZ102" i="12"/>
  <c r="BV101" i="12"/>
  <c r="BF101" i="12"/>
  <c r="BL100" i="12"/>
  <c r="AV100" i="12"/>
  <c r="BG99" i="12"/>
  <c r="AB43" i="10" s="1"/>
  <c r="BW99" i="12"/>
  <c r="AR43" i="10" s="1"/>
  <c r="F103" i="12"/>
  <c r="M18" i="10" s="1"/>
  <c r="BU103" i="12"/>
  <c r="BO104" i="12"/>
  <c r="BD99" i="12"/>
  <c r="Y43" i="10" s="1"/>
  <c r="BT99" i="12"/>
  <c r="AO43" i="10" s="1"/>
  <c r="BU101" i="12"/>
  <c r="BO102" i="12"/>
  <c r="BI103" i="12"/>
  <c r="BC104" i="12"/>
  <c r="AW99" i="12"/>
  <c r="R43" i="10" s="1"/>
  <c r="BM99" i="12"/>
  <c r="AH43" i="10" s="1"/>
  <c r="AY100" i="12"/>
  <c r="AS101" i="12"/>
  <c r="BZ104" i="12"/>
  <c r="BJ104" i="12"/>
  <c r="AT104" i="12"/>
  <c r="BP103" i="12"/>
  <c r="AZ103" i="12"/>
  <c r="BV102" i="12"/>
  <c r="BF102" i="12"/>
  <c r="BL101" i="12"/>
  <c r="AV101" i="12"/>
  <c r="BR100" i="12"/>
  <c r="BB100" i="12"/>
  <c r="BM104" i="12"/>
  <c r="AW104" i="12"/>
  <c r="BS103" i="12"/>
  <c r="BC103" i="12"/>
  <c r="BY102" i="12"/>
  <c r="BI102" i="12"/>
  <c r="AS102" i="12"/>
  <c r="BO101" i="12"/>
  <c r="AY101" i="12"/>
  <c r="BU100" i="12"/>
  <c r="BE100" i="12"/>
  <c r="BP104" i="12"/>
  <c r="AZ104" i="12"/>
  <c r="BV103" i="12"/>
  <c r="BF103" i="12"/>
  <c r="BL102" i="12"/>
  <c r="AV102" i="12"/>
  <c r="BR101" i="12"/>
  <c r="BB101" i="12"/>
  <c r="BX100" i="12"/>
  <c r="BH100" i="12"/>
  <c r="AR100" i="12"/>
  <c r="AU99" i="12"/>
  <c r="P43" i="10" s="1"/>
  <c r="BK99" i="12"/>
  <c r="AF43" i="10" s="1"/>
  <c r="F100" i="12"/>
  <c r="M15" i="10" s="1"/>
  <c r="AR99" i="12"/>
  <c r="M43" i="10" s="1"/>
  <c r="BH99" i="12"/>
  <c r="AC43" i="10" s="1"/>
  <c r="BX99" i="12"/>
  <c r="AS43" i="10" s="1"/>
  <c r="BO100" i="12"/>
  <c r="BY103" i="12"/>
  <c r="BA99" i="12"/>
  <c r="V43" i="10" s="1"/>
  <c r="BI101" i="12"/>
  <c r="BS104" i="12"/>
  <c r="BQ99" i="12"/>
  <c r="AL43" i="10" s="1"/>
  <c r="BC102" i="12"/>
  <c r="AW103" i="12"/>
  <c r="I104" i="12"/>
  <c r="P19" i="10" s="1"/>
  <c r="H99" i="12"/>
  <c r="O14" i="10" s="1"/>
  <c r="G99" i="12"/>
  <c r="N14" i="10" s="1"/>
  <c r="G103" i="12"/>
  <c r="N18" i="10" s="1"/>
  <c r="G102" i="12"/>
  <c r="N17" i="10" s="1"/>
  <c r="G100" i="12"/>
  <c r="N15" i="10" s="1"/>
  <c r="H101" i="12"/>
  <c r="O16" i="10" s="1"/>
  <c r="F102" i="12"/>
  <c r="M17" i="10" s="1"/>
  <c r="F101" i="12"/>
  <c r="M16" i="10" s="1"/>
  <c r="G104" i="12"/>
  <c r="N19" i="10" s="1"/>
  <c r="F104" i="12"/>
  <c r="M19" i="10" s="1"/>
  <c r="H104" i="12"/>
  <c r="O19" i="10" s="1"/>
  <c r="G101" i="12"/>
  <c r="N16" i="10" s="1"/>
  <c r="I101" i="12"/>
  <c r="P16" i="10" s="1"/>
  <c r="H100" i="12"/>
  <c r="O15" i="10" s="1"/>
  <c r="H103" i="12"/>
  <c r="O18" i="10" s="1"/>
  <c r="I99" i="12"/>
  <c r="P14" i="10" s="1"/>
  <c r="J104" i="12"/>
  <c r="Q19" i="10" s="1"/>
  <c r="H102" i="12"/>
  <c r="O17" i="10" s="1"/>
  <c r="J101" i="12"/>
  <c r="Q16" i="10" s="1"/>
  <c r="I100" i="12"/>
  <c r="P15" i="10" s="1"/>
  <c r="J103" i="12"/>
  <c r="Q18" i="10" s="1"/>
  <c r="K22" i="12"/>
  <c r="J53" i="12"/>
  <c r="Q18" i="4" s="1"/>
  <c r="J63" i="12"/>
  <c r="J73" i="12"/>
  <c r="J83" i="12"/>
  <c r="J93" i="12"/>
  <c r="J102" i="12"/>
  <c r="Q17" i="10" s="1"/>
  <c r="J92" i="12"/>
  <c r="K21" i="12"/>
  <c r="J82" i="12"/>
  <c r="J72" i="12"/>
  <c r="J62" i="12"/>
  <c r="J52" i="12"/>
  <c r="K101" i="12"/>
  <c r="R16" i="10" s="1"/>
  <c r="L20" i="12"/>
  <c r="K81" i="12"/>
  <c r="K71" i="12"/>
  <c r="K61" i="12"/>
  <c r="K51" i="12"/>
  <c r="R16" i="4" s="1"/>
  <c r="K91" i="12"/>
  <c r="I103" i="12"/>
  <c r="P18" i="10" s="1"/>
  <c r="J99" i="12"/>
  <c r="Q14" i="10" s="1"/>
  <c r="L104" i="12"/>
  <c r="S19" i="10" s="1"/>
  <c r="M23" i="12"/>
  <c r="L74" i="12"/>
  <c r="L54" i="12"/>
  <c r="S19" i="4" s="1"/>
  <c r="L94" i="12"/>
  <c r="L64" i="12"/>
  <c r="L84" i="12"/>
  <c r="K104" i="12"/>
  <c r="R19" i="10" s="1"/>
  <c r="J100" i="12"/>
  <c r="Q15" i="10" s="1"/>
  <c r="J90" i="12"/>
  <c r="J80" i="12"/>
  <c r="K19" i="12"/>
  <c r="J70" i="12"/>
  <c r="J60" i="12"/>
  <c r="J50" i="12"/>
  <c r="K99" i="12"/>
  <c r="R14" i="10" s="1"/>
  <c r="L18" i="12"/>
  <c r="K89" i="12"/>
  <c r="K69" i="12"/>
  <c r="K59" i="12"/>
  <c r="K79" i="12"/>
  <c r="K49" i="12"/>
  <c r="R14" i="4" s="1"/>
  <c r="AP47" i="10" l="1"/>
  <c r="AP46" i="10"/>
  <c r="AP48" i="10"/>
  <c r="AP45" i="10"/>
  <c r="AP44" i="10"/>
  <c r="Q44" i="10"/>
  <c r="Q47" i="10"/>
  <c r="Q46" i="10"/>
  <c r="Q48" i="10"/>
  <c r="Q45" i="10"/>
  <c r="AF48" i="10"/>
  <c r="AF45" i="10"/>
  <c r="AF44" i="10"/>
  <c r="AF47" i="10"/>
  <c r="AF46" i="10"/>
  <c r="AB48" i="10"/>
  <c r="AB45" i="10"/>
  <c r="AB44" i="10"/>
  <c r="AB47" i="10"/>
  <c r="AB46" i="10"/>
  <c r="AJ48" i="10"/>
  <c r="AJ45" i="10"/>
  <c r="AJ44" i="10"/>
  <c r="AJ47" i="10"/>
  <c r="AJ46" i="10"/>
  <c r="AC44" i="10"/>
  <c r="AC47" i="10"/>
  <c r="AC46" i="10"/>
  <c r="AC48" i="10"/>
  <c r="AC45" i="10"/>
  <c r="AG44" i="10"/>
  <c r="AG47" i="10"/>
  <c r="AG46" i="10"/>
  <c r="AG48" i="10"/>
  <c r="AG45" i="10"/>
  <c r="AT47" i="10"/>
  <c r="AT46" i="10"/>
  <c r="AT48" i="10"/>
  <c r="AT45" i="10"/>
  <c r="AT44" i="10"/>
  <c r="AE46" i="10"/>
  <c r="AE48" i="10"/>
  <c r="AE45" i="10"/>
  <c r="AE44" i="10"/>
  <c r="AE47" i="10"/>
  <c r="S46" i="10"/>
  <c r="S48" i="10"/>
  <c r="S45" i="10"/>
  <c r="S44" i="10"/>
  <c r="S47" i="10"/>
  <c r="X48" i="10"/>
  <c r="X45" i="10"/>
  <c r="X44" i="10"/>
  <c r="X47" i="10"/>
  <c r="X46" i="10"/>
  <c r="M44" i="10"/>
  <c r="M47" i="10"/>
  <c r="M46" i="10"/>
  <c r="M48" i="10"/>
  <c r="M45" i="10"/>
  <c r="AD47" i="10"/>
  <c r="AD46" i="10"/>
  <c r="AD48" i="10"/>
  <c r="AD45" i="10"/>
  <c r="AD44" i="10"/>
  <c r="O46" i="10"/>
  <c r="O48" i="10"/>
  <c r="O45" i="10"/>
  <c r="O44" i="10"/>
  <c r="O47" i="10"/>
  <c r="AO44" i="10"/>
  <c r="AO47" i="10"/>
  <c r="AO46" i="10"/>
  <c r="AO48" i="10"/>
  <c r="AO45" i="10"/>
  <c r="AS44" i="10"/>
  <c r="AS47" i="10"/>
  <c r="AS46" i="10"/>
  <c r="AS48" i="10"/>
  <c r="AS45" i="10"/>
  <c r="W46" i="10"/>
  <c r="W48" i="10"/>
  <c r="W45" i="10"/>
  <c r="W44" i="10"/>
  <c r="W47" i="10"/>
  <c r="T48" i="10"/>
  <c r="T45" i="10"/>
  <c r="T44" i="10"/>
  <c r="T47" i="10"/>
  <c r="T46" i="10"/>
  <c r="AA46" i="10"/>
  <c r="AA48" i="10"/>
  <c r="AA45" i="10"/>
  <c r="AA44" i="10"/>
  <c r="AA47" i="10"/>
  <c r="U44" i="10"/>
  <c r="U47" i="10"/>
  <c r="U46" i="10"/>
  <c r="U45" i="10"/>
  <c r="U48" i="10"/>
  <c r="R47" i="10"/>
  <c r="R46" i="10"/>
  <c r="R48" i="10"/>
  <c r="R45" i="10"/>
  <c r="R44" i="10"/>
  <c r="AU46" i="10"/>
  <c r="AU48" i="10"/>
  <c r="AU45" i="10"/>
  <c r="AU44" i="10"/>
  <c r="AU47" i="10"/>
  <c r="V47" i="10"/>
  <c r="V46" i="10"/>
  <c r="V48" i="10"/>
  <c r="V45" i="10"/>
  <c r="V44" i="10"/>
  <c r="AI46" i="10"/>
  <c r="AI48" i="10"/>
  <c r="AI45" i="10"/>
  <c r="AI44" i="10"/>
  <c r="AI47" i="10"/>
  <c r="AN48" i="10"/>
  <c r="AN45" i="10"/>
  <c r="AN44" i="10"/>
  <c r="AN47" i="10"/>
  <c r="AN46" i="10"/>
  <c r="Z47" i="10"/>
  <c r="Z46" i="10"/>
  <c r="Z48" i="10"/>
  <c r="Z45" i="10"/>
  <c r="Z44" i="10"/>
  <c r="AM46" i="10"/>
  <c r="AM48" i="10"/>
  <c r="AM45" i="10"/>
  <c r="AM44" i="10"/>
  <c r="AM47" i="10"/>
  <c r="N47" i="10"/>
  <c r="N46" i="10"/>
  <c r="N48" i="10"/>
  <c r="N45" i="10"/>
  <c r="N44" i="10"/>
  <c r="AQ46" i="10"/>
  <c r="AQ48" i="10"/>
  <c r="AQ45" i="10"/>
  <c r="AQ44" i="10"/>
  <c r="AQ47" i="10"/>
  <c r="AR48" i="10"/>
  <c r="AR45" i="10"/>
  <c r="AR44" i="10"/>
  <c r="AR47" i="10"/>
  <c r="AR46" i="10"/>
  <c r="AK44" i="10"/>
  <c r="AK47" i="10"/>
  <c r="AK46" i="10"/>
  <c r="AK45" i="10"/>
  <c r="AK48" i="10"/>
  <c r="AH47" i="10"/>
  <c r="AH46" i="10"/>
  <c r="AH48" i="10"/>
  <c r="AH45" i="10"/>
  <c r="AH44" i="10"/>
  <c r="P48" i="10"/>
  <c r="P45" i="10"/>
  <c r="P44" i="10"/>
  <c r="P47" i="10"/>
  <c r="P46" i="10"/>
  <c r="Y44" i="10"/>
  <c r="Y47" i="10"/>
  <c r="Y46" i="10"/>
  <c r="Y48" i="10"/>
  <c r="Y45" i="10"/>
  <c r="AL47" i="10"/>
  <c r="AL46" i="10"/>
  <c r="AL48" i="10"/>
  <c r="AL45" i="10"/>
  <c r="AL44" i="10"/>
  <c r="P14" i="4"/>
  <c r="P19" i="4"/>
  <c r="AJ47" i="4"/>
  <c r="AJ45" i="4"/>
  <c r="AJ46" i="4"/>
  <c r="AJ44" i="4"/>
  <c r="AJ48" i="4"/>
  <c r="AG48" i="4"/>
  <c r="AG47" i="4"/>
  <c r="AG46" i="4"/>
  <c r="AG45" i="4"/>
  <c r="AG44" i="4"/>
  <c r="O18" i="4"/>
  <c r="O19" i="4"/>
  <c r="M17" i="4"/>
  <c r="N18" i="4"/>
  <c r="AS43" i="4"/>
  <c r="AF43" i="4"/>
  <c r="AS46" i="4"/>
  <c r="AS45" i="4"/>
  <c r="AS47" i="4"/>
  <c r="AS48" i="4"/>
  <c r="AS44" i="4"/>
  <c r="W46" i="4"/>
  <c r="W45" i="4"/>
  <c r="W47" i="4"/>
  <c r="W48" i="4"/>
  <c r="W44" i="4"/>
  <c r="T47" i="4"/>
  <c r="T46" i="4"/>
  <c r="T45" i="4"/>
  <c r="T48" i="4"/>
  <c r="T44" i="4"/>
  <c r="Y43" i="4"/>
  <c r="AR43" i="4"/>
  <c r="AA46" i="4"/>
  <c r="AA47" i="4"/>
  <c r="AA44" i="4"/>
  <c r="AA48" i="4"/>
  <c r="AA45" i="4"/>
  <c r="AT43" i="4"/>
  <c r="U43" i="4"/>
  <c r="U44" i="4"/>
  <c r="U47" i="4"/>
  <c r="U48" i="4"/>
  <c r="U45" i="4"/>
  <c r="U46" i="4"/>
  <c r="R47" i="4"/>
  <c r="R45" i="4"/>
  <c r="R46" i="4"/>
  <c r="R48" i="4"/>
  <c r="R44" i="4"/>
  <c r="AU48" i="4"/>
  <c r="AU44" i="4"/>
  <c r="AU47" i="4"/>
  <c r="AU46" i="4"/>
  <c r="AU45" i="4"/>
  <c r="M14" i="4"/>
  <c r="T43" i="4"/>
  <c r="V46" i="4"/>
  <c r="V47" i="4"/>
  <c r="V48" i="4"/>
  <c r="V44" i="4"/>
  <c r="V45" i="4"/>
  <c r="AI44" i="4"/>
  <c r="AI47" i="4"/>
  <c r="AI48" i="4"/>
  <c r="AI45" i="4"/>
  <c r="AI46" i="4"/>
  <c r="AE43" i="4"/>
  <c r="AN44" i="4"/>
  <c r="AN48" i="4"/>
  <c r="AN46" i="4"/>
  <c r="AN47" i="4"/>
  <c r="AN45" i="4"/>
  <c r="P15" i="4"/>
  <c r="N16" i="4"/>
  <c r="N17" i="4"/>
  <c r="M15" i="4"/>
  <c r="AO43" i="4"/>
  <c r="AT47" i="4"/>
  <c r="AT44" i="4"/>
  <c r="AT48" i="4"/>
  <c r="AT46" i="4"/>
  <c r="AT45" i="4"/>
  <c r="X43" i="4"/>
  <c r="AE45" i="4"/>
  <c r="AE48" i="4"/>
  <c r="AE47" i="4"/>
  <c r="AE46" i="4"/>
  <c r="AE44" i="4"/>
  <c r="Q43" i="4"/>
  <c r="AU43" i="4"/>
  <c r="AM43" i="4"/>
  <c r="P18" i="4"/>
  <c r="Q17" i="4"/>
  <c r="O17" i="4"/>
  <c r="O15" i="4"/>
  <c r="M19" i="4"/>
  <c r="O16" i="4"/>
  <c r="N14" i="4"/>
  <c r="V43" i="4"/>
  <c r="AC43" i="4"/>
  <c r="P43" i="4"/>
  <c r="Z48" i="4"/>
  <c r="Z45" i="4"/>
  <c r="Z46" i="4"/>
  <c r="Z47" i="4"/>
  <c r="Z44" i="4"/>
  <c r="AM46" i="4"/>
  <c r="AM45" i="4"/>
  <c r="AM44" i="4"/>
  <c r="AM48" i="4"/>
  <c r="AM47" i="4"/>
  <c r="AH43" i="4"/>
  <c r="AB43" i="4"/>
  <c r="N47" i="4"/>
  <c r="N44" i="4"/>
  <c r="N48" i="4"/>
  <c r="N45" i="4"/>
  <c r="N46" i="4"/>
  <c r="AQ47" i="4"/>
  <c r="AQ44" i="4"/>
  <c r="AQ48" i="4"/>
  <c r="AQ45" i="4"/>
  <c r="AQ46" i="4"/>
  <c r="AD43" i="4"/>
  <c r="AR46" i="4"/>
  <c r="AR45" i="4"/>
  <c r="AR47" i="4"/>
  <c r="AR48" i="4"/>
  <c r="AR44" i="4"/>
  <c r="AK44" i="4"/>
  <c r="AK45" i="4"/>
  <c r="AK46" i="4"/>
  <c r="AK48" i="4"/>
  <c r="AK47" i="4"/>
  <c r="AH47" i="4"/>
  <c r="AH45" i="4"/>
  <c r="AH46" i="4"/>
  <c r="AH48" i="4"/>
  <c r="AH44" i="4"/>
  <c r="P44" i="4"/>
  <c r="P48" i="4"/>
  <c r="P47" i="4"/>
  <c r="P46" i="4"/>
  <c r="P45" i="4"/>
  <c r="Y47" i="4"/>
  <c r="Y45" i="4"/>
  <c r="Y44" i="4"/>
  <c r="Y46" i="4"/>
  <c r="Y48" i="4"/>
  <c r="AL46" i="4"/>
  <c r="AL47" i="4"/>
  <c r="AL48" i="4"/>
  <c r="AL44" i="4"/>
  <c r="AL45" i="4"/>
  <c r="S43" i="4"/>
  <c r="AA43" i="4"/>
  <c r="Q14" i="4"/>
  <c r="M16" i="4"/>
  <c r="AC48" i="4"/>
  <c r="AC45" i="4"/>
  <c r="AC47" i="4"/>
  <c r="AC46" i="4"/>
  <c r="AC44" i="4"/>
  <c r="M18" i="4"/>
  <c r="AK43" i="4"/>
  <c r="Z43" i="4"/>
  <c r="AJ43" i="4"/>
  <c r="S46" i="4"/>
  <c r="S47" i="4"/>
  <c r="S48" i="4"/>
  <c r="S45" i="4"/>
  <c r="S44" i="4"/>
  <c r="X45" i="4"/>
  <c r="X48" i="4"/>
  <c r="X44" i="4"/>
  <c r="X47" i="4"/>
  <c r="X46" i="4"/>
  <c r="Q15" i="4"/>
  <c r="Q19" i="4"/>
  <c r="P16" i="4"/>
  <c r="N19" i="4"/>
  <c r="N15" i="4"/>
  <c r="O14" i="4"/>
  <c r="AL43" i="4"/>
  <c r="M43" i="4"/>
  <c r="M45" i="4"/>
  <c r="M47" i="4"/>
  <c r="M48" i="4"/>
  <c r="M44" i="4"/>
  <c r="M46" i="4"/>
  <c r="AP48" i="4"/>
  <c r="AP45" i="4"/>
  <c r="AP46" i="4"/>
  <c r="AP47" i="4"/>
  <c r="AP44" i="4"/>
  <c r="R43" i="4"/>
  <c r="Q48" i="4"/>
  <c r="Q45" i="4"/>
  <c r="Q46" i="4"/>
  <c r="Q44" i="4"/>
  <c r="Q47" i="4"/>
  <c r="AD46" i="4"/>
  <c r="AD48" i="4"/>
  <c r="AD47" i="4"/>
  <c r="AD44" i="4"/>
  <c r="AD45" i="4"/>
  <c r="N43" i="4"/>
  <c r="AF45" i="4"/>
  <c r="AF48" i="4"/>
  <c r="AF44" i="4"/>
  <c r="AF46" i="4"/>
  <c r="AF47" i="4"/>
  <c r="AN43" i="4"/>
  <c r="O44" i="4"/>
  <c r="O47" i="4"/>
  <c r="O46" i="4"/>
  <c r="O45" i="4"/>
  <c r="O48" i="4"/>
  <c r="AP43" i="4"/>
  <c r="AG43" i="4"/>
  <c r="AB46" i="4"/>
  <c r="AB47" i="4"/>
  <c r="AB45" i="4"/>
  <c r="AB48" i="4"/>
  <c r="AB44" i="4"/>
  <c r="AO47" i="4"/>
  <c r="AO45" i="4"/>
  <c r="AO44" i="4"/>
  <c r="AO46" i="4"/>
  <c r="AO48" i="4"/>
  <c r="O43" i="4"/>
  <c r="AI43" i="4"/>
  <c r="W43" i="4"/>
  <c r="AQ43" i="4"/>
  <c r="R19" i="4"/>
  <c r="Q16" i="4"/>
  <c r="L99" i="12"/>
  <c r="S14" i="10" s="1"/>
  <c r="M18" i="12"/>
  <c r="L89" i="12"/>
  <c r="L79" i="12"/>
  <c r="L69" i="12"/>
  <c r="L59" i="12"/>
  <c r="L49" i="12"/>
  <c r="K102" i="12"/>
  <c r="R17" i="10" s="1"/>
  <c r="K82" i="12"/>
  <c r="K92" i="12"/>
  <c r="L21" i="12"/>
  <c r="K72" i="12"/>
  <c r="K62" i="12"/>
  <c r="K52" i="12"/>
  <c r="K100" i="12"/>
  <c r="R15" i="10" s="1"/>
  <c r="L19" i="12"/>
  <c r="K80" i="12"/>
  <c r="K70" i="12"/>
  <c r="K60" i="12"/>
  <c r="K50" i="12"/>
  <c r="K90" i="12"/>
  <c r="L101" i="12"/>
  <c r="S16" i="10" s="1"/>
  <c r="M20" i="12"/>
  <c r="L91" i="12"/>
  <c r="L81" i="12"/>
  <c r="L71" i="12"/>
  <c r="L61" i="12"/>
  <c r="L51" i="12"/>
  <c r="K103" i="12"/>
  <c r="R18" i="10" s="1"/>
  <c r="L22" i="12"/>
  <c r="K53" i="12"/>
  <c r="K63" i="12"/>
  <c r="K73" i="12"/>
  <c r="K83" i="12"/>
  <c r="K93" i="12"/>
  <c r="M104" i="12"/>
  <c r="T19" i="10" s="1"/>
  <c r="N23" i="12"/>
  <c r="M54" i="12"/>
  <c r="M84" i="12"/>
  <c r="M74" i="12"/>
  <c r="M64" i="12"/>
  <c r="M94" i="12"/>
  <c r="R18" i="4" l="1"/>
  <c r="S14" i="4"/>
  <c r="T19" i="4"/>
  <c r="S16" i="4"/>
  <c r="R15" i="4"/>
  <c r="R17" i="4"/>
  <c r="M101" i="12"/>
  <c r="T16" i="10" s="1"/>
  <c r="N20" i="12"/>
  <c r="M91" i="12"/>
  <c r="M81" i="12"/>
  <c r="M71" i="12"/>
  <c r="M61" i="12"/>
  <c r="M51" i="12"/>
  <c r="L102" i="12"/>
  <c r="S17" i="10" s="1"/>
  <c r="M21" i="12"/>
  <c r="L92" i="12"/>
  <c r="L82" i="12"/>
  <c r="L72" i="12"/>
  <c r="L62" i="12"/>
  <c r="L52" i="12"/>
  <c r="S17" i="4" s="1"/>
  <c r="L103" i="12"/>
  <c r="S18" i="10" s="1"/>
  <c r="M22" i="12"/>
  <c r="L53" i="12"/>
  <c r="S18" i="4" s="1"/>
  <c r="L63" i="12"/>
  <c r="L73" i="12"/>
  <c r="L83" i="12"/>
  <c r="L93" i="12"/>
  <c r="M19" i="12"/>
  <c r="L90" i="12"/>
  <c r="L80" i="12"/>
  <c r="L100" i="12"/>
  <c r="S15" i="10" s="1"/>
  <c r="L60" i="12"/>
  <c r="L70" i="12"/>
  <c r="L50" i="12"/>
  <c r="M99" i="12"/>
  <c r="T14" i="10" s="1"/>
  <c r="N18" i="12"/>
  <c r="M89" i="12"/>
  <c r="M79" i="12"/>
  <c r="M69" i="12"/>
  <c r="M59" i="12"/>
  <c r="M49" i="12"/>
  <c r="N104" i="12"/>
  <c r="U19" i="10" s="1"/>
  <c r="O23" i="12"/>
  <c r="N74" i="12"/>
  <c r="N64" i="12"/>
  <c r="N94" i="12"/>
  <c r="N54" i="12"/>
  <c r="U19" i="4" s="1"/>
  <c r="N84" i="12"/>
  <c r="S15" i="4" l="1"/>
  <c r="T14" i="4"/>
  <c r="T16" i="4"/>
  <c r="O104" i="12"/>
  <c r="V19" i="10" s="1"/>
  <c r="P23" i="12"/>
  <c r="O94" i="12"/>
  <c r="O64" i="12"/>
  <c r="O84" i="12"/>
  <c r="O54" i="12"/>
  <c r="O74" i="12"/>
  <c r="N99" i="12"/>
  <c r="U14" i="10" s="1"/>
  <c r="N89" i="12"/>
  <c r="O18" i="12"/>
  <c r="N79" i="12"/>
  <c r="N69" i="12"/>
  <c r="N59" i="12"/>
  <c r="N49" i="12"/>
  <c r="U14" i="4" s="1"/>
  <c r="M102" i="12"/>
  <c r="T17" i="10" s="1"/>
  <c r="N21" i="12"/>
  <c r="M82" i="12"/>
  <c r="M92" i="12"/>
  <c r="M52" i="12"/>
  <c r="T17" i="4" s="1"/>
  <c r="M72" i="12"/>
  <c r="M62" i="12"/>
  <c r="M100" i="12"/>
  <c r="T15" i="10" s="1"/>
  <c r="N19" i="12"/>
  <c r="M90" i="12"/>
  <c r="M80" i="12"/>
  <c r="M70" i="12"/>
  <c r="M60" i="12"/>
  <c r="M50" i="12"/>
  <c r="M103" i="12"/>
  <c r="T18" i="10" s="1"/>
  <c r="N22" i="12"/>
  <c r="M53" i="12"/>
  <c r="M63" i="12"/>
  <c r="M73" i="12"/>
  <c r="M83" i="12"/>
  <c r="M93" i="12"/>
  <c r="N101" i="12"/>
  <c r="U16" i="10" s="1"/>
  <c r="N91" i="12"/>
  <c r="O20" i="12"/>
  <c r="N81" i="12"/>
  <c r="N71" i="12"/>
  <c r="N61" i="12"/>
  <c r="N51" i="12"/>
  <c r="U16" i="4" s="1"/>
  <c r="T15" i="4" l="1"/>
  <c r="T18" i="4"/>
  <c r="V19" i="4"/>
  <c r="O101" i="12"/>
  <c r="V16" i="10" s="1"/>
  <c r="O81" i="12"/>
  <c r="O71" i="12"/>
  <c r="O61" i="12"/>
  <c r="O51" i="12"/>
  <c r="V16" i="4" s="1"/>
  <c r="P20" i="12"/>
  <c r="O91" i="12"/>
  <c r="N100" i="12"/>
  <c r="U15" i="10" s="1"/>
  <c r="N90" i="12"/>
  <c r="N80" i="12"/>
  <c r="N60" i="12"/>
  <c r="N70" i="12"/>
  <c r="O19" i="12"/>
  <c r="N50" i="12"/>
  <c r="U15" i="4" s="1"/>
  <c r="O99" i="12"/>
  <c r="V14" i="10" s="1"/>
  <c r="O89" i="12"/>
  <c r="P18" i="12"/>
  <c r="O69" i="12"/>
  <c r="O59" i="12"/>
  <c r="O79" i="12"/>
  <c r="O49" i="12"/>
  <c r="V14" i="4" s="1"/>
  <c r="P104" i="12"/>
  <c r="W19" i="10" s="1"/>
  <c r="Q23" i="12"/>
  <c r="P64" i="12"/>
  <c r="P94" i="12"/>
  <c r="P74" i="12"/>
  <c r="P54" i="12"/>
  <c r="W19" i="4" s="1"/>
  <c r="P84" i="12"/>
  <c r="N103" i="12"/>
  <c r="U18" i="10" s="1"/>
  <c r="O22" i="12"/>
  <c r="N53" i="12"/>
  <c r="N63" i="12"/>
  <c r="N73" i="12"/>
  <c r="N83" i="12"/>
  <c r="N93" i="12"/>
  <c r="N102" i="12"/>
  <c r="U17" i="10" s="1"/>
  <c r="N92" i="12"/>
  <c r="N82" i="12"/>
  <c r="N72" i="12"/>
  <c r="N62" i="12"/>
  <c r="N52" i="12"/>
  <c r="U17" i="4" s="1"/>
  <c r="O21" i="12"/>
  <c r="U18" i="4" l="1"/>
  <c r="O103" i="12"/>
  <c r="V18" i="10" s="1"/>
  <c r="P22" i="12"/>
  <c r="O53" i="12"/>
  <c r="V18" i="4" s="1"/>
  <c r="O63" i="12"/>
  <c r="O73" i="12"/>
  <c r="O83" i="12"/>
  <c r="O93" i="12"/>
  <c r="O102" i="12"/>
  <c r="V17" i="10" s="1"/>
  <c r="P21" i="12"/>
  <c r="O82" i="12"/>
  <c r="O92" i="12"/>
  <c r="O72" i="12"/>
  <c r="O52" i="12"/>
  <c r="O62" i="12"/>
  <c r="Q104" i="12"/>
  <c r="X19" i="10" s="1"/>
  <c r="R23" i="12"/>
  <c r="Q54" i="12"/>
  <c r="Q84" i="12"/>
  <c r="Q64" i="12"/>
  <c r="Q94" i="12"/>
  <c r="Q74" i="12"/>
  <c r="O100" i="12"/>
  <c r="V15" i="10" s="1"/>
  <c r="P19" i="12"/>
  <c r="O80" i="12"/>
  <c r="O70" i="12"/>
  <c r="O60" i="12"/>
  <c r="O50" i="12"/>
  <c r="V15" i="4" s="1"/>
  <c r="O90" i="12"/>
  <c r="P99" i="12"/>
  <c r="W14" i="10" s="1"/>
  <c r="Q18" i="12"/>
  <c r="P89" i="12"/>
  <c r="P79" i="12"/>
  <c r="P69" i="12"/>
  <c r="P59" i="12"/>
  <c r="P49" i="12"/>
  <c r="W14" i="4" s="1"/>
  <c r="P101" i="12"/>
  <c r="W16" i="10" s="1"/>
  <c r="Q20" i="12"/>
  <c r="P91" i="12"/>
  <c r="P81" i="12"/>
  <c r="P71" i="12"/>
  <c r="P61" i="12"/>
  <c r="P51" i="12"/>
  <c r="W16" i="4" l="1"/>
  <c r="X19" i="4"/>
  <c r="V17" i="4"/>
  <c r="R104" i="12"/>
  <c r="Y19" i="10" s="1"/>
  <c r="S23" i="12"/>
  <c r="R64" i="12"/>
  <c r="R84" i="12"/>
  <c r="R54" i="12"/>
  <c r="Y19" i="4" s="1"/>
  <c r="R74" i="12"/>
  <c r="R94" i="12"/>
  <c r="P103" i="12"/>
  <c r="W18" i="10" s="1"/>
  <c r="Q22" i="12"/>
  <c r="P53" i="12"/>
  <c r="P63" i="12"/>
  <c r="P73" i="12"/>
  <c r="P83" i="12"/>
  <c r="P93" i="12"/>
  <c r="Q101" i="12"/>
  <c r="X16" i="10" s="1"/>
  <c r="R20" i="12"/>
  <c r="Q91" i="12"/>
  <c r="Q81" i="12"/>
  <c r="Q71" i="12"/>
  <c r="Q61" i="12"/>
  <c r="Q51" i="12"/>
  <c r="X16" i="4" s="1"/>
  <c r="P102" i="12"/>
  <c r="W17" i="10" s="1"/>
  <c r="Q21" i="12"/>
  <c r="P92" i="12"/>
  <c r="P82" i="12"/>
  <c r="P72" i="12"/>
  <c r="P62" i="12"/>
  <c r="P52" i="12"/>
  <c r="W17" i="4" s="1"/>
  <c r="Q99" i="12"/>
  <c r="X14" i="10" s="1"/>
  <c r="R18" i="12"/>
  <c r="Q89" i="12"/>
  <c r="Q79" i="12"/>
  <c r="Q69" i="12"/>
  <c r="Q59" i="12"/>
  <c r="Q49" i="12"/>
  <c r="P100" i="12"/>
  <c r="W15" i="10" s="1"/>
  <c r="Q19" i="12"/>
  <c r="P90" i="12"/>
  <c r="P80" i="12"/>
  <c r="P50" i="12"/>
  <c r="W15" i="4" s="1"/>
  <c r="P70" i="12"/>
  <c r="P60" i="12"/>
  <c r="X14" i="4" l="1"/>
  <c r="W18" i="4"/>
  <c r="Q100" i="12"/>
  <c r="X15" i="10" s="1"/>
  <c r="R19" i="12"/>
  <c r="Q90" i="12"/>
  <c r="Q80" i="12"/>
  <c r="Q70" i="12"/>
  <c r="Q60" i="12"/>
  <c r="Q50" i="12"/>
  <c r="X15" i="4" s="1"/>
  <c r="R89" i="12"/>
  <c r="R99" i="12"/>
  <c r="Y14" i="10" s="1"/>
  <c r="R79" i="12"/>
  <c r="R69" i="12"/>
  <c r="R59" i="12"/>
  <c r="R49" i="12"/>
  <c r="Y14" i="4" s="1"/>
  <c r="S18" i="12"/>
  <c r="Q103" i="12"/>
  <c r="X18" i="10" s="1"/>
  <c r="R22" i="12"/>
  <c r="Q53" i="12"/>
  <c r="X18" i="4" s="1"/>
  <c r="Q63" i="12"/>
  <c r="Q73" i="12"/>
  <c r="Q83" i="12"/>
  <c r="Q93" i="12"/>
  <c r="R101" i="12"/>
  <c r="Y16" i="10" s="1"/>
  <c r="R91" i="12"/>
  <c r="R81" i="12"/>
  <c r="R71" i="12"/>
  <c r="R61" i="12"/>
  <c r="S20" i="12"/>
  <c r="R51" i="12"/>
  <c r="S104" i="12"/>
  <c r="Z19" i="10" s="1"/>
  <c r="T23" i="12"/>
  <c r="S54" i="12"/>
  <c r="S84" i="12"/>
  <c r="S64" i="12"/>
  <c r="S94" i="12"/>
  <c r="S74" i="12"/>
  <c r="Q102" i="12"/>
  <c r="X17" i="10" s="1"/>
  <c r="R21" i="12"/>
  <c r="Q82" i="12"/>
  <c r="Q52" i="12"/>
  <c r="X17" i="4" s="1"/>
  <c r="Q62" i="12"/>
  <c r="Q92" i="12"/>
  <c r="Q72" i="12"/>
  <c r="Y16" i="4" l="1"/>
  <c r="Z19" i="4"/>
  <c r="S101" i="12"/>
  <c r="Z16" i="10" s="1"/>
  <c r="T20" i="12"/>
  <c r="S81" i="12"/>
  <c r="S71" i="12"/>
  <c r="S61" i="12"/>
  <c r="S51" i="12"/>
  <c r="Z16" i="4" s="1"/>
  <c r="S91" i="12"/>
  <c r="R103" i="12"/>
  <c r="Y18" i="10" s="1"/>
  <c r="S22" i="12"/>
  <c r="R53" i="12"/>
  <c r="Y18" i="4" s="1"/>
  <c r="R63" i="12"/>
  <c r="R73" i="12"/>
  <c r="R83" i="12"/>
  <c r="R93" i="12"/>
  <c r="R100" i="12"/>
  <c r="Y15" i="10" s="1"/>
  <c r="R90" i="12"/>
  <c r="R80" i="12"/>
  <c r="S19" i="12"/>
  <c r="R70" i="12"/>
  <c r="R60" i="12"/>
  <c r="R50" i="12"/>
  <c r="Y15" i="4" s="1"/>
  <c r="R102" i="12"/>
  <c r="Y17" i="10" s="1"/>
  <c r="R92" i="12"/>
  <c r="S21" i="12"/>
  <c r="R82" i="12"/>
  <c r="R72" i="12"/>
  <c r="R62" i="12"/>
  <c r="R52" i="12"/>
  <c r="T104" i="12"/>
  <c r="AA19" i="10" s="1"/>
  <c r="U23" i="12"/>
  <c r="T54" i="12"/>
  <c r="AA19" i="4" s="1"/>
  <c r="T74" i="12"/>
  <c r="T84" i="12"/>
  <c r="T64" i="12"/>
  <c r="T94" i="12"/>
  <c r="S99" i="12"/>
  <c r="Z14" i="10" s="1"/>
  <c r="T18" i="12"/>
  <c r="S89" i="12"/>
  <c r="S69" i="12"/>
  <c r="S59" i="12"/>
  <c r="S79" i="12"/>
  <c r="S49" i="12"/>
  <c r="Z14" i="4" s="1"/>
  <c r="Y17" i="4" l="1"/>
  <c r="T99" i="12"/>
  <c r="AA14" i="10" s="1"/>
  <c r="U18" i="12"/>
  <c r="T89" i="12"/>
  <c r="T79" i="12"/>
  <c r="T69" i="12"/>
  <c r="T59" i="12"/>
  <c r="T49" i="12"/>
  <c r="AA14" i="4" s="1"/>
  <c r="S102" i="12"/>
  <c r="Z17" i="10" s="1"/>
  <c r="S82" i="12"/>
  <c r="S92" i="12"/>
  <c r="S72" i="12"/>
  <c r="S62" i="12"/>
  <c r="S52" i="12"/>
  <c r="Z17" i="4" s="1"/>
  <c r="U104" i="12"/>
  <c r="AB19" i="10" s="1"/>
  <c r="V23" i="12"/>
  <c r="U74" i="12"/>
  <c r="U54" i="12"/>
  <c r="AB19" i="4" s="1"/>
  <c r="U94" i="12"/>
  <c r="U64" i="12"/>
  <c r="U84" i="12"/>
  <c r="S100" i="12"/>
  <c r="Z15" i="10" s="1"/>
  <c r="T19" i="12"/>
  <c r="S80" i="12"/>
  <c r="S70" i="12"/>
  <c r="S60" i="12"/>
  <c r="S50" i="12"/>
  <c r="S90" i="12"/>
  <c r="S103" i="12"/>
  <c r="Z18" i="10" s="1"/>
  <c r="T22" i="12"/>
  <c r="S53" i="12"/>
  <c r="S63" i="12"/>
  <c r="S73" i="12"/>
  <c r="S83" i="12"/>
  <c r="S93" i="12"/>
  <c r="T101" i="12"/>
  <c r="AA16" i="10" s="1"/>
  <c r="U20" i="12"/>
  <c r="T91" i="12"/>
  <c r="T81" i="12"/>
  <c r="T71" i="12"/>
  <c r="T61" i="12"/>
  <c r="T51" i="12"/>
  <c r="Z18" i="4" l="1"/>
  <c r="Z15" i="4"/>
  <c r="AA16" i="4"/>
  <c r="T102" i="12"/>
  <c r="AA17" i="10" s="1"/>
  <c r="T92" i="12"/>
  <c r="T82" i="12"/>
  <c r="T72" i="12"/>
  <c r="T62" i="12"/>
  <c r="T52" i="12"/>
  <c r="U99" i="12"/>
  <c r="AB14" i="10" s="1"/>
  <c r="V18" i="12"/>
  <c r="U89" i="12"/>
  <c r="U79" i="12"/>
  <c r="U69" i="12"/>
  <c r="U59" i="12"/>
  <c r="U49" i="12"/>
  <c r="AB14" i="4" s="1"/>
  <c r="U101" i="12"/>
  <c r="AB16" i="10" s="1"/>
  <c r="V20" i="12"/>
  <c r="U91" i="12"/>
  <c r="U81" i="12"/>
  <c r="U71" i="12"/>
  <c r="U61" i="12"/>
  <c r="U51" i="12"/>
  <c r="V104" i="12"/>
  <c r="AC19" i="10" s="1"/>
  <c r="W23" i="12"/>
  <c r="V64" i="12"/>
  <c r="V94" i="12"/>
  <c r="V74" i="12"/>
  <c r="V54" i="12"/>
  <c r="V84" i="12"/>
  <c r="T103" i="12"/>
  <c r="AA18" i="10" s="1"/>
  <c r="U22" i="12"/>
  <c r="T53" i="12"/>
  <c r="AA18" i="4" s="1"/>
  <c r="T63" i="12"/>
  <c r="T73" i="12"/>
  <c r="T83" i="12"/>
  <c r="T93" i="12"/>
  <c r="T100" i="12"/>
  <c r="AA15" i="10" s="1"/>
  <c r="U19" i="12"/>
  <c r="T90" i="12"/>
  <c r="T80" i="12"/>
  <c r="T60" i="12"/>
  <c r="T70" i="12"/>
  <c r="T50" i="12"/>
  <c r="AA15" i="4" s="1"/>
  <c r="AB16" i="4" l="1"/>
  <c r="AC19" i="4"/>
  <c r="AA17" i="4"/>
  <c r="U100" i="12"/>
  <c r="AB15" i="10" s="1"/>
  <c r="V19" i="12"/>
  <c r="U90" i="12"/>
  <c r="U80" i="12"/>
  <c r="U70" i="12"/>
  <c r="U60" i="12"/>
  <c r="U50" i="12"/>
  <c r="W104" i="12"/>
  <c r="AD19" i="10" s="1"/>
  <c r="X23" i="12"/>
  <c r="W74" i="12"/>
  <c r="W64" i="12"/>
  <c r="W94" i="12"/>
  <c r="W54" i="12"/>
  <c r="AD19" i="4" s="1"/>
  <c r="W84" i="12"/>
  <c r="V101" i="12"/>
  <c r="AC16" i="10" s="1"/>
  <c r="V91" i="12"/>
  <c r="W20" i="12"/>
  <c r="V81" i="12"/>
  <c r="V71" i="12"/>
  <c r="V61" i="12"/>
  <c r="V51" i="12"/>
  <c r="AC16" i="4" s="1"/>
  <c r="V99" i="12"/>
  <c r="AC14" i="10" s="1"/>
  <c r="V89" i="12"/>
  <c r="W18" i="12"/>
  <c r="V79" i="12"/>
  <c r="V69" i="12"/>
  <c r="V59" i="12"/>
  <c r="V49" i="12"/>
  <c r="AC14" i="4" s="1"/>
  <c r="U103" i="12"/>
  <c r="AB18" i="10" s="1"/>
  <c r="V22" i="12"/>
  <c r="U53" i="12"/>
  <c r="U63" i="12"/>
  <c r="U73" i="12"/>
  <c r="U83" i="12"/>
  <c r="U93" i="12"/>
  <c r="U102" i="12"/>
  <c r="AB17" i="10" s="1"/>
  <c r="U82" i="12"/>
  <c r="U92" i="12"/>
  <c r="U52" i="12"/>
  <c r="AB17" i="4" s="1"/>
  <c r="U72" i="12"/>
  <c r="U62" i="12"/>
  <c r="AB18" i="4" l="1"/>
  <c r="AB15" i="4"/>
  <c r="V102" i="12"/>
  <c r="AC17" i="10" s="1"/>
  <c r="V92" i="12"/>
  <c r="V82" i="12"/>
  <c r="V72" i="12"/>
  <c r="V62" i="12"/>
  <c r="V52" i="12"/>
  <c r="W99" i="12"/>
  <c r="AD14" i="10" s="1"/>
  <c r="W89" i="12"/>
  <c r="X18" i="12"/>
  <c r="W79" i="12"/>
  <c r="W69" i="12"/>
  <c r="W59" i="12"/>
  <c r="W49" i="12"/>
  <c r="V100" i="12"/>
  <c r="AC15" i="10" s="1"/>
  <c r="V90" i="12"/>
  <c r="V80" i="12"/>
  <c r="W19" i="12"/>
  <c r="V60" i="12"/>
  <c r="V70" i="12"/>
  <c r="V50" i="12"/>
  <c r="V103" i="12"/>
  <c r="AC18" i="10" s="1"/>
  <c r="W22" i="12"/>
  <c r="V53" i="12"/>
  <c r="AC18" i="4" s="1"/>
  <c r="V63" i="12"/>
  <c r="V73" i="12"/>
  <c r="V83" i="12"/>
  <c r="V93" i="12"/>
  <c r="W101" i="12"/>
  <c r="AD16" i="10" s="1"/>
  <c r="W81" i="12"/>
  <c r="W71" i="12"/>
  <c r="W61" i="12"/>
  <c r="W51" i="12"/>
  <c r="AD16" i="4" s="1"/>
  <c r="X20" i="12"/>
  <c r="W91" i="12"/>
  <c r="X104" i="12"/>
  <c r="AE19" i="10" s="1"/>
  <c r="Y23" i="12"/>
  <c r="X64" i="12"/>
  <c r="X94" i="12"/>
  <c r="X84" i="12"/>
  <c r="X54" i="12"/>
  <c r="X74" i="12"/>
  <c r="AD14" i="4" l="1"/>
  <c r="AE19" i="4"/>
  <c r="AC15" i="4"/>
  <c r="AC17" i="4"/>
  <c r="W100" i="12"/>
  <c r="AD15" i="10" s="1"/>
  <c r="W80" i="12"/>
  <c r="X19" i="12"/>
  <c r="W70" i="12"/>
  <c r="W60" i="12"/>
  <c r="W50" i="12"/>
  <c r="AD15" i="4" s="1"/>
  <c r="W90" i="12"/>
  <c r="X101" i="12"/>
  <c r="AE16" i="10" s="1"/>
  <c r="Y20" i="12"/>
  <c r="X91" i="12"/>
  <c r="X81" i="12"/>
  <c r="X71" i="12"/>
  <c r="X61" i="12"/>
  <c r="X51" i="12"/>
  <c r="W102" i="12"/>
  <c r="AD17" i="10" s="1"/>
  <c r="W82" i="12"/>
  <c r="W92" i="12"/>
  <c r="W72" i="12"/>
  <c r="W52" i="12"/>
  <c r="AD17" i="4" s="1"/>
  <c r="W62" i="12"/>
  <c r="W103" i="12"/>
  <c r="AD18" i="10" s="1"/>
  <c r="X22" i="12"/>
  <c r="W53" i="12"/>
  <c r="AD18" i="4" s="1"/>
  <c r="W63" i="12"/>
  <c r="W73" i="12"/>
  <c r="W83" i="12"/>
  <c r="W93" i="12"/>
  <c r="Y104" i="12"/>
  <c r="AF19" i="10" s="1"/>
  <c r="Z23" i="12"/>
  <c r="Y64" i="12"/>
  <c r="Y84" i="12"/>
  <c r="Y54" i="12"/>
  <c r="AF19" i="4" s="1"/>
  <c r="Y94" i="12"/>
  <c r="Y74" i="12"/>
  <c r="X99" i="12"/>
  <c r="AE14" i="10" s="1"/>
  <c r="Y18" i="12"/>
  <c r="X89" i="12"/>
  <c r="X79" i="12"/>
  <c r="X69" i="12"/>
  <c r="X59" i="12"/>
  <c r="X49" i="12"/>
  <c r="AE14" i="4" s="1"/>
  <c r="AE16" i="4" l="1"/>
  <c r="Y101" i="12"/>
  <c r="AF16" i="10" s="1"/>
  <c r="Y81" i="12"/>
  <c r="Z20" i="12"/>
  <c r="Y91" i="12"/>
  <c r="Y71" i="12"/>
  <c r="Y61" i="12"/>
  <c r="Y51" i="12"/>
  <c r="AF16" i="4" s="1"/>
  <c r="Y99" i="12"/>
  <c r="AF14" i="10" s="1"/>
  <c r="Z18" i="12"/>
  <c r="Y89" i="12"/>
  <c r="Y79" i="12"/>
  <c r="Y69" i="12"/>
  <c r="Y59" i="12"/>
  <c r="Y49" i="12"/>
  <c r="AF14" i="4" s="1"/>
  <c r="X103" i="12"/>
  <c r="AE18" i="10" s="1"/>
  <c r="Y22" i="12"/>
  <c r="X53" i="12"/>
  <c r="X63" i="12"/>
  <c r="X73" i="12"/>
  <c r="X83" i="12"/>
  <c r="X93" i="12"/>
  <c r="X100" i="12"/>
  <c r="AE15" i="10" s="1"/>
  <c r="Y19" i="12"/>
  <c r="X90" i="12"/>
  <c r="X80" i="12"/>
  <c r="X50" i="12"/>
  <c r="AE15" i="4" s="1"/>
  <c r="X60" i="12"/>
  <c r="X70" i="12"/>
  <c r="Z104" i="12"/>
  <c r="AG19" i="10" s="1"/>
  <c r="AA23" i="12"/>
  <c r="Z54" i="12"/>
  <c r="AG19" i="4" s="1"/>
  <c r="Z84" i="12"/>
  <c r="Z64" i="12"/>
  <c r="Z74" i="12"/>
  <c r="Z94" i="12"/>
  <c r="X102" i="12"/>
  <c r="AE17" i="10" s="1"/>
  <c r="X92" i="12"/>
  <c r="X82" i="12"/>
  <c r="X72" i="12"/>
  <c r="X62" i="12"/>
  <c r="X52" i="12"/>
  <c r="AE17" i="4" s="1"/>
  <c r="AE18" i="4" l="1"/>
  <c r="Z101" i="12"/>
  <c r="AG16" i="10" s="1"/>
  <c r="Z91" i="12"/>
  <c r="Z81" i="12"/>
  <c r="Z71" i="12"/>
  <c r="Z61" i="12"/>
  <c r="AA20" i="12"/>
  <c r="Z51" i="12"/>
  <c r="AG16" i="4" s="1"/>
  <c r="Y103" i="12"/>
  <c r="AF18" i="10" s="1"/>
  <c r="Z22" i="12"/>
  <c r="Y53" i="12"/>
  <c r="AF18" i="4" s="1"/>
  <c r="Y63" i="12"/>
  <c r="Y73" i="12"/>
  <c r="Y83" i="12"/>
  <c r="Y93" i="12"/>
  <c r="Y100" i="12"/>
  <c r="AF15" i="10" s="1"/>
  <c r="Z19" i="12"/>
  <c r="Y80" i="12"/>
  <c r="Y90" i="12"/>
  <c r="Y70" i="12"/>
  <c r="Y60" i="12"/>
  <c r="Y50" i="12"/>
  <c r="Z99" i="12"/>
  <c r="AG14" i="10" s="1"/>
  <c r="Z89" i="12"/>
  <c r="Z79" i="12"/>
  <c r="Z69" i="12"/>
  <c r="Z59" i="12"/>
  <c r="Z49" i="12"/>
  <c r="AG14" i="4" s="1"/>
  <c r="AA18" i="12"/>
  <c r="Y102" i="12"/>
  <c r="AF17" i="10" s="1"/>
  <c r="Y82" i="12"/>
  <c r="Y92" i="12"/>
  <c r="Y52" i="12"/>
  <c r="Y62" i="12"/>
  <c r="Y72" i="12"/>
  <c r="AA104" i="12"/>
  <c r="AH19" i="10" s="1"/>
  <c r="AB23" i="12"/>
  <c r="AA64" i="12"/>
  <c r="AA84" i="12"/>
  <c r="AA54" i="12"/>
  <c r="AH19" i="4" s="1"/>
  <c r="AA74" i="12"/>
  <c r="AA94" i="12"/>
  <c r="AF15" i="4" l="1"/>
  <c r="AF17" i="4"/>
  <c r="Z100" i="12"/>
  <c r="AG15" i="10" s="1"/>
  <c r="Z90" i="12"/>
  <c r="AA19" i="12"/>
  <c r="Z80" i="12"/>
  <c r="Z70" i="12"/>
  <c r="Z60" i="12"/>
  <c r="Z50" i="12"/>
  <c r="AG15" i="4" s="1"/>
  <c r="Z103" i="12"/>
  <c r="AG18" i="10" s="1"/>
  <c r="AA22" i="12"/>
  <c r="Z53" i="12"/>
  <c r="AG18" i="4" s="1"/>
  <c r="Z63" i="12"/>
  <c r="Z73" i="12"/>
  <c r="Z83" i="12"/>
  <c r="Z93" i="12"/>
  <c r="AA101" i="12"/>
  <c r="AH16" i="10" s="1"/>
  <c r="AA81" i="12"/>
  <c r="AB20" i="12"/>
  <c r="AA71" i="12"/>
  <c r="AA61" i="12"/>
  <c r="AA51" i="12"/>
  <c r="AH16" i="4" s="1"/>
  <c r="AA91" i="12"/>
  <c r="AB104" i="12"/>
  <c r="AI19" i="10" s="1"/>
  <c r="AC23" i="12"/>
  <c r="AB64" i="12"/>
  <c r="AB84" i="12"/>
  <c r="AB94" i="12"/>
  <c r="AB54" i="12"/>
  <c r="AB74" i="12"/>
  <c r="Z102" i="12"/>
  <c r="AG17" i="10" s="1"/>
  <c r="Z92" i="12"/>
  <c r="Z82" i="12"/>
  <c r="Z72" i="12"/>
  <c r="Z62" i="12"/>
  <c r="Z52" i="12"/>
  <c r="AA99" i="12"/>
  <c r="AH14" i="10" s="1"/>
  <c r="AB18" i="12"/>
  <c r="AA89" i="12"/>
  <c r="AA79" i="12"/>
  <c r="AA69" i="12"/>
  <c r="AA59" i="12"/>
  <c r="AA49" i="12"/>
  <c r="AH14" i="4" s="1"/>
  <c r="AI19" i="4" l="1"/>
  <c r="AG17" i="4"/>
  <c r="AA102" i="12"/>
  <c r="AH17" i="10" s="1"/>
  <c r="AA82" i="12"/>
  <c r="AA92" i="12"/>
  <c r="AA72" i="12"/>
  <c r="AA62" i="12"/>
  <c r="AA52" i="12"/>
  <c r="AB99" i="12"/>
  <c r="AI14" i="10" s="1"/>
  <c r="AC18" i="12"/>
  <c r="AB89" i="12"/>
  <c r="AB79" i="12"/>
  <c r="AB69" i="12"/>
  <c r="AB59" i="12"/>
  <c r="AB49" i="12"/>
  <c r="AI14" i="4" s="1"/>
  <c r="AB101" i="12"/>
  <c r="AI16" i="10" s="1"/>
  <c r="AC20" i="12"/>
  <c r="AB91" i="12"/>
  <c r="AB81" i="12"/>
  <c r="AB71" i="12"/>
  <c r="AB61" i="12"/>
  <c r="AB51" i="12"/>
  <c r="AA103" i="12"/>
  <c r="AH18" i="10" s="1"/>
  <c r="AB22" i="12"/>
  <c r="AA53" i="12"/>
  <c r="AH18" i="4" s="1"/>
  <c r="AA63" i="12"/>
  <c r="AA73" i="12"/>
  <c r="AA83" i="12"/>
  <c r="AA93" i="12"/>
  <c r="AA100" i="12"/>
  <c r="AH15" i="10" s="1"/>
  <c r="AA80" i="12"/>
  <c r="AB19" i="12"/>
  <c r="AA70" i="12"/>
  <c r="AA60" i="12"/>
  <c r="AA50" i="12"/>
  <c r="AH15" i="4" s="1"/>
  <c r="AA90" i="12"/>
  <c r="AC104" i="12"/>
  <c r="AJ19" i="10" s="1"/>
  <c r="AD23" i="12"/>
  <c r="AC54" i="12"/>
  <c r="AJ19" i="4" s="1"/>
  <c r="AC64" i="12"/>
  <c r="AC84" i="12"/>
  <c r="AC94" i="12"/>
  <c r="AC74" i="12"/>
  <c r="AI16" i="4" l="1"/>
  <c r="AH17" i="4"/>
  <c r="AC99" i="12"/>
  <c r="AJ14" i="10" s="1"/>
  <c r="AD18" i="12"/>
  <c r="AC89" i="12"/>
  <c r="AC79" i="12"/>
  <c r="AC69" i="12"/>
  <c r="AC59" i="12"/>
  <c r="AC49" i="12"/>
  <c r="AJ14" i="4" s="1"/>
  <c r="AD104" i="12"/>
  <c r="AK19" i="10" s="1"/>
  <c r="AE23" i="12"/>
  <c r="AD54" i="12"/>
  <c r="AK19" i="4" s="1"/>
  <c r="AD64" i="12"/>
  <c r="AD74" i="12"/>
  <c r="AD84" i="12"/>
  <c r="AD94" i="12"/>
  <c r="AB102" i="12"/>
  <c r="AI17" i="10" s="1"/>
  <c r="AB92" i="12"/>
  <c r="AB82" i="12"/>
  <c r="AB72" i="12"/>
  <c r="AB62" i="12"/>
  <c r="AB52" i="12"/>
  <c r="AI17" i="4" s="1"/>
  <c r="AB103" i="12"/>
  <c r="AI18" i="10" s="1"/>
  <c r="AC22" i="12"/>
  <c r="AB53" i="12"/>
  <c r="AI18" i="4" s="1"/>
  <c r="AB63" i="12"/>
  <c r="AB73" i="12"/>
  <c r="AB83" i="12"/>
  <c r="AB93" i="12"/>
  <c r="AC101" i="12"/>
  <c r="AJ16" i="10" s="1"/>
  <c r="AC81" i="12"/>
  <c r="AD20" i="12"/>
  <c r="AC91" i="12"/>
  <c r="AC71" i="12"/>
  <c r="AC61" i="12"/>
  <c r="AC51" i="12"/>
  <c r="AJ16" i="4" s="1"/>
  <c r="AB100" i="12"/>
  <c r="AI15" i="10" s="1"/>
  <c r="AC19" i="12"/>
  <c r="AB90" i="12"/>
  <c r="AB80" i="12"/>
  <c r="AB60" i="12"/>
  <c r="AB70" i="12"/>
  <c r="AB50" i="12"/>
  <c r="AI15" i="4" s="1"/>
  <c r="AD101" i="12" l="1"/>
  <c r="AK16" i="10" s="1"/>
  <c r="AD91" i="12"/>
  <c r="AD81" i="12"/>
  <c r="AE20" i="12"/>
  <c r="AD71" i="12"/>
  <c r="AD61" i="12"/>
  <c r="AD51" i="12"/>
  <c r="AK16" i="4" s="1"/>
  <c r="AC103" i="12"/>
  <c r="AJ18" i="10" s="1"/>
  <c r="AD22" i="12"/>
  <c r="AC53" i="12"/>
  <c r="AC63" i="12"/>
  <c r="AC73" i="12"/>
  <c r="AC83" i="12"/>
  <c r="AC93" i="12"/>
  <c r="AD99" i="12"/>
  <c r="AK14" i="10" s="1"/>
  <c r="AD89" i="12"/>
  <c r="AD79" i="12"/>
  <c r="AE18" i="12"/>
  <c r="AD69" i="12"/>
  <c r="AD59" i="12"/>
  <c r="AD49" i="12"/>
  <c r="AK14" i="4" s="1"/>
  <c r="AC100" i="12"/>
  <c r="AJ15" i="10" s="1"/>
  <c r="AD19" i="12"/>
  <c r="AC80" i="12"/>
  <c r="AC90" i="12"/>
  <c r="AC70" i="12"/>
  <c r="AC60" i="12"/>
  <c r="AC50" i="12"/>
  <c r="AJ15" i="4" s="1"/>
  <c r="AE104" i="12"/>
  <c r="AL19" i="10" s="1"/>
  <c r="AF23" i="12"/>
  <c r="AE64" i="12"/>
  <c r="AE74" i="12"/>
  <c r="AE84" i="12"/>
  <c r="AE94" i="12"/>
  <c r="AE54" i="12"/>
  <c r="AL19" i="4" s="1"/>
  <c r="AC102" i="12"/>
  <c r="AJ17" i="10" s="1"/>
  <c r="AC82" i="12"/>
  <c r="AC92" i="12"/>
  <c r="AC52" i="12"/>
  <c r="AC72" i="12"/>
  <c r="AC62" i="12"/>
  <c r="AJ18" i="4" l="1"/>
  <c r="AJ17" i="4"/>
  <c r="AE101" i="12"/>
  <c r="AL16" i="10" s="1"/>
  <c r="AE81" i="12"/>
  <c r="AE91" i="12"/>
  <c r="AE71" i="12"/>
  <c r="AE61" i="12"/>
  <c r="AE51" i="12"/>
  <c r="AL16" i="4" s="1"/>
  <c r="AF20" i="12"/>
  <c r="AD100" i="12"/>
  <c r="AK15" i="10" s="1"/>
  <c r="AD90" i="12"/>
  <c r="AE19" i="12"/>
  <c r="AD70" i="12"/>
  <c r="AD60" i="12"/>
  <c r="AD80" i="12"/>
  <c r="AD50" i="12"/>
  <c r="AK15" i="4" s="1"/>
  <c r="AE99" i="12"/>
  <c r="AL14" i="10" s="1"/>
  <c r="AF18" i="12"/>
  <c r="AE89" i="12"/>
  <c r="AE79" i="12"/>
  <c r="AE69" i="12"/>
  <c r="AE59" i="12"/>
  <c r="AE49" i="12"/>
  <c r="AL14" i="4" s="1"/>
  <c r="AD103" i="12"/>
  <c r="AK18" i="10" s="1"/>
  <c r="AE22" i="12"/>
  <c r="AD53" i="12"/>
  <c r="AD63" i="12"/>
  <c r="AD73" i="12"/>
  <c r="AD83" i="12"/>
  <c r="AD93" i="12"/>
  <c r="AD102" i="12"/>
  <c r="AK17" i="10" s="1"/>
  <c r="AD92" i="12"/>
  <c r="AD82" i="12"/>
  <c r="AD72" i="12"/>
  <c r="AD62" i="12"/>
  <c r="AD52" i="12"/>
  <c r="AK17" i="4" s="1"/>
  <c r="AF104" i="12"/>
  <c r="AM19" i="10" s="1"/>
  <c r="AG23" i="12"/>
  <c r="AF54" i="12"/>
  <c r="AM19" i="4" s="1"/>
  <c r="AF64" i="12"/>
  <c r="AF74" i="12"/>
  <c r="AF94" i="12"/>
  <c r="AF84" i="12"/>
  <c r="AK18" i="4" l="1"/>
  <c r="AG104" i="12"/>
  <c r="AN19" i="10" s="1"/>
  <c r="AH23" i="12"/>
  <c r="AG74" i="12"/>
  <c r="AG84" i="12"/>
  <c r="AG94" i="12"/>
  <c r="AG54" i="12"/>
  <c r="AN19" i="4" s="1"/>
  <c r="AG64" i="12"/>
  <c r="AF99" i="12"/>
  <c r="AM14" i="10" s="1"/>
  <c r="AG18" i="12"/>
  <c r="AF89" i="12"/>
  <c r="AF79" i="12"/>
  <c r="AF69" i="12"/>
  <c r="AF59" i="12"/>
  <c r="AF49" i="12"/>
  <c r="AM14" i="4" s="1"/>
  <c r="AE102" i="12"/>
  <c r="AL17" i="10" s="1"/>
  <c r="AE92" i="12"/>
  <c r="AE82" i="12"/>
  <c r="AE72" i="12"/>
  <c r="AE62" i="12"/>
  <c r="AE52" i="12"/>
  <c r="AE103" i="12"/>
  <c r="AL18" i="10" s="1"/>
  <c r="AF22" i="12"/>
  <c r="AE53" i="12"/>
  <c r="AL18" i="4" s="1"/>
  <c r="AE63" i="12"/>
  <c r="AE73" i="12"/>
  <c r="AE83" i="12"/>
  <c r="AE93" i="12"/>
  <c r="AF101" i="12"/>
  <c r="AM16" i="10" s="1"/>
  <c r="AG20" i="12"/>
  <c r="AF91" i="12"/>
  <c r="AF81" i="12"/>
  <c r="AF61" i="12"/>
  <c r="AF71" i="12"/>
  <c r="AF51" i="12"/>
  <c r="AE100" i="12"/>
  <c r="AL15" i="10" s="1"/>
  <c r="AE80" i="12"/>
  <c r="AF19" i="12"/>
  <c r="AE90" i="12"/>
  <c r="AE70" i="12"/>
  <c r="AE60" i="12"/>
  <c r="AE50" i="12"/>
  <c r="AM16" i="4" l="1"/>
  <c r="AL15" i="4"/>
  <c r="AL17" i="4"/>
  <c r="AG99" i="12"/>
  <c r="AN14" i="10" s="1"/>
  <c r="AH18" i="12"/>
  <c r="AG89" i="12"/>
  <c r="AG79" i="12"/>
  <c r="AG59" i="12"/>
  <c r="AG49" i="12"/>
  <c r="AG69" i="12"/>
  <c r="AG101" i="12"/>
  <c r="AN16" i="10" s="1"/>
  <c r="AG81" i="12"/>
  <c r="AH20" i="12"/>
  <c r="AG71" i="12"/>
  <c r="AG61" i="12"/>
  <c r="AG51" i="12"/>
  <c r="AN16" i="4" s="1"/>
  <c r="AG91" i="12"/>
  <c r="AF103" i="12"/>
  <c r="AM18" i="10" s="1"/>
  <c r="AG22" i="12"/>
  <c r="AF53" i="12"/>
  <c r="AM18" i="4" s="1"/>
  <c r="AF63" i="12"/>
  <c r="AF73" i="12"/>
  <c r="AF83" i="12"/>
  <c r="AF93" i="12"/>
  <c r="AF100" i="12"/>
  <c r="AM15" i="10" s="1"/>
  <c r="AG19" i="12"/>
  <c r="AF90" i="12"/>
  <c r="AF70" i="12"/>
  <c r="AF80" i="12"/>
  <c r="AF50" i="12"/>
  <c r="AM15" i="4" s="1"/>
  <c r="AF60" i="12"/>
  <c r="AF102" i="12"/>
  <c r="AM17" i="10" s="1"/>
  <c r="AF92" i="12"/>
  <c r="AF82" i="12"/>
  <c r="AF72" i="12"/>
  <c r="AF62" i="12"/>
  <c r="AF52" i="12"/>
  <c r="AH104" i="12"/>
  <c r="AO19" i="10" s="1"/>
  <c r="AI23" i="12"/>
  <c r="AH84" i="12"/>
  <c r="AH64" i="12"/>
  <c r="AH54" i="12"/>
  <c r="AO19" i="4" s="1"/>
  <c r="AH94" i="12"/>
  <c r="AH74" i="12"/>
  <c r="AN14" i="4" l="1"/>
  <c r="AM17" i="4"/>
  <c r="AI104" i="12"/>
  <c r="AP19" i="10" s="1"/>
  <c r="AJ23" i="12"/>
  <c r="AI54" i="12"/>
  <c r="AP19" i="4" s="1"/>
  <c r="AI94" i="12"/>
  <c r="AI74" i="12"/>
  <c r="AI64" i="12"/>
  <c r="AI84" i="12"/>
  <c r="AG102" i="12"/>
  <c r="AN17" i="10" s="1"/>
  <c r="AG82" i="12"/>
  <c r="AG72" i="12"/>
  <c r="AG92" i="12"/>
  <c r="AG52" i="12"/>
  <c r="AN17" i="4" s="1"/>
  <c r="AG62" i="12"/>
  <c r="AH101" i="12"/>
  <c r="AO16" i="10" s="1"/>
  <c r="AH91" i="12"/>
  <c r="AH81" i="12"/>
  <c r="AI20" i="12"/>
  <c r="AH71" i="12"/>
  <c r="AH61" i="12"/>
  <c r="AH51" i="12"/>
  <c r="AH99" i="12"/>
  <c r="AO14" i="10" s="1"/>
  <c r="AH89" i="12"/>
  <c r="AH79" i="12"/>
  <c r="AH69" i="12"/>
  <c r="AH59" i="12"/>
  <c r="AH49" i="12"/>
  <c r="AO14" i="4" s="1"/>
  <c r="AI18" i="12"/>
  <c r="AG100" i="12"/>
  <c r="AN15" i="10" s="1"/>
  <c r="AH19" i="12"/>
  <c r="AG80" i="12"/>
  <c r="AG70" i="12"/>
  <c r="AG60" i="12"/>
  <c r="AG50" i="12"/>
  <c r="AG90" i="12"/>
  <c r="AG103" i="12"/>
  <c r="AN18" i="10" s="1"/>
  <c r="AH22" i="12"/>
  <c r="AG53" i="12"/>
  <c r="AG63" i="12"/>
  <c r="AG73" i="12"/>
  <c r="AG83" i="12"/>
  <c r="AG93" i="12"/>
  <c r="AN18" i="4" l="1"/>
  <c r="AN15" i="4"/>
  <c r="AO16" i="4"/>
  <c r="AI101" i="12"/>
  <c r="AP16" i="10" s="1"/>
  <c r="AI81" i="12"/>
  <c r="AJ20" i="12"/>
  <c r="AI91" i="12"/>
  <c r="AI71" i="12"/>
  <c r="AI61" i="12"/>
  <c r="AI51" i="12"/>
  <c r="AJ104" i="12"/>
  <c r="AQ19" i="10" s="1"/>
  <c r="AK23" i="12"/>
  <c r="AJ64" i="12"/>
  <c r="AJ54" i="12"/>
  <c r="AQ19" i="4" s="1"/>
  <c r="AJ84" i="12"/>
  <c r="AJ74" i="12"/>
  <c r="AJ94" i="12"/>
  <c r="AH103" i="12"/>
  <c r="AO18" i="10" s="1"/>
  <c r="AI22" i="12"/>
  <c r="AH53" i="12"/>
  <c r="AO18" i="4" s="1"/>
  <c r="AH63" i="12"/>
  <c r="AH73" i="12"/>
  <c r="AH83" i="12"/>
  <c r="AH93" i="12"/>
  <c r="AH100" i="12"/>
  <c r="AO15" i="10" s="1"/>
  <c r="AH90" i="12"/>
  <c r="AH70" i="12"/>
  <c r="AI19" i="12"/>
  <c r="AH60" i="12"/>
  <c r="AH50" i="12"/>
  <c r="AO15" i="4" s="1"/>
  <c r="AH80" i="12"/>
  <c r="AI99" i="12"/>
  <c r="AP14" i="10" s="1"/>
  <c r="AJ18" i="12"/>
  <c r="AI89" i="12"/>
  <c r="AI79" i="12"/>
  <c r="AI59" i="12"/>
  <c r="AI49" i="12"/>
  <c r="AI69" i="12"/>
  <c r="AH102" i="12"/>
  <c r="AO17" i="10" s="1"/>
  <c r="AH92" i="12"/>
  <c r="AH82" i="12"/>
  <c r="AH72" i="12"/>
  <c r="AH62" i="12"/>
  <c r="AH52" i="12"/>
  <c r="AP16" i="4" l="1"/>
  <c r="AP14" i="4"/>
  <c r="AO17" i="4"/>
  <c r="AJ99" i="12"/>
  <c r="AQ14" i="10" s="1"/>
  <c r="AK18" i="12"/>
  <c r="AJ89" i="12"/>
  <c r="AJ79" i="12"/>
  <c r="AJ69" i="12"/>
  <c r="AJ59" i="12"/>
  <c r="AJ49" i="12"/>
  <c r="AK104" i="12"/>
  <c r="AR19" i="10" s="1"/>
  <c r="AL23" i="12"/>
  <c r="AK74" i="12"/>
  <c r="AK64" i="12"/>
  <c r="AK54" i="12"/>
  <c r="AR19" i="4" s="1"/>
  <c r="AK94" i="12"/>
  <c r="AK84" i="12"/>
  <c r="AJ101" i="12"/>
  <c r="AQ16" i="10" s="1"/>
  <c r="AK20" i="12"/>
  <c r="AJ91" i="12"/>
  <c r="AJ81" i="12"/>
  <c r="AJ71" i="12"/>
  <c r="AJ61" i="12"/>
  <c r="AJ51" i="12"/>
  <c r="AQ16" i="4" s="1"/>
  <c r="AI102" i="12"/>
  <c r="AP17" i="10" s="1"/>
  <c r="AI82" i="12"/>
  <c r="AI72" i="12"/>
  <c r="AI92" i="12"/>
  <c r="AI62" i="12"/>
  <c r="AI52" i="12"/>
  <c r="AP17" i="4" s="1"/>
  <c r="AI100" i="12"/>
  <c r="AP15" i="10" s="1"/>
  <c r="AI80" i="12"/>
  <c r="AI90" i="12"/>
  <c r="AJ19" i="12"/>
  <c r="AI70" i="12"/>
  <c r="AI60" i="12"/>
  <c r="AI50" i="12"/>
  <c r="AP15" i="4" s="1"/>
  <c r="AI103" i="12"/>
  <c r="AP18" i="10" s="1"/>
  <c r="AJ22" i="12"/>
  <c r="AI53" i="12"/>
  <c r="AP18" i="4" s="1"/>
  <c r="AI63" i="12"/>
  <c r="AI73" i="12"/>
  <c r="AI83" i="12"/>
  <c r="AI93" i="12"/>
  <c r="AQ14" i="4" l="1"/>
  <c r="AJ102" i="12"/>
  <c r="AQ17" i="10" s="1"/>
  <c r="AJ92" i="12"/>
  <c r="AJ82" i="12"/>
  <c r="AJ72" i="12"/>
  <c r="AJ62" i="12"/>
  <c r="AJ52" i="12"/>
  <c r="AJ100" i="12"/>
  <c r="AQ15" i="10" s="1"/>
  <c r="AK19" i="12"/>
  <c r="AJ90" i="12"/>
  <c r="AJ70" i="12"/>
  <c r="AJ80" i="12"/>
  <c r="AJ50" i="12"/>
  <c r="AJ60" i="12"/>
  <c r="AK99" i="12"/>
  <c r="AR14" i="10" s="1"/>
  <c r="AL18" i="12"/>
  <c r="AK79" i="12"/>
  <c r="AK69" i="12"/>
  <c r="AK59" i="12"/>
  <c r="AK49" i="12"/>
  <c r="AR14" i="4" s="1"/>
  <c r="AK89" i="12"/>
  <c r="AJ103" i="12"/>
  <c r="AQ18" i="10" s="1"/>
  <c r="AK22" i="12"/>
  <c r="AJ53" i="12"/>
  <c r="AQ18" i="4" s="1"/>
  <c r="AJ63" i="12"/>
  <c r="AJ73" i="12"/>
  <c r="AJ83" i="12"/>
  <c r="AJ93" i="12"/>
  <c r="AK101" i="12"/>
  <c r="AR16" i="10" s="1"/>
  <c r="AK81" i="12"/>
  <c r="AL20" i="12"/>
  <c r="AK91" i="12"/>
  <c r="AK71" i="12"/>
  <c r="AK61" i="12"/>
  <c r="AK51" i="12"/>
  <c r="AR16" i="4" s="1"/>
  <c r="AL104" i="12"/>
  <c r="AS19" i="10" s="1"/>
  <c r="AM23" i="12"/>
  <c r="AL84" i="12"/>
  <c r="AL74" i="12"/>
  <c r="AL64" i="12"/>
  <c r="AL54" i="12"/>
  <c r="AL94" i="12"/>
  <c r="AS19" i="4" l="1"/>
  <c r="AQ15" i="4"/>
  <c r="AQ17" i="4"/>
  <c r="AK102" i="12"/>
  <c r="AR17" i="10" s="1"/>
  <c r="AK92" i="12"/>
  <c r="AK82" i="12"/>
  <c r="AK72" i="12"/>
  <c r="AK62" i="12"/>
  <c r="AK52" i="12"/>
  <c r="AM104" i="12"/>
  <c r="AT19" i="10" s="1"/>
  <c r="AN23" i="12"/>
  <c r="AM54" i="12"/>
  <c r="AT19" i="4" s="1"/>
  <c r="AM94" i="12"/>
  <c r="AM84" i="12"/>
  <c r="AM74" i="12"/>
  <c r="AM64" i="12"/>
  <c r="AL101" i="12"/>
  <c r="AS16" i="10" s="1"/>
  <c r="AL91" i="12"/>
  <c r="AL81" i="12"/>
  <c r="AM20" i="12"/>
  <c r="AL71" i="12"/>
  <c r="AL61" i="12"/>
  <c r="AL51" i="12"/>
  <c r="AS16" i="4" s="1"/>
  <c r="AK103" i="12"/>
  <c r="AR18" i="10" s="1"/>
  <c r="AL22" i="12"/>
  <c r="AK53" i="12"/>
  <c r="AK63" i="12"/>
  <c r="AK73" i="12"/>
  <c r="AK83" i="12"/>
  <c r="AK93" i="12"/>
  <c r="AK100" i="12"/>
  <c r="AR15" i="10" s="1"/>
  <c r="AL19" i="12"/>
  <c r="AK80" i="12"/>
  <c r="AK90" i="12"/>
  <c r="AK70" i="12"/>
  <c r="AK60" i="12"/>
  <c r="AK50" i="12"/>
  <c r="AL99" i="12"/>
  <c r="AS14" i="10" s="1"/>
  <c r="AL89" i="12"/>
  <c r="AL79" i="12"/>
  <c r="AM18" i="12"/>
  <c r="AL69" i="12"/>
  <c r="AL59" i="12"/>
  <c r="AL49" i="12"/>
  <c r="AS14" i="4" s="1"/>
  <c r="AR18" i="4" l="1"/>
  <c r="AR15" i="4"/>
  <c r="AR17" i="4"/>
  <c r="AM101" i="12"/>
  <c r="AT16" i="10" s="1"/>
  <c r="AM81" i="12"/>
  <c r="AM91" i="12"/>
  <c r="AM71" i="12"/>
  <c r="AM61" i="12"/>
  <c r="AM51" i="12"/>
  <c r="AN20" i="12"/>
  <c r="AM99" i="12"/>
  <c r="AT14" i="10" s="1"/>
  <c r="AM89" i="12"/>
  <c r="AN18" i="12"/>
  <c r="AM79" i="12"/>
  <c r="AM69" i="12"/>
  <c r="AM59" i="12"/>
  <c r="AM49" i="12"/>
  <c r="AT14" i="4" s="1"/>
  <c r="AL102" i="12"/>
  <c r="AS17" i="10" s="1"/>
  <c r="AL92" i="12"/>
  <c r="AL82" i="12"/>
  <c r="AL72" i="12"/>
  <c r="AL62" i="12"/>
  <c r="AL52" i="12"/>
  <c r="AL103" i="12"/>
  <c r="AS18" i="10" s="1"/>
  <c r="AL53" i="12"/>
  <c r="AL63" i="12"/>
  <c r="AL73" i="12"/>
  <c r="AL83" i="12"/>
  <c r="AL93" i="12"/>
  <c r="AM22" i="12"/>
  <c r="AN104" i="12"/>
  <c r="AU19" i="10" s="1"/>
  <c r="AN64" i="12"/>
  <c r="AN84" i="12"/>
  <c r="AN74" i="12"/>
  <c r="AN54" i="12"/>
  <c r="AU19" i="4" s="1"/>
  <c r="AN94" i="12"/>
  <c r="AL100" i="12"/>
  <c r="AS15" i="10" s="1"/>
  <c r="AL90" i="12"/>
  <c r="AL70" i="12"/>
  <c r="AL60" i="12"/>
  <c r="AL50" i="12"/>
  <c r="AS15" i="4" s="1"/>
  <c r="AM19" i="12"/>
  <c r="AL80" i="12"/>
  <c r="AS18" i="4" l="1"/>
  <c r="AT16" i="4"/>
  <c r="AS17" i="4"/>
  <c r="AM102" i="12"/>
  <c r="AT17" i="10" s="1"/>
  <c r="AM82" i="12"/>
  <c r="AM72" i="12"/>
  <c r="AM92" i="12"/>
  <c r="AM62" i="12"/>
  <c r="AM52" i="12"/>
  <c r="AM103" i="12"/>
  <c r="AT18" i="10" s="1"/>
  <c r="AN22" i="12"/>
  <c r="AM53" i="12"/>
  <c r="AT18" i="4" s="1"/>
  <c r="AM63" i="12"/>
  <c r="AM73" i="12"/>
  <c r="AM83" i="12"/>
  <c r="AM93" i="12"/>
  <c r="AN99" i="12"/>
  <c r="AU14" i="10" s="1"/>
  <c r="AN79" i="12"/>
  <c r="AN89" i="12"/>
  <c r="AN69" i="12"/>
  <c r="AN59" i="12"/>
  <c r="AN49" i="12"/>
  <c r="AU14" i="4" s="1"/>
  <c r="AM100" i="12"/>
  <c r="AT15" i="10" s="1"/>
  <c r="AM80" i="12"/>
  <c r="AN19" i="12"/>
  <c r="AM90" i="12"/>
  <c r="AM70" i="12"/>
  <c r="AM60" i="12"/>
  <c r="AM50" i="12"/>
  <c r="AT15" i="4" s="1"/>
  <c r="AN101" i="12"/>
  <c r="AU16" i="10" s="1"/>
  <c r="AN91" i="12"/>
  <c r="AN81" i="12"/>
  <c r="AN71" i="12"/>
  <c r="AN61" i="12"/>
  <c r="AN51" i="12"/>
  <c r="AU16" i="4" s="1"/>
  <c r="AT17" i="4" l="1"/>
  <c r="AN100" i="12"/>
  <c r="AU15" i="10" s="1"/>
  <c r="AN70" i="12"/>
  <c r="AN80" i="12"/>
  <c r="AN90" i="12"/>
  <c r="AN60" i="12"/>
  <c r="AN50" i="12"/>
  <c r="AU15" i="4" s="1"/>
  <c r="AN102" i="12"/>
  <c r="AU17" i="10" s="1"/>
  <c r="AN92" i="12"/>
  <c r="AN82" i="12"/>
  <c r="AN72" i="12"/>
  <c r="AN62" i="12"/>
  <c r="AN52" i="12"/>
  <c r="AN103" i="12"/>
  <c r="AU18" i="10" s="1"/>
  <c r="AN53" i="12"/>
  <c r="AU18" i="4" s="1"/>
  <c r="AN63" i="12"/>
  <c r="AN73" i="12"/>
  <c r="AN83" i="12"/>
  <c r="AN93" i="12"/>
  <c r="AU17" i="4" l="1"/>
  <c r="AB27" i="4" l="1"/>
  <c r="BQ11" i="4"/>
  <c r="BX7" i="4"/>
  <c r="AM23" i="4"/>
  <c r="CP9" i="4"/>
  <c r="CB11" i="4"/>
  <c r="AM26" i="4"/>
  <c r="CP11" i="4"/>
  <c r="CH11" i="4"/>
  <c r="BR11" i="4"/>
  <c r="BW11" i="4"/>
  <c r="CK11" i="4"/>
  <c r="AG26" i="4"/>
  <c r="CJ24" i="4" s="1"/>
  <c r="AJ23" i="4"/>
  <c r="AS23" i="4"/>
  <c r="U21" i="4"/>
  <c r="BP9" i="4"/>
  <c r="BY9" i="4"/>
  <c r="AB23" i="4"/>
  <c r="CE9" i="4"/>
  <c r="CG7" i="4"/>
  <c r="CJ11" i="4"/>
  <c r="BT11" i="4"/>
  <c r="Q26" i="4"/>
  <c r="BT24" i="4" s="1"/>
  <c r="AB26" i="4"/>
  <c r="CE24" i="4" s="1"/>
  <c r="AE26" i="4"/>
  <c r="CH24" i="4" s="1"/>
  <c r="AO26" i="4"/>
  <c r="AH23" i="4"/>
  <c r="CW11" i="4"/>
  <c r="AT26" i="4"/>
  <c r="CV7" i="4"/>
  <c r="AS21" i="4"/>
  <c r="AU26" i="4"/>
  <c r="CD7" i="4"/>
  <c r="AA21" i="4"/>
  <c r="CD20" i="4" s="1"/>
  <c r="AK21" i="4"/>
  <c r="CE7" i="4"/>
  <c r="P21" i="4"/>
  <c r="BS20" i="4" s="1"/>
  <c r="O21" i="4"/>
  <c r="BR7" i="4"/>
  <c r="BS7" i="4"/>
  <c r="CR7" i="4"/>
  <c r="CX11" i="4"/>
  <c r="AR21" i="4"/>
  <c r="CU7" i="4"/>
  <c r="N23" i="4"/>
  <c r="BQ9" i="4"/>
  <c r="U26" i="4"/>
  <c r="BX11" i="4"/>
  <c r="BU9" i="4"/>
  <c r="CJ7" i="4"/>
  <c r="CA11" i="4"/>
  <c r="P26" i="4"/>
  <c r="W23" i="4"/>
  <c r="BZ9" i="4"/>
  <c r="CV9" i="4"/>
  <c r="AJ26" i="4"/>
  <c r="CS7" i="4"/>
  <c r="BU11" i="4"/>
  <c r="Z23" i="4"/>
  <c r="AD21" i="4"/>
  <c r="Y26" i="4"/>
  <c r="AF27" i="4"/>
  <c r="CM7" i="4"/>
  <c r="AN21" i="4"/>
  <c r="AQ21" i="4"/>
  <c r="CT20" i="4" s="1"/>
  <c r="AQ27" i="4"/>
  <c r="CJ9" i="4"/>
  <c r="AG23" i="4"/>
  <c r="CJ22" i="4" s="1"/>
  <c r="CQ9" i="4"/>
  <c r="AP26" i="4"/>
  <c r="BV7" i="4"/>
  <c r="AL21" i="4"/>
  <c r="R23" i="4"/>
  <c r="BU7" i="4"/>
  <c r="V23" i="4"/>
  <c r="BY22" i="4" s="1"/>
  <c r="CQ7" i="4"/>
  <c r="CX7" i="4"/>
  <c r="CE11" i="4"/>
  <c r="CS11" i="4"/>
  <c r="CK9" i="4"/>
  <c r="CR11" i="4"/>
  <c r="S23" i="4"/>
  <c r="BV22" i="4" s="1"/>
  <c r="BV9" i="4"/>
  <c r="N26" i="4"/>
  <c r="BQ24" i="4" s="1"/>
  <c r="AA23" i="4"/>
  <c r="CD22" i="4" s="1"/>
  <c r="CB7" i="4"/>
  <c r="X26" i="4"/>
  <c r="AE21" i="4"/>
  <c r="CF11" i="4"/>
  <c r="CG11" i="4"/>
  <c r="AD26" i="4"/>
  <c r="CL11" i="4"/>
  <c r="CN11" i="4"/>
  <c r="AK26" i="4"/>
  <c r="AP21" i="4"/>
  <c r="CX9" i="4"/>
  <c r="AU23" i="4"/>
  <c r="AT21" i="4"/>
  <c r="AU21" i="4"/>
  <c r="AG21" i="4"/>
  <c r="CW9" i="4"/>
  <c r="AT23" i="4"/>
  <c r="Q21" i="4"/>
  <c r="BT20" i="4" s="1"/>
  <c r="AO21" i="4"/>
  <c r="CR20" i="4" s="1"/>
  <c r="T23" i="4"/>
  <c r="BW9" i="4"/>
  <c r="AD23" i="4"/>
  <c r="CG9" i="4"/>
  <c r="AC21" i="4"/>
  <c r="CF7" i="4"/>
  <c r="CU12" i="4"/>
  <c r="AR27" i="4"/>
  <c r="CU25" i="4" s="1"/>
  <c r="AP22" i="4"/>
  <c r="CS8" i="4"/>
  <c r="AG24" i="4"/>
  <c r="CJ23" i="4" s="1"/>
  <c r="CJ10" i="4"/>
  <c r="AS26" i="4"/>
  <c r="CV11" i="4"/>
  <c r="CV12" i="4"/>
  <c r="CT7" i="4"/>
  <c r="AQ22" i="4"/>
  <c r="CT8" i="4"/>
  <c r="CR9" i="4"/>
  <c r="AI27" i="4"/>
  <c r="CL12" i="4"/>
  <c r="AH24" i="4"/>
  <c r="CK10" i="4"/>
  <c r="CI12" i="4"/>
  <c r="CF8" i="4"/>
  <c r="AC22" i="4"/>
  <c r="AB22" i="4"/>
  <c r="CE8" i="4"/>
  <c r="AF23" i="4"/>
  <c r="CI9" i="4"/>
  <c r="AF24" i="4"/>
  <c r="CI10" i="4"/>
  <c r="AD22" i="4"/>
  <c r="CG8" i="4"/>
  <c r="CG13" i="4" s="1"/>
  <c r="X22" i="4"/>
  <c r="CA8" i="4"/>
  <c r="T27" i="4"/>
  <c r="BW12" i="4"/>
  <c r="BU12" i="4"/>
  <c r="R27" i="4"/>
  <c r="BU25" i="4" s="1"/>
  <c r="BV8" i="4"/>
  <c r="S22" i="4"/>
  <c r="BV21" i="4" s="1"/>
  <c r="BY10" i="4"/>
  <c r="V24" i="4"/>
  <c r="BY23" i="4" s="1"/>
  <c r="O23" i="4"/>
  <c r="BR9" i="4"/>
  <c r="O24" i="4"/>
  <c r="BR10" i="4"/>
  <c r="AT27" i="4"/>
  <c r="CW12" i="4"/>
  <c r="AT24" i="4"/>
  <c r="CW10" i="4"/>
  <c r="CV8" i="4"/>
  <c r="AS22" i="4"/>
  <c r="CV21" i="4" s="1"/>
  <c r="AS24" i="4"/>
  <c r="CV10" i="4"/>
  <c r="AU27" i="4"/>
  <c r="CX25" i="4" s="1"/>
  <c r="CX12" i="4"/>
  <c r="AU22" i="4"/>
  <c r="CX21" i="4" s="1"/>
  <c r="CX8" i="4"/>
  <c r="AU24" i="4"/>
  <c r="CX23" i="4" s="1"/>
  <c r="CX10" i="4"/>
  <c r="AT22" i="4"/>
  <c r="CW8" i="4"/>
  <c r="AQ23" i="4"/>
  <c r="CT22" i="4" s="1"/>
  <c r="CT9" i="4"/>
  <c r="CT10" i="4"/>
  <c r="CR12" i="4"/>
  <c r="AO27" i="4"/>
  <c r="CT12" i="4"/>
  <c r="AL27" i="4"/>
  <c r="CO12" i="4"/>
  <c r="CO8" i="4"/>
  <c r="AL22" i="4"/>
  <c r="CO21" i="4" s="1"/>
  <c r="AK27" i="4"/>
  <c r="CN25" i="4" s="1"/>
  <c r="CN12" i="4"/>
  <c r="AJ27" i="4"/>
  <c r="CM12" i="4"/>
  <c r="AI24" i="4"/>
  <c r="CL10" i="4"/>
  <c r="AI21" i="4"/>
  <c r="CL7" i="4"/>
  <c r="AI22" i="4"/>
  <c r="CL8" i="4"/>
  <c r="CH7" i="4"/>
  <c r="CE12" i="4"/>
  <c r="CE15" i="4" s="1"/>
  <c r="CJ8" i="4"/>
  <c r="AG22" i="4"/>
  <c r="CJ21" i="4" s="1"/>
  <c r="AD27" i="4"/>
  <c r="CG12" i="4"/>
  <c r="AC27" i="4"/>
  <c r="CF12" i="4"/>
  <c r="CD9" i="4"/>
  <c r="AA24" i="4"/>
  <c r="CD23" i="4" s="1"/>
  <c r="Y27" i="4"/>
  <c r="CB25" i="4" s="1"/>
  <c r="CB12" i="4"/>
  <c r="W21" i="4"/>
  <c r="BZ7" i="4"/>
  <c r="BZ8" i="4"/>
  <c r="W22" i="4"/>
  <c r="BZ21" i="4" s="1"/>
  <c r="T24" i="4"/>
  <c r="BV10" i="4"/>
  <c r="S24" i="4"/>
  <c r="BV23" i="4" s="1"/>
  <c r="BT7" i="4"/>
  <c r="Q22" i="4"/>
  <c r="BT8" i="4"/>
  <c r="BT13" i="4" s="1"/>
  <c r="M27" i="4"/>
  <c r="BP12" i="4"/>
  <c r="P24" i="4"/>
  <c r="BS10" i="4"/>
  <c r="BT10" i="4"/>
  <c r="Q24" i="4"/>
  <c r="BS8" i="4"/>
  <c r="P22" i="4"/>
  <c r="O22" i="4"/>
  <c r="BR12" i="4"/>
  <c r="CU10" i="4"/>
  <c r="AR24" i="4"/>
  <c r="AN27" i="4"/>
  <c r="CQ12" i="4"/>
  <c r="AM21" i="4"/>
  <c r="CP7" i="4"/>
  <c r="CP8" i="4"/>
  <c r="AM22" i="4"/>
  <c r="AL24" i="4"/>
  <c r="CO10" i="4"/>
  <c r="AK22" i="4"/>
  <c r="CN8" i="4"/>
  <c r="AJ22" i="4"/>
  <c r="CM21" i="4" s="1"/>
  <c r="CM8" i="4"/>
  <c r="AH27" i="4"/>
  <c r="CK12" i="4"/>
  <c r="AH21" i="4"/>
  <c r="CK7" i="4"/>
  <c r="CM9" i="4"/>
  <c r="AJ24" i="4"/>
  <c r="CM10" i="4"/>
  <c r="AD24" i="4"/>
  <c r="CG10" i="4"/>
  <c r="AC23" i="4"/>
  <c r="CF9" i="4"/>
  <c r="AB24" i="4"/>
  <c r="CE10" i="4"/>
  <c r="AA27" i="4"/>
  <c r="CD12" i="4"/>
  <c r="AF22" i="4"/>
  <c r="CI8" i="4"/>
  <c r="AA22" i="4"/>
  <c r="CD8" i="4"/>
  <c r="CC9" i="4"/>
  <c r="CA12" i="4"/>
  <c r="X27" i="4"/>
  <c r="BZ12" i="4"/>
  <c r="W27" i="4"/>
  <c r="W24" i="4"/>
  <c r="BZ10" i="4"/>
  <c r="V27" i="4"/>
  <c r="BY12" i="4"/>
  <c r="Y23" i="4"/>
  <c r="CB9" i="4"/>
  <c r="BX8" i="4"/>
  <c r="U24" i="4"/>
  <c r="BX10" i="4"/>
  <c r="T21" i="4"/>
  <c r="BW7" i="4"/>
  <c r="BU8" i="4"/>
  <c r="R22" i="4"/>
  <c r="V22" i="4"/>
  <c r="BY8" i="4"/>
  <c r="M22" i="4"/>
  <c r="BP8" i="4"/>
  <c r="M24" i="4"/>
  <c r="BP10" i="4"/>
  <c r="AK7" i="13"/>
  <c r="AK21" i="13" s="1"/>
  <c r="AI7" i="13"/>
  <c r="AI21" i="13" s="1"/>
  <c r="R11" i="13"/>
  <c r="R26" i="13" s="1"/>
  <c r="AI11" i="13"/>
  <c r="CL11" i="13" s="1"/>
  <c r="AQ11" i="13"/>
  <c r="CT11" i="13" s="1"/>
  <c r="AC11" i="13"/>
  <c r="Z11" i="13"/>
  <c r="CC11" i="13" s="1"/>
  <c r="Z26" i="13"/>
  <c r="CC24" i="13" s="1"/>
  <c r="AK11" i="6"/>
  <c r="AK26" i="6" s="1"/>
  <c r="AS9" i="6"/>
  <c r="CV9" i="6" s="1"/>
  <c r="AE11" i="7"/>
  <c r="AE26" i="7" s="1"/>
  <c r="CH11" i="7"/>
  <c r="AS11" i="8"/>
  <c r="AS26" i="8" s="1"/>
  <c r="N9" i="8"/>
  <c r="BQ9" i="8" s="1"/>
  <c r="AA11" i="8"/>
  <c r="AA26" i="8" s="1"/>
  <c r="AN9" i="10"/>
  <c r="AN23" i="10" s="1"/>
  <c r="Y11" i="13"/>
  <c r="AH11" i="13"/>
  <c r="CK11" i="13" s="1"/>
  <c r="R7" i="13"/>
  <c r="BU7" i="13" s="1"/>
  <c r="AP11" i="13"/>
  <c r="CS11" i="13" s="1"/>
  <c r="V7" i="13"/>
  <c r="BY7" i="13" s="1"/>
  <c r="AP9" i="6"/>
  <c r="AP23" i="6" s="1"/>
  <c r="O9" i="6"/>
  <c r="BR9" i="6" s="1"/>
  <c r="AS11" i="6"/>
  <c r="AS26" i="6" s="1"/>
  <c r="V11" i="6"/>
  <c r="AU11" i="7"/>
  <c r="AU26" i="7" s="1"/>
  <c r="W11" i="7"/>
  <c r="W26" i="7" s="1"/>
  <c r="AN7" i="7"/>
  <c r="CQ7" i="7" s="1"/>
  <c r="AO11" i="7"/>
  <c r="AO26" i="7" s="1"/>
  <c r="CR11" i="7"/>
  <c r="O11" i="8"/>
  <c r="O26" i="8" s="1"/>
  <c r="AQ11" i="8"/>
  <c r="AQ26" i="8" s="1"/>
  <c r="AG11" i="8"/>
  <c r="AG26" i="8" s="1"/>
  <c r="W11" i="9"/>
  <c r="AM11" i="9"/>
  <c r="AM26" i="9" s="1"/>
  <c r="AP9" i="7"/>
  <c r="CS9" i="7" s="1"/>
  <c r="X11" i="9"/>
  <c r="X26" i="9" s="1"/>
  <c r="S9" i="9"/>
  <c r="V11" i="10"/>
  <c r="V26" i="10" s="1"/>
  <c r="AO9" i="10"/>
  <c r="CR9" i="10" s="1"/>
  <c r="AA11" i="10"/>
  <c r="AA26" i="10" s="1"/>
  <c r="AF11" i="8"/>
  <c r="CI11" i="8" s="1"/>
  <c r="AG9" i="8"/>
  <c r="CJ9" i="8" s="1"/>
  <c r="AG23" i="8"/>
  <c r="CJ22" i="8" s="1"/>
  <c r="AU7" i="6"/>
  <c r="N11" i="10"/>
  <c r="N26" i="10" s="1"/>
  <c r="AS9" i="9"/>
  <c r="R9" i="8"/>
  <c r="BU9" i="8" s="1"/>
  <c r="W9" i="10"/>
  <c r="R9" i="6"/>
  <c r="R23" i="6" s="1"/>
  <c r="AB11" i="6"/>
  <c r="CE11" i="6" s="1"/>
  <c r="AA11" i="6"/>
  <c r="AA26" i="6" s="1"/>
  <c r="AG11" i="6"/>
  <c r="CJ11" i="6" s="1"/>
  <c r="AI11" i="6"/>
  <c r="AI26" i="6" s="1"/>
  <c r="AF11" i="6"/>
  <c r="CI11" i="6" s="1"/>
  <c r="AF26" i="6"/>
  <c r="CI24" i="6" s="1"/>
  <c r="AD9" i="6"/>
  <c r="AD23" i="6" s="1"/>
  <c r="AE7" i="6"/>
  <c r="CH7" i="6" s="1"/>
  <c r="AL11" i="6"/>
  <c r="AL26" i="6" s="1"/>
  <c r="X11" i="6"/>
  <c r="CA11" i="6" s="1"/>
  <c r="AE9" i="6"/>
  <c r="CH9" i="6" s="1"/>
  <c r="AR7" i="7"/>
  <c r="AR21" i="7" s="1"/>
  <c r="AE7" i="7"/>
  <c r="AE21" i="7" s="1"/>
  <c r="AH9" i="7"/>
  <c r="AH23" i="7" s="1"/>
  <c r="T11" i="7"/>
  <c r="T26" i="7" s="1"/>
  <c r="U11" i="7"/>
  <c r="U26" i="7" s="1"/>
  <c r="AA7" i="7"/>
  <c r="AA21" i="7" s="1"/>
  <c r="AL9" i="7"/>
  <c r="CO9" i="7" s="1"/>
  <c r="AN11" i="7"/>
  <c r="AN26" i="7" s="1"/>
  <c r="AT9" i="7"/>
  <c r="CW9" i="7" s="1"/>
  <c r="S9" i="7"/>
  <c r="S23" i="7" s="1"/>
  <c r="AG11" i="7"/>
  <c r="CJ11" i="7" s="1"/>
  <c r="AB7" i="8"/>
  <c r="AB21" i="8" s="1"/>
  <c r="AR11" i="8"/>
  <c r="AR26" i="8" s="1"/>
  <c r="AM7" i="7"/>
  <c r="AL9" i="8"/>
  <c r="CO9" i="8" s="1"/>
  <c r="T11" i="8"/>
  <c r="T26" i="8" s="1"/>
  <c r="M11" i="8"/>
  <c r="AT9" i="8"/>
  <c r="CW9" i="8" s="1"/>
  <c r="P11" i="6"/>
  <c r="BS11" i="6" s="1"/>
  <c r="AR7" i="9"/>
  <c r="AD9" i="9"/>
  <c r="AD23" i="9" s="1"/>
  <c r="AJ11" i="9"/>
  <c r="CM11" i="9" s="1"/>
  <c r="AC11" i="9"/>
  <c r="AP9" i="9"/>
  <c r="AP23" i="9" s="1"/>
  <c r="AL9" i="6"/>
  <c r="CO9" i="6" s="1"/>
  <c r="AN11" i="9"/>
  <c r="O7" i="7"/>
  <c r="BR7" i="7" s="1"/>
  <c r="AL11" i="10"/>
  <c r="AL26" i="10" s="1"/>
  <c r="AH9" i="10"/>
  <c r="AD9" i="10"/>
  <c r="AD23" i="10" s="1"/>
  <c r="U7" i="7"/>
  <c r="BX7" i="7" s="1"/>
  <c r="AD11" i="10"/>
  <c r="AD26" i="10" s="1"/>
  <c r="AI7" i="10"/>
  <c r="O11" i="10"/>
  <c r="O26" i="10" s="1"/>
  <c r="AU7" i="7"/>
  <c r="CX7" i="7" s="1"/>
  <c r="X9" i="10"/>
  <c r="CA9" i="10" s="1"/>
  <c r="AQ11" i="10"/>
  <c r="CT11" i="10" s="1"/>
  <c r="N9" i="9"/>
  <c r="BQ9" i="9" s="1"/>
  <c r="M9" i="7"/>
  <c r="BP9" i="7" s="1"/>
  <c r="AD9" i="7"/>
  <c r="CG9" i="7" s="1"/>
  <c r="AU11" i="6"/>
  <c r="CX11" i="6" s="1"/>
  <c r="U11" i="10"/>
  <c r="S7" i="7"/>
  <c r="S21" i="7" s="1"/>
  <c r="Q11" i="9"/>
  <c r="BT11" i="9" s="1"/>
  <c r="AH9" i="8"/>
  <c r="AJ7" i="10"/>
  <c r="CM7" i="10" s="1"/>
  <c r="R9" i="7"/>
  <c r="R7" i="10"/>
  <c r="BU7" i="10" s="1"/>
  <c r="AA7" i="8"/>
  <c r="AA21" i="8" s="1"/>
  <c r="O7" i="9"/>
  <c r="BR7" i="9" s="1"/>
  <c r="AA7" i="13"/>
  <c r="AD7" i="13"/>
  <c r="CG7" i="13" s="1"/>
  <c r="AR11" i="6"/>
  <c r="CU11" i="6" s="1"/>
  <c r="AU9" i="6"/>
  <c r="AU23" i="6" s="1"/>
  <c r="AC11" i="6"/>
  <c r="AO11" i="6"/>
  <c r="AO26" i="6" s="1"/>
  <c r="M11" i="6"/>
  <c r="V9" i="6"/>
  <c r="V23" i="6" s="1"/>
  <c r="Z9" i="6"/>
  <c r="AQ7" i="6"/>
  <c r="AQ21" i="6" s="1"/>
  <c r="Y11" i="6"/>
  <c r="CB11" i="6" s="1"/>
  <c r="U11" i="6"/>
  <c r="U26" i="6" s="1"/>
  <c r="AM7" i="6"/>
  <c r="CP7" i="6" s="1"/>
  <c r="AC9" i="6"/>
  <c r="CF9" i="6" s="1"/>
  <c r="AN9" i="6"/>
  <c r="AN23" i="6" s="1"/>
  <c r="O11" i="6"/>
  <c r="O26" i="6" s="1"/>
  <c r="N9" i="6"/>
  <c r="BQ9" i="6" s="1"/>
  <c r="AA7" i="6"/>
  <c r="CD7" i="6" s="1"/>
  <c r="AQ11" i="6"/>
  <c r="Q9" i="6"/>
  <c r="BT9" i="6" s="1"/>
  <c r="AG9" i="6"/>
  <c r="CJ9" i="6" s="1"/>
  <c r="AT9" i="6"/>
  <c r="CW9" i="6" s="1"/>
  <c r="AN11" i="6"/>
  <c r="CQ11" i="6" s="1"/>
  <c r="O11" i="7"/>
  <c r="O26" i="7" s="1"/>
  <c r="X7" i="7"/>
  <c r="CA7" i="7" s="1"/>
  <c r="N9" i="7"/>
  <c r="N23" i="7" s="1"/>
  <c r="AF11" i="7"/>
  <c r="AF26" i="7" s="1"/>
  <c r="W9" i="7"/>
  <c r="W23" i="7" s="1"/>
  <c r="AM9" i="7"/>
  <c r="CP9" i="7" s="1"/>
  <c r="AC9" i="7"/>
  <c r="CF9" i="7" s="1"/>
  <c r="AB7" i="7"/>
  <c r="AB21" i="7" s="1"/>
  <c r="AJ11" i="7"/>
  <c r="AJ26" i="7" s="1"/>
  <c r="Y11" i="7"/>
  <c r="CB11" i="7" s="1"/>
  <c r="AK11" i="7"/>
  <c r="AK26" i="7" s="1"/>
  <c r="AS9" i="7"/>
  <c r="CV9" i="7" s="1"/>
  <c r="AM11" i="7"/>
  <c r="AJ7" i="7"/>
  <c r="AJ21" i="7" s="1"/>
  <c r="V9" i="7"/>
  <c r="V23" i="7" s="1"/>
  <c r="AB11" i="7"/>
  <c r="AB26" i="7" s="1"/>
  <c r="Q11" i="7"/>
  <c r="BT11" i="7" s="1"/>
  <c r="AC11" i="7"/>
  <c r="AC26" i="7" s="1"/>
  <c r="AI9" i="7"/>
  <c r="CL9" i="7" s="1"/>
  <c r="AO9" i="8"/>
  <c r="CR9" i="8" s="1"/>
  <c r="S11" i="8"/>
  <c r="S26" i="8" s="1"/>
  <c r="AB11" i="8"/>
  <c r="CE11" i="8" s="1"/>
  <c r="AO11" i="8"/>
  <c r="CR11" i="8" s="1"/>
  <c r="P11" i="8"/>
  <c r="AE11" i="8"/>
  <c r="CH11" i="8" s="1"/>
  <c r="AU7" i="8"/>
  <c r="AU21" i="8" s="1"/>
  <c r="W7" i="7"/>
  <c r="T7" i="8"/>
  <c r="T21" i="8" s="1"/>
  <c r="V9" i="8"/>
  <c r="V23" i="8" s="1"/>
  <c r="AJ11" i="8"/>
  <c r="AM11" i="8"/>
  <c r="CP11" i="8" s="1"/>
  <c r="AC11" i="8"/>
  <c r="AJ7" i="8"/>
  <c r="CM7" i="8" s="1"/>
  <c r="AN7" i="8"/>
  <c r="Z9" i="8"/>
  <c r="Z23" i="8" s="1"/>
  <c r="X11" i="8"/>
  <c r="X26" i="8" s="1"/>
  <c r="AK11" i="8"/>
  <c r="CN11" i="8" s="1"/>
  <c r="M9" i="6"/>
  <c r="BP9" i="6" s="1"/>
  <c r="AB11" i="9"/>
  <c r="CE11" i="9" s="1"/>
  <c r="R9" i="9"/>
  <c r="BU9" i="9" s="1"/>
  <c r="P11" i="9"/>
  <c r="P26" i="9" s="1"/>
  <c r="BS24" i="9" s="1"/>
  <c r="AO9" i="9"/>
  <c r="AO23" i="9" s="1"/>
  <c r="Z9" i="9"/>
  <c r="AH9" i="9"/>
  <c r="AH23" i="9" s="1"/>
  <c r="M11" i="9"/>
  <c r="AL7" i="9"/>
  <c r="AL21" i="9" s="1"/>
  <c r="P7" i="8"/>
  <c r="BS7" i="8" s="1"/>
  <c r="AS11" i="9"/>
  <c r="CV11" i="9" s="1"/>
  <c r="AQ9" i="9"/>
  <c r="AR7" i="8"/>
  <c r="CU7" i="8" s="1"/>
  <c r="AF11" i="9"/>
  <c r="U11" i="9"/>
  <c r="BX11" i="9" s="1"/>
  <c r="AK11" i="9"/>
  <c r="Z9" i="7"/>
  <c r="AL9" i="9"/>
  <c r="CO9" i="9" s="1"/>
  <c r="AL7" i="10"/>
  <c r="CO7" i="10" s="1"/>
  <c r="W7" i="10"/>
  <c r="BZ7" i="10" s="1"/>
  <c r="AK7" i="7"/>
  <c r="CN7" i="7" s="1"/>
  <c r="AF9" i="10"/>
  <c r="AF23" i="10" s="1"/>
  <c r="AT7" i="10"/>
  <c r="AT21" i="10" s="1"/>
  <c r="Z11" i="10"/>
  <c r="AK9" i="10"/>
  <c r="AK23" i="10" s="1"/>
  <c r="AN7" i="10"/>
  <c r="T9" i="10"/>
  <c r="BW9" i="10" s="1"/>
  <c r="AR9" i="10"/>
  <c r="CU9" i="10" s="1"/>
  <c r="AH7" i="10"/>
  <c r="CK7" i="10" s="1"/>
  <c r="AB11" i="10"/>
  <c r="CE11" i="10" s="1"/>
  <c r="AE11" i="10"/>
  <c r="AE26" i="10" s="1"/>
  <c r="N9" i="10"/>
  <c r="BQ9" i="10" s="1"/>
  <c r="X7" i="10"/>
  <c r="CA7" i="10" s="1"/>
  <c r="AK11" i="10"/>
  <c r="AK26" i="10" s="1"/>
  <c r="AB9" i="10"/>
  <c r="CE9" i="10" s="1"/>
  <c r="AM7" i="9"/>
  <c r="CP7" i="9" s="1"/>
  <c r="Y9" i="10"/>
  <c r="CB9" i="10" s="1"/>
  <c r="Y9" i="9"/>
  <c r="CB9" i="9" s="1"/>
  <c r="W11" i="10"/>
  <c r="W26" i="10" s="1"/>
  <c r="Z7" i="8"/>
  <c r="CC7" i="8" s="1"/>
  <c r="AP9" i="8"/>
  <c r="CS9" i="8" s="1"/>
  <c r="AP7" i="9"/>
  <c r="CS7" i="9" s="1"/>
  <c r="X7" i="8"/>
  <c r="CA7" i="8" s="1"/>
  <c r="AT9" i="9"/>
  <c r="M9" i="9"/>
  <c r="BP9" i="9" s="1"/>
  <c r="AH11" i="9"/>
  <c r="V9" i="9"/>
  <c r="BY9" i="9" s="1"/>
  <c r="AD9" i="8"/>
  <c r="CG9" i="8" s="1"/>
  <c r="AH9" i="6"/>
  <c r="R9" i="10"/>
  <c r="BU9" i="10" s="1"/>
  <c r="P11" i="7"/>
  <c r="BS11" i="7" s="1"/>
  <c r="AR11" i="7"/>
  <c r="CU11" i="7" s="1"/>
  <c r="X11" i="7"/>
  <c r="CA11" i="7" s="1"/>
  <c r="AQ7" i="7"/>
  <c r="AF7" i="8"/>
  <c r="CI7" i="8" s="1"/>
  <c r="AI7" i="7"/>
  <c r="CL7" i="7" s="1"/>
  <c r="S7" i="10"/>
  <c r="BV7" i="10" s="1"/>
  <c r="AB7" i="10"/>
  <c r="CE7" i="10" s="1"/>
  <c r="AD7" i="10"/>
  <c r="CG7" i="10" s="1"/>
  <c r="AM9" i="10"/>
  <c r="AQ7" i="8"/>
  <c r="CT7" i="8" s="1"/>
  <c r="AE7" i="9"/>
  <c r="CH7" i="9" s="1"/>
  <c r="O7" i="6"/>
  <c r="Q11" i="6"/>
  <c r="BT11" i="6" s="1"/>
  <c r="AM7" i="10"/>
  <c r="AF11" i="13"/>
  <c r="AF26" i="13" s="1"/>
  <c r="AF12" i="13"/>
  <c r="AF27" i="13" s="1"/>
  <c r="P11" i="13"/>
  <c r="P12" i="13"/>
  <c r="P27" i="13" s="1"/>
  <c r="Y10" i="13"/>
  <c r="CB10" i="13" s="1"/>
  <c r="U10" i="13"/>
  <c r="AJ7" i="13"/>
  <c r="AJ21" i="13" s="1"/>
  <c r="U7" i="13"/>
  <c r="U8" i="13"/>
  <c r="U22" i="13" s="1"/>
  <c r="P9" i="13"/>
  <c r="P23" i="13" s="1"/>
  <c r="M9" i="13"/>
  <c r="BP9" i="13" s="1"/>
  <c r="AG12" i="13"/>
  <c r="AD8" i="13"/>
  <c r="AD22" i="13" s="1"/>
  <c r="AQ10" i="6"/>
  <c r="AQ24" i="6" s="1"/>
  <c r="AP7" i="6"/>
  <c r="AN7" i="6"/>
  <c r="AN21" i="6" s="1"/>
  <c r="AN8" i="6"/>
  <c r="AN22" i="6" s="1"/>
  <c r="AS12" i="7"/>
  <c r="AS27" i="7" s="1"/>
  <c r="Q8" i="7"/>
  <c r="AS7" i="7"/>
  <c r="AS21" i="7" s="1"/>
  <c r="AC7" i="7"/>
  <c r="M7" i="7"/>
  <c r="M21" i="7" s="1"/>
  <c r="AS8" i="7"/>
  <c r="AS22" i="7" s="1"/>
  <c r="AI11" i="7"/>
  <c r="AI12" i="7"/>
  <c r="AI27" i="7" s="1"/>
  <c r="AT7" i="7"/>
  <c r="AT21" i="7" s="1"/>
  <c r="N7" i="7"/>
  <c r="AR11" i="13"/>
  <c r="AR26" i="13" s="1"/>
  <c r="AR12" i="13"/>
  <c r="AR27" i="13" s="1"/>
  <c r="AB11" i="13"/>
  <c r="AB26" i="13" s="1"/>
  <c r="AB12" i="13"/>
  <c r="AB27" i="13" s="1"/>
  <c r="AG11" i="13"/>
  <c r="AG26" i="13" s="1"/>
  <c r="Q11" i="13"/>
  <c r="AM9" i="13"/>
  <c r="AM23" i="13" s="1"/>
  <c r="W9" i="13"/>
  <c r="AN7" i="13"/>
  <c r="AN21" i="13" s="1"/>
  <c r="AN8" i="13"/>
  <c r="AN22" i="13" s="1"/>
  <c r="X7" i="13"/>
  <c r="X8" i="13"/>
  <c r="X22" i="13" s="1"/>
  <c r="AS10" i="13"/>
  <c r="Q10" i="13"/>
  <c r="BT10" i="13" s="1"/>
  <c r="M10" i="13"/>
  <c r="M24" i="13" s="1"/>
  <c r="AF7" i="13"/>
  <c r="AF21" i="13" s="1"/>
  <c r="Z12" i="13"/>
  <c r="Z27" i="13" s="1"/>
  <c r="AQ10" i="13"/>
  <c r="AQ24" i="13" s="1"/>
  <c r="U9" i="13"/>
  <c r="S36" i="11" s="1"/>
  <c r="AR9" i="13"/>
  <c r="AR23" i="13" s="1"/>
  <c r="AP7" i="13"/>
  <c r="AP21" i="13" s="1"/>
  <c r="AF10" i="13"/>
  <c r="AJ10" i="13"/>
  <c r="AJ24" i="13" s="1"/>
  <c r="N8" i="13"/>
  <c r="AS7" i="13"/>
  <c r="AS21" i="13" s="1"/>
  <c r="S7" i="13"/>
  <c r="S21" i="13" s="1"/>
  <c r="M12" i="13"/>
  <c r="M27" i="13" s="1"/>
  <c r="BP12" i="13"/>
  <c r="AP8" i="13"/>
  <c r="AP22" i="13" s="1"/>
  <c r="Z8" i="13"/>
  <c r="Z22" i="13" s="1"/>
  <c r="AA11" i="13"/>
  <c r="AA26" i="13" s="1"/>
  <c r="AL9" i="13"/>
  <c r="AL23" i="13" s="1"/>
  <c r="V9" i="13"/>
  <c r="AA10" i="6"/>
  <c r="AA24" i="6" s="1"/>
  <c r="AN12" i="6"/>
  <c r="AT10" i="6"/>
  <c r="AT24" i="6" s="1"/>
  <c r="AD10" i="6"/>
  <c r="N10" i="6"/>
  <c r="N24" i="6" s="1"/>
  <c r="AM10" i="6"/>
  <c r="AE12" i="6"/>
  <c r="AE27" i="6" s="1"/>
  <c r="AS7" i="6"/>
  <c r="AS21" i="6" s="1"/>
  <c r="AS8" i="6"/>
  <c r="AS22" i="6" s="1"/>
  <c r="AC7" i="6"/>
  <c r="AC21" i="6" s="1"/>
  <c r="AC8" i="6"/>
  <c r="M7" i="6"/>
  <c r="M21" i="6" s="1"/>
  <c r="M8" i="6"/>
  <c r="M22" i="6" s="1"/>
  <c r="S7" i="6"/>
  <c r="AI10" i="6"/>
  <c r="AI24" i="6" s="1"/>
  <c r="AO12" i="6"/>
  <c r="W11" i="6"/>
  <c r="W26" i="6" s="1"/>
  <c r="AU9" i="7"/>
  <c r="AU23" i="7" s="1"/>
  <c r="AU10" i="7"/>
  <c r="AU24" i="7" s="1"/>
  <c r="AE9" i="7"/>
  <c r="AE23" i="7" s="1"/>
  <c r="AE10" i="7"/>
  <c r="AE24" i="7" s="1"/>
  <c r="O9" i="7"/>
  <c r="O23" i="7" s="1"/>
  <c r="O10" i="7"/>
  <c r="O24" i="7" s="1"/>
  <c r="AP7" i="7"/>
  <c r="AP21" i="7" s="1"/>
  <c r="AO7" i="7"/>
  <c r="AO21" i="7" s="1"/>
  <c r="Y7" i="7"/>
  <c r="Y21" i="7" s="1"/>
  <c r="AC8" i="7"/>
  <c r="AC22" i="7" s="1"/>
  <c r="O12" i="7"/>
  <c r="O27" i="7" s="1"/>
  <c r="AE12" i="7"/>
  <c r="AE27" i="7" s="1"/>
  <c r="AN11" i="13"/>
  <c r="AN26" i="13" s="1"/>
  <c r="AN12" i="13"/>
  <c r="X11" i="13"/>
  <c r="X26" i="13" s="1"/>
  <c r="X12" i="13"/>
  <c r="X27" i="13" s="1"/>
  <c r="AS11" i="13"/>
  <c r="M11" i="13"/>
  <c r="M26" i="13" s="1"/>
  <c r="AI9" i="13"/>
  <c r="AI23" i="13" s="1"/>
  <c r="S9" i="13"/>
  <c r="Q36" i="11" s="1"/>
  <c r="AJ8" i="13"/>
  <c r="AJ22" i="13" s="1"/>
  <c r="T7" i="13"/>
  <c r="T21" i="13" s="1"/>
  <c r="T8" i="13"/>
  <c r="AI12" i="13"/>
  <c r="AI27" i="13" s="1"/>
  <c r="AK10" i="13"/>
  <c r="CN10" i="13" s="1"/>
  <c r="AQ8" i="13"/>
  <c r="AO10" i="13"/>
  <c r="AO24" i="13" s="1"/>
  <c r="R12" i="13"/>
  <c r="R27" i="13" s="1"/>
  <c r="AA10" i="13"/>
  <c r="AA24" i="13" s="1"/>
  <c r="AF9" i="13"/>
  <c r="AF23" i="13" s="1"/>
  <c r="AK8" i="13"/>
  <c r="AK22" i="13" s="1"/>
  <c r="AS8" i="13"/>
  <c r="AS22" i="13" s="1"/>
  <c r="M7" i="13"/>
  <c r="M8" i="13"/>
  <c r="N7" i="13"/>
  <c r="N21" i="13" s="1"/>
  <c r="AS9" i="13"/>
  <c r="AS23" i="13" s="1"/>
  <c r="AQ7" i="13"/>
  <c r="AN9" i="13"/>
  <c r="AL36" i="11"/>
  <c r="AH7" i="13"/>
  <c r="AH21" i="13" s="1"/>
  <c r="AS12" i="13"/>
  <c r="AS27" i="13" s="1"/>
  <c r="AR10" i="13"/>
  <c r="AR24" i="13" s="1"/>
  <c r="X10" i="13"/>
  <c r="CA10" i="13" s="1"/>
  <c r="Q12" i="13"/>
  <c r="S12" i="13"/>
  <c r="S27" i="13" s="1"/>
  <c r="AB10" i="13"/>
  <c r="P10" i="13"/>
  <c r="BS10" i="13" s="1"/>
  <c r="AT11" i="13"/>
  <c r="AC7" i="13"/>
  <c r="AC21" i="13" s="1"/>
  <c r="Y12" i="13"/>
  <c r="Y27" i="13" s="1"/>
  <c r="V8" i="13"/>
  <c r="V22" i="13" s="1"/>
  <c r="AH12" i="13"/>
  <c r="AH27" i="13" s="1"/>
  <c r="N11" i="13"/>
  <c r="N26" i="13" s="1"/>
  <c r="N12" i="13"/>
  <c r="AH9" i="13"/>
  <c r="R9" i="13"/>
  <c r="AA8" i="13"/>
  <c r="AA22" i="13" s="1"/>
  <c r="Q12" i="6"/>
  <c r="AU10" i="6"/>
  <c r="AU24" i="6" s="1"/>
  <c r="AI7" i="6"/>
  <c r="AI21" i="6" s="1"/>
  <c r="AJ11" i="6"/>
  <c r="AJ12" i="6"/>
  <c r="AP10" i="6"/>
  <c r="Z10" i="6"/>
  <c r="AF7" i="6"/>
  <c r="AF21" i="6" s="1"/>
  <c r="AF8" i="6"/>
  <c r="AF22" i="6" s="1"/>
  <c r="P7" i="6"/>
  <c r="P8" i="6"/>
  <c r="W10" i="6"/>
  <c r="O8" i="6"/>
  <c r="BR8" i="6" s="1"/>
  <c r="AU12" i="6"/>
  <c r="AU27" i="6" s="1"/>
  <c r="AA12" i="6"/>
  <c r="AA27" i="6" s="1"/>
  <c r="AO7" i="6"/>
  <c r="AO21" i="6" s="1"/>
  <c r="AO8" i="6"/>
  <c r="AO22" i="6" s="1"/>
  <c r="Y7" i="6"/>
  <c r="Y21" i="6" s="1"/>
  <c r="Y8" i="6"/>
  <c r="Y22" i="6" s="1"/>
  <c r="S10" i="6"/>
  <c r="S24" i="6" s="1"/>
  <c r="AK12" i="6"/>
  <c r="AK27" i="6" s="1"/>
  <c r="O10" i="6"/>
  <c r="O24" i="6" s="1"/>
  <c r="AM11" i="6"/>
  <c r="AM26" i="6" s="1"/>
  <c r="S11" i="6"/>
  <c r="AQ9" i="7"/>
  <c r="AQ10" i="7"/>
  <c r="AA9" i="7"/>
  <c r="AA23" i="7" s="1"/>
  <c r="AA10" i="7"/>
  <c r="AA24" i="7" s="1"/>
  <c r="Z7" i="7"/>
  <c r="Z21" i="7" s="1"/>
  <c r="T7" i="7"/>
  <c r="BW7" i="7" s="1"/>
  <c r="AS11" i="7"/>
  <c r="AS26" i="7" s="1"/>
  <c r="M11" i="7"/>
  <c r="M8" i="7"/>
  <c r="M22" i="7" s="1"/>
  <c r="BP8" i="7"/>
  <c r="AU12" i="7"/>
  <c r="AA11" i="7"/>
  <c r="AA26" i="7" s="1"/>
  <c r="AA12" i="7"/>
  <c r="AA27" i="7" s="1"/>
  <c r="AD7" i="7"/>
  <c r="AD21" i="7" s="1"/>
  <c r="AJ11" i="13"/>
  <c r="AJ26" i="13" s="1"/>
  <c r="AJ12" i="13"/>
  <c r="AJ27" i="13" s="1"/>
  <c r="T12" i="13"/>
  <c r="T27" i="13" s="1"/>
  <c r="AK11" i="13"/>
  <c r="U11" i="13"/>
  <c r="U26" i="13" s="1"/>
  <c r="AO11" i="13"/>
  <c r="AU9" i="13"/>
  <c r="AU23" i="13" s="1"/>
  <c r="AE9" i="13"/>
  <c r="O9" i="13"/>
  <c r="O23" i="13" s="1"/>
  <c r="AF8" i="13"/>
  <c r="AF22" i="13" s="1"/>
  <c r="P7" i="13"/>
  <c r="P21" i="13" s="1"/>
  <c r="P8" i="13"/>
  <c r="P22" i="13" s="1"/>
  <c r="AA12" i="13"/>
  <c r="AA27" i="13" s="1"/>
  <c r="AI8" i="13"/>
  <c r="AI22" i="13" s="1"/>
  <c r="AG10" i="13"/>
  <c r="CJ10" i="13" s="1"/>
  <c r="AC10" i="13"/>
  <c r="AC24" i="13" s="1"/>
  <c r="AP9" i="13"/>
  <c r="AP23" i="13" s="1"/>
  <c r="Z9" i="13"/>
  <c r="AP12" i="13"/>
  <c r="AP27" i="13" s="1"/>
  <c r="T11" i="13"/>
  <c r="T26" i="13" s="1"/>
  <c r="AI10" i="13"/>
  <c r="AI24" i="13" s="1"/>
  <c r="S10" i="13"/>
  <c r="X9" i="13"/>
  <c r="X23" i="13" s="1"/>
  <c r="AC8" i="13"/>
  <c r="AT7" i="13"/>
  <c r="AT21" i="13" s="1"/>
  <c r="AC9" i="13"/>
  <c r="AC23" i="13" s="1"/>
  <c r="AB9" i="13"/>
  <c r="AJ9" i="13"/>
  <c r="T9" i="13"/>
  <c r="Z7" i="13"/>
  <c r="AC12" i="13"/>
  <c r="T10" i="13"/>
  <c r="AO12" i="13"/>
  <c r="AQ12" i="13"/>
  <c r="AK9" i="13"/>
  <c r="AI36" i="11" s="1"/>
  <c r="AL11" i="13"/>
  <c r="AL26" i="13" s="1"/>
  <c r="AL12" i="13"/>
  <c r="AL27" i="13" s="1"/>
  <c r="AL7" i="13"/>
  <c r="AL21" i="13" s="1"/>
  <c r="AL8" i="13"/>
  <c r="AL22" i="13" s="1"/>
  <c r="AN10" i="13"/>
  <c r="CQ10" i="13" s="1"/>
  <c r="AT8" i="13"/>
  <c r="AT22" i="13" s="1"/>
  <c r="AD11" i="13"/>
  <c r="AD26" i="13" s="1"/>
  <c r="AK12" i="13"/>
  <c r="AK27" i="13" s="1"/>
  <c r="U12" i="13"/>
  <c r="U27" i="13" s="1"/>
  <c r="AH8" i="13"/>
  <c r="AH22" i="13" s="1"/>
  <c r="R8" i="13"/>
  <c r="R22" i="13" s="1"/>
  <c r="S11" i="13"/>
  <c r="S26" i="13" s="1"/>
  <c r="AT12" i="13"/>
  <c r="AT27" i="13" s="1"/>
  <c r="AD12" i="13"/>
  <c r="AD27" i="13" s="1"/>
  <c r="AT9" i="13"/>
  <c r="AD9" i="13"/>
  <c r="N9" i="13"/>
  <c r="S8" i="13"/>
  <c r="S22" i="13" s="1"/>
  <c r="AQ9" i="13"/>
  <c r="AQ23" i="13" s="1"/>
  <c r="AA9" i="13"/>
  <c r="Y36" i="11" s="1"/>
  <c r="AR7" i="13"/>
  <c r="AR8" i="13"/>
  <c r="AB7" i="13"/>
  <c r="AB21" i="13" s="1"/>
  <c r="AB8" i="13"/>
  <c r="AB22" i="13" s="1"/>
  <c r="M12" i="6"/>
  <c r="AE10" i="6"/>
  <c r="AG7" i="6"/>
  <c r="AG8" i="6"/>
  <c r="Q7" i="6"/>
  <c r="Q8" i="6"/>
  <c r="W7" i="6"/>
  <c r="AF12" i="6"/>
  <c r="P12" i="6"/>
  <c r="AL10" i="6"/>
  <c r="V10" i="6"/>
  <c r="AB7" i="6"/>
  <c r="AB8" i="6"/>
  <c r="AE11" i="6"/>
  <c r="Y9" i="6"/>
  <c r="Y23" i="6" s="1"/>
  <c r="AI12" i="6"/>
  <c r="AI27" i="6" s="1"/>
  <c r="O12" i="6"/>
  <c r="O27" i="6" s="1"/>
  <c r="AQ12" i="6"/>
  <c r="AQ27" i="6" s="1"/>
  <c r="S12" i="6"/>
  <c r="S27" i="6" s="1"/>
  <c r="AK7" i="6"/>
  <c r="AK21" i="6" s="1"/>
  <c r="AK8" i="6"/>
  <c r="AK22" i="6" s="1"/>
  <c r="U7" i="6"/>
  <c r="U21" i="6" s="1"/>
  <c r="U8" i="6"/>
  <c r="U22" i="6" s="1"/>
  <c r="AG12" i="6"/>
  <c r="AG27" i="6" s="1"/>
  <c r="AB12" i="6"/>
  <c r="AH10" i="6"/>
  <c r="R10" i="6"/>
  <c r="AR7" i="6"/>
  <c r="AR8" i="6"/>
  <c r="AR22" i="6" s="1"/>
  <c r="X7" i="6"/>
  <c r="X21" i="6" s="1"/>
  <c r="X8" i="6"/>
  <c r="AI10" i="7"/>
  <c r="S10" i="7"/>
  <c r="AM10" i="7"/>
  <c r="W10" i="7"/>
  <c r="AG8" i="7"/>
  <c r="AG22" i="7" s="1"/>
  <c r="AG7" i="7"/>
  <c r="Q7" i="7"/>
  <c r="Q21" i="7" s="1"/>
  <c r="BT20" i="7" s="1"/>
  <c r="AQ11" i="7"/>
  <c r="AQ12" i="7"/>
  <c r="S11" i="7"/>
  <c r="S26" i="7" s="1"/>
  <c r="S12" i="7"/>
  <c r="S27" i="7" s="1"/>
  <c r="AK9" i="7"/>
  <c r="AK10" i="7"/>
  <c r="Q9" i="7"/>
  <c r="Q23" i="7" s="1"/>
  <c r="BT22" i="7" s="1"/>
  <c r="Q10" i="7"/>
  <c r="Q24" i="7" s="1"/>
  <c r="BT23" i="7" s="1"/>
  <c r="AJ9" i="7"/>
  <c r="T9" i="7"/>
  <c r="T23" i="7" s="1"/>
  <c r="M9" i="8"/>
  <c r="M23" i="8" s="1"/>
  <c r="Q8" i="8"/>
  <c r="Q22" i="8" s="1"/>
  <c r="AO12" i="7"/>
  <c r="AO27" i="7" s="1"/>
  <c r="Y12" i="7"/>
  <c r="Y27" i="7" s="1"/>
  <c r="Z11" i="7"/>
  <c r="Z26" i="7" s="1"/>
  <c r="AN12" i="8"/>
  <c r="W10" i="8"/>
  <c r="AU12" i="8"/>
  <c r="AA12" i="8"/>
  <c r="AU8" i="7"/>
  <c r="AE8" i="7"/>
  <c r="O8" i="7"/>
  <c r="Y7" i="8"/>
  <c r="AJ9" i="9"/>
  <c r="AO7" i="9"/>
  <c r="AR8" i="9"/>
  <c r="CU8" i="9" s="1"/>
  <c r="AB7" i="9"/>
  <c r="CE7" i="9" s="1"/>
  <c r="AB8" i="9"/>
  <c r="AB22" i="9" s="1"/>
  <c r="AK12" i="8"/>
  <c r="AT11" i="8"/>
  <c r="AT26" i="8" s="1"/>
  <c r="T12" i="9"/>
  <c r="T27" i="9" s="1"/>
  <c r="AK8" i="9"/>
  <c r="AK22" i="9" s="1"/>
  <c r="AI9" i="8"/>
  <c r="AI10" i="8"/>
  <c r="AI24" i="8" s="1"/>
  <c r="AN9" i="8"/>
  <c r="AN23" i="8" s="1"/>
  <c r="X9" i="8"/>
  <c r="AU9" i="9"/>
  <c r="M7" i="9"/>
  <c r="M21" i="9" s="1"/>
  <c r="AL10" i="10"/>
  <c r="T11" i="10"/>
  <c r="BW11" i="10" s="1"/>
  <c r="X12" i="10"/>
  <c r="X27" i="10" s="1"/>
  <c r="AS12" i="9"/>
  <c r="AS27" i="9" s="1"/>
  <c r="AJ12" i="8"/>
  <c r="AJ27" i="8" s="1"/>
  <c r="T12" i="8"/>
  <c r="AF12" i="7"/>
  <c r="AF27" i="7" s="1"/>
  <c r="P12" i="7"/>
  <c r="AF10" i="10"/>
  <c r="AF24" i="10" s="1"/>
  <c r="X10" i="8"/>
  <c r="M7" i="10"/>
  <c r="M21" i="10" s="1"/>
  <c r="AH7" i="7"/>
  <c r="AH21" i="7" s="1"/>
  <c r="AH8" i="7"/>
  <c r="R7" i="7"/>
  <c r="R8" i="7"/>
  <c r="R22" i="7" s="1"/>
  <c r="AP12" i="7"/>
  <c r="AP27" i="7" s="1"/>
  <c r="Z12" i="7"/>
  <c r="Z27" i="7" s="1"/>
  <c r="AN10" i="7"/>
  <c r="AN24" i="7" s="1"/>
  <c r="T10" i="7"/>
  <c r="T24" i="7" s="1"/>
  <c r="AR8" i="7"/>
  <c r="AR22" i="7" s="1"/>
  <c r="AB8" i="7"/>
  <c r="AB22" i="7" s="1"/>
  <c r="AL10" i="7"/>
  <c r="AL24" i="7" s="1"/>
  <c r="V10" i="7"/>
  <c r="V24" i="7" s="1"/>
  <c r="AR11" i="10"/>
  <c r="AR26" i="10" s="1"/>
  <c r="AH10" i="10"/>
  <c r="AH24" i="10" s="1"/>
  <c r="R10" i="10"/>
  <c r="R24" i="10" s="1"/>
  <c r="U7" i="10"/>
  <c r="U21" i="10" s="1"/>
  <c r="U8" i="10"/>
  <c r="AQ7" i="10"/>
  <c r="AQ21" i="10" s="1"/>
  <c r="AA7" i="10"/>
  <c r="AA21" i="10" s="1"/>
  <c r="AG12" i="10"/>
  <c r="AG27" i="10" s="1"/>
  <c r="Q12" i="10"/>
  <c r="Q27" i="10" s="1"/>
  <c r="AT8" i="10"/>
  <c r="AT22" i="10" s="1"/>
  <c r="AD8" i="10"/>
  <c r="AD22" i="10" s="1"/>
  <c r="Z11" i="9"/>
  <c r="AS7" i="9"/>
  <c r="AS21" i="9" s="1"/>
  <c r="AT10" i="8"/>
  <c r="AT24" i="8" s="1"/>
  <c r="AD10" i="8"/>
  <c r="AD24" i="8" s="1"/>
  <c r="N24" i="8"/>
  <c r="AL7" i="8"/>
  <c r="AL21" i="8" s="1"/>
  <c r="V7" i="8"/>
  <c r="V21" i="8" s="1"/>
  <c r="AS10" i="8"/>
  <c r="AS24" i="8" s="1"/>
  <c r="M10" i="8"/>
  <c r="M24" i="8" s="1"/>
  <c r="AI8" i="9"/>
  <c r="M12" i="7"/>
  <c r="AO8" i="7"/>
  <c r="AK8" i="8"/>
  <c r="AK22" i="8" s="1"/>
  <c r="AC12" i="6"/>
  <c r="AC27" i="6" s="1"/>
  <c r="AP11" i="6"/>
  <c r="AP26" i="6" s="1"/>
  <c r="Z11" i="6"/>
  <c r="AR10" i="6"/>
  <c r="AB10" i="6"/>
  <c r="AU8" i="6"/>
  <c r="AE8" i="6"/>
  <c r="X12" i="6"/>
  <c r="AF9" i="6"/>
  <c r="AF23" i="6" s="1"/>
  <c r="V7" i="6"/>
  <c r="V21" i="6" s="1"/>
  <c r="V8" i="6"/>
  <c r="V22" i="6" s="1"/>
  <c r="AP10" i="13"/>
  <c r="AP24" i="13" s="1"/>
  <c r="Z10" i="13"/>
  <c r="Z24" i="13" s="1"/>
  <c r="AM9" i="6"/>
  <c r="AM23" i="6" s="1"/>
  <c r="W9" i="6"/>
  <c r="AU12" i="13"/>
  <c r="O12" i="13"/>
  <c r="AP12" i="6"/>
  <c r="AP27" i="6" s="1"/>
  <c r="Z12" i="6"/>
  <c r="Z27" i="6" s="1"/>
  <c r="AK9" i="6"/>
  <c r="AK23" i="6" s="1"/>
  <c r="AK10" i="6"/>
  <c r="U9" i="6"/>
  <c r="U23" i="6" s="1"/>
  <c r="U10" i="6"/>
  <c r="U24" i="6" s="1"/>
  <c r="AJ7" i="6"/>
  <c r="AJ21" i="6" s="1"/>
  <c r="AJ8" i="6"/>
  <c r="AM8" i="13"/>
  <c r="AM22" i="13" s="1"/>
  <c r="AG9" i="7"/>
  <c r="AG23" i="7" s="1"/>
  <c r="AG10" i="7"/>
  <c r="AG24" i="7" s="1"/>
  <c r="M10" i="7"/>
  <c r="M24" i="7" s="1"/>
  <c r="AF9" i="7"/>
  <c r="AF23" i="7" s="1"/>
  <c r="P9" i="7"/>
  <c r="P23" i="7" s="1"/>
  <c r="BS22" i="7" s="1"/>
  <c r="AO8" i="8"/>
  <c r="AO22" i="8" s="1"/>
  <c r="U11" i="8"/>
  <c r="U26" i="8" s="1"/>
  <c r="AK12" i="7"/>
  <c r="AK27" i="7" s="1"/>
  <c r="U12" i="7"/>
  <c r="U27" i="7" s="1"/>
  <c r="U12" i="8"/>
  <c r="U27" i="8" s="1"/>
  <c r="AU10" i="8"/>
  <c r="AU24" i="8" s="1"/>
  <c r="O10" i="8"/>
  <c r="O24" i="8" s="1"/>
  <c r="AQ12" i="8"/>
  <c r="AQ27" i="8" s="1"/>
  <c r="W12" i="8"/>
  <c r="W27" i="8" s="1"/>
  <c r="S7" i="8"/>
  <c r="S21" i="8" s="1"/>
  <c r="AQ8" i="7"/>
  <c r="AQ22" i="7" s="1"/>
  <c r="AA8" i="7"/>
  <c r="Q12" i="8"/>
  <c r="BT12" i="8" s="1"/>
  <c r="N12" i="8"/>
  <c r="N27" i="8" s="1"/>
  <c r="AD12" i="8"/>
  <c r="CG12" i="8" s="1"/>
  <c r="Q7" i="8"/>
  <c r="Q21" i="8" s="1"/>
  <c r="AI8" i="8"/>
  <c r="CL8" i="8" s="1"/>
  <c r="S8" i="8"/>
  <c r="BV8" i="8" s="1"/>
  <c r="AU10" i="9"/>
  <c r="AU24" i="9" s="1"/>
  <c r="AE9" i="9"/>
  <c r="AE10" i="9"/>
  <c r="AE24" i="9" s="1"/>
  <c r="O10" i="9"/>
  <c r="AF9" i="9"/>
  <c r="AF23" i="9" s="1"/>
  <c r="P9" i="9"/>
  <c r="P23" i="9" s="1"/>
  <c r="BS22" i="9" s="1"/>
  <c r="AG7" i="9"/>
  <c r="AG21" i="9" s="1"/>
  <c r="P12" i="9"/>
  <c r="P27" i="9" s="1"/>
  <c r="BS25" i="9" s="1"/>
  <c r="R10" i="9"/>
  <c r="R24" i="9" s="1"/>
  <c r="BU23" i="9" s="1"/>
  <c r="AN8" i="9"/>
  <c r="X8" i="9"/>
  <c r="CA8" i="9" s="1"/>
  <c r="AG12" i="8"/>
  <c r="AC12" i="9"/>
  <c r="CF12" i="9" s="1"/>
  <c r="AC8" i="9"/>
  <c r="AC22" i="9" s="1"/>
  <c r="AU11" i="9"/>
  <c r="AU26" i="9" s="1"/>
  <c r="AU12" i="9"/>
  <c r="AE11" i="9"/>
  <c r="AE26" i="9" s="1"/>
  <c r="AE12" i="9"/>
  <c r="AE27" i="9" s="1"/>
  <c r="O12" i="9"/>
  <c r="O27" i="9" s="1"/>
  <c r="BR25" i="9" s="1"/>
  <c r="AU8" i="9"/>
  <c r="AU22" i="9" s="1"/>
  <c r="AM7" i="8"/>
  <c r="AM21" i="8" s="1"/>
  <c r="W7" i="8"/>
  <c r="W21" i="8" s="1"/>
  <c r="AP12" i="9"/>
  <c r="CS12" i="9" s="1"/>
  <c r="S11" i="9"/>
  <c r="S26" i="9" s="1"/>
  <c r="AO8" i="9"/>
  <c r="CR8" i="9" s="1"/>
  <c r="AR11" i="9"/>
  <c r="AR26" i="9" s="1"/>
  <c r="O9" i="9"/>
  <c r="O23" i="9" s="1"/>
  <c r="BR22" i="9" s="1"/>
  <c r="AR12" i="10"/>
  <c r="CU12" i="10" s="1"/>
  <c r="AO10" i="8"/>
  <c r="AO24" i="8" s="1"/>
  <c r="U7" i="8"/>
  <c r="U21" i="8" s="1"/>
  <c r="Q9" i="10"/>
  <c r="BT9" i="10" s="1"/>
  <c r="P11" i="10"/>
  <c r="BS11" i="10" s="1"/>
  <c r="AA8" i="10"/>
  <c r="AA22" i="10" s="1"/>
  <c r="AS9" i="10"/>
  <c r="AS23" i="10" s="1"/>
  <c r="AC9" i="10"/>
  <c r="AC23" i="10" s="1"/>
  <c r="AG9" i="10"/>
  <c r="AF12" i="8"/>
  <c r="AF27" i="8" s="1"/>
  <c r="P12" i="8"/>
  <c r="AR12" i="7"/>
  <c r="AR27" i="7" s="1"/>
  <c r="AB12" i="7"/>
  <c r="AO12" i="10"/>
  <c r="AO27" i="10" s="1"/>
  <c r="Q11" i="10"/>
  <c r="Z12" i="10"/>
  <c r="Z27" i="10" s="1"/>
  <c r="AU11" i="10"/>
  <c r="AU26" i="10" s="1"/>
  <c r="AR10" i="10"/>
  <c r="AR24" i="10" s="1"/>
  <c r="AB10" i="10"/>
  <c r="AB24" i="10" s="1"/>
  <c r="AI8" i="10"/>
  <c r="AI22" i="10" s="1"/>
  <c r="O8" i="10"/>
  <c r="O22" i="10" s="1"/>
  <c r="AJ10" i="8"/>
  <c r="AJ24" i="8" s="1"/>
  <c r="AC9" i="8"/>
  <c r="AC23" i="8" s="1"/>
  <c r="AC10" i="9"/>
  <c r="AC24" i="9" s="1"/>
  <c r="AT7" i="9"/>
  <c r="AT21" i="9" s="1"/>
  <c r="AD7" i="9"/>
  <c r="AD21" i="9" s="1"/>
  <c r="N7" i="9"/>
  <c r="AL11" i="7"/>
  <c r="AL12" i="7"/>
  <c r="AL27" i="7" s="1"/>
  <c r="V11" i="7"/>
  <c r="V26" i="7" s="1"/>
  <c r="V12" i="7"/>
  <c r="AR10" i="7"/>
  <c r="AR24" i="7" s="1"/>
  <c r="AJ10" i="7"/>
  <c r="P10" i="7"/>
  <c r="P24" i="7" s="1"/>
  <c r="BS23" i="7" s="1"/>
  <c r="BS10" i="7"/>
  <c r="AN8" i="7"/>
  <c r="AN22" i="7" s="1"/>
  <c r="X8" i="7"/>
  <c r="X22" i="7" s="1"/>
  <c r="AH10" i="7"/>
  <c r="AH24" i="7" s="1"/>
  <c r="R10" i="7"/>
  <c r="R24" i="7" s="1"/>
  <c r="AJ12" i="10"/>
  <c r="AJ27" i="10" s="1"/>
  <c r="P12" i="10"/>
  <c r="P27" i="10" s="1"/>
  <c r="AG11" i="10"/>
  <c r="AG26" i="10" s="1"/>
  <c r="CJ11" i="10"/>
  <c r="M11" i="10"/>
  <c r="M26" i="10" s="1"/>
  <c r="AD10" i="10"/>
  <c r="AD24" i="10" s="1"/>
  <c r="N10" i="10"/>
  <c r="N24" i="10" s="1"/>
  <c r="AI9" i="10"/>
  <c r="S9" i="10"/>
  <c r="S23" i="10" s="1"/>
  <c r="AC12" i="10"/>
  <c r="AC27" i="10" s="1"/>
  <c r="M12" i="10"/>
  <c r="M27" i="10" s="1"/>
  <c r="BP12" i="10"/>
  <c r="AM10" i="10"/>
  <c r="AM24" i="10" s="1"/>
  <c r="W10" i="10"/>
  <c r="W24" i="10" s="1"/>
  <c r="AP7" i="10"/>
  <c r="AP21" i="10" s="1"/>
  <c r="AP8" i="10"/>
  <c r="CS8" i="10" s="1"/>
  <c r="Z7" i="10"/>
  <c r="Z21" i="10" s="1"/>
  <c r="Z8" i="10"/>
  <c r="Z22" i="10" s="1"/>
  <c r="AL11" i="9"/>
  <c r="AL26" i="9" s="1"/>
  <c r="V11" i="9"/>
  <c r="AN10" i="9"/>
  <c r="X10" i="9"/>
  <c r="AK7" i="9"/>
  <c r="AK21" i="9" s="1"/>
  <c r="Z10" i="8"/>
  <c r="AU9" i="8"/>
  <c r="AU23" i="8" s="1"/>
  <c r="O9" i="8"/>
  <c r="R7" i="8"/>
  <c r="R21" i="8" s="1"/>
  <c r="U9" i="10"/>
  <c r="U23" i="10" s="1"/>
  <c r="U10" i="10"/>
  <c r="U24" i="10" s="1"/>
  <c r="AA8" i="9"/>
  <c r="AA22" i="9" s="1"/>
  <c r="Y8" i="7"/>
  <c r="Y22" i="7" s="1"/>
  <c r="AO10" i="7"/>
  <c r="AO24" i="7" s="1"/>
  <c r="AC8" i="8"/>
  <c r="AC22" i="8" s="1"/>
  <c r="Y12" i="6"/>
  <c r="Y27" i="6" s="1"/>
  <c r="AN10" i="6"/>
  <c r="AN24" i="6" s="1"/>
  <c r="X10" i="6"/>
  <c r="X24" i="6" s="1"/>
  <c r="AQ8" i="6"/>
  <c r="AQ22" i="6" s="1"/>
  <c r="AA8" i="6"/>
  <c r="AA22" i="6" s="1"/>
  <c r="T11" i="6"/>
  <c r="T26" i="6" s="1"/>
  <c r="T12" i="6"/>
  <c r="T27" i="6" s="1"/>
  <c r="AB9" i="6"/>
  <c r="AB23" i="6" s="1"/>
  <c r="AT7" i="6"/>
  <c r="AT8" i="6"/>
  <c r="R7" i="6"/>
  <c r="R21" i="6" s="1"/>
  <c r="R8" i="6"/>
  <c r="R22" i="6" s="1"/>
  <c r="AL10" i="13"/>
  <c r="AL24" i="13" s="1"/>
  <c r="V10" i="13"/>
  <c r="V24" i="13" s="1"/>
  <c r="AI9" i="6"/>
  <c r="S9" i="6"/>
  <c r="S23" i="6" s="1"/>
  <c r="AM12" i="13"/>
  <c r="AM27" i="13" s="1"/>
  <c r="AL12" i="6"/>
  <c r="V12" i="6"/>
  <c r="AG10" i="6"/>
  <c r="Q10" i="6"/>
  <c r="T7" i="6"/>
  <c r="T21" i="6" s="1"/>
  <c r="T8" i="6"/>
  <c r="T22" i="6" s="1"/>
  <c r="AE8" i="13"/>
  <c r="AE22" i="13" s="1"/>
  <c r="AD11" i="8"/>
  <c r="AD26" i="8" s="1"/>
  <c r="AA9" i="8"/>
  <c r="AA10" i="8"/>
  <c r="AA24" i="8" s="1"/>
  <c r="AJ9" i="8"/>
  <c r="T9" i="8"/>
  <c r="T23" i="8" s="1"/>
  <c r="AC10" i="7"/>
  <c r="AC24" i="7" s="1"/>
  <c r="AR9" i="7"/>
  <c r="AB9" i="7"/>
  <c r="AB23" i="7" s="1"/>
  <c r="AK8" i="7"/>
  <c r="AK22" i="7" s="1"/>
  <c r="Z11" i="8"/>
  <c r="Z26" i="8" s="1"/>
  <c r="Z12" i="8"/>
  <c r="Z27" i="8" s="1"/>
  <c r="Z8" i="8"/>
  <c r="AS9" i="8"/>
  <c r="AS23" i="8" s="1"/>
  <c r="AG8" i="8"/>
  <c r="AG22" i="8" s="1"/>
  <c r="Q11" i="8"/>
  <c r="AP10" i="8"/>
  <c r="CS10" i="8" s="1"/>
  <c r="AR8" i="8"/>
  <c r="CU8" i="8" s="1"/>
  <c r="AB8" i="8"/>
  <c r="AG12" i="7"/>
  <c r="AG27" i="7" s="1"/>
  <c r="Q12" i="7"/>
  <c r="Q27" i="7" s="1"/>
  <c r="BT25" i="7" s="1"/>
  <c r="AU11" i="8"/>
  <c r="AH7" i="8"/>
  <c r="AH21" i="8" s="1"/>
  <c r="AH8" i="8"/>
  <c r="CK8" i="8" s="1"/>
  <c r="AM10" i="8"/>
  <c r="AM12" i="8"/>
  <c r="S12" i="8"/>
  <c r="AM8" i="7"/>
  <c r="AM22" i="7" s="1"/>
  <c r="W8" i="7"/>
  <c r="W22" i="7" s="1"/>
  <c r="AH11" i="8"/>
  <c r="CK11" i="8" s="1"/>
  <c r="AT12" i="8"/>
  <c r="AT27" i="8" s="1"/>
  <c r="T10" i="8"/>
  <c r="T24" i="8" s="1"/>
  <c r="V8" i="8"/>
  <c r="BY8" i="8" s="1"/>
  <c r="AO7" i="8"/>
  <c r="AO12" i="9"/>
  <c r="U12" i="9"/>
  <c r="BX12" i="9" s="1"/>
  <c r="M12" i="9"/>
  <c r="BP12" i="9" s="1"/>
  <c r="AQ10" i="9"/>
  <c r="AQ24" i="9" s="1"/>
  <c r="AA10" i="9"/>
  <c r="AA24" i="9" s="1"/>
  <c r="AR9" i="9"/>
  <c r="AR23" i="9" s="1"/>
  <c r="AB9" i="9"/>
  <c r="AB23" i="9" s="1"/>
  <c r="Y7" i="9"/>
  <c r="AF12" i="9"/>
  <c r="AT10" i="9"/>
  <c r="AD10" i="9"/>
  <c r="N10" i="9"/>
  <c r="AA9" i="9"/>
  <c r="AA23" i="9" s="1"/>
  <c r="AJ7" i="9"/>
  <c r="CM7" i="9" s="1"/>
  <c r="AJ8" i="9"/>
  <c r="CM8" i="9" s="1"/>
  <c r="T7" i="9"/>
  <c r="BW7" i="9" s="1"/>
  <c r="T8" i="9"/>
  <c r="AS12" i="8"/>
  <c r="AS27" i="8" s="1"/>
  <c r="AC12" i="8"/>
  <c r="AC27" i="8" s="1"/>
  <c r="N11" i="8"/>
  <c r="U8" i="9"/>
  <c r="AQ11" i="9"/>
  <c r="AQ26" i="9" s="1"/>
  <c r="AQ12" i="9"/>
  <c r="AQ27" i="9" s="1"/>
  <c r="AA11" i="9"/>
  <c r="AA12" i="9"/>
  <c r="S9" i="8"/>
  <c r="S23" i="8" s="1"/>
  <c r="S10" i="8"/>
  <c r="AF9" i="8"/>
  <c r="AF23" i="8" s="1"/>
  <c r="P9" i="8"/>
  <c r="AH12" i="9"/>
  <c r="AJ12" i="9"/>
  <c r="AR10" i="9"/>
  <c r="AR24" i="9" s="1"/>
  <c r="AG8" i="9"/>
  <c r="AG22" i="9" s="1"/>
  <c r="W7" i="9"/>
  <c r="W21" i="9" s="1"/>
  <c r="O11" i="9"/>
  <c r="O26" i="9" s="1"/>
  <c r="BR24" i="9" s="1"/>
  <c r="Z8" i="9"/>
  <c r="Z22" i="9" s="1"/>
  <c r="AK10" i="8"/>
  <c r="CN10" i="8" s="1"/>
  <c r="Z12" i="9"/>
  <c r="Z27" i="9" s="1"/>
  <c r="R12" i="9"/>
  <c r="R27" i="9" s="1"/>
  <c r="BU25" i="9" s="1"/>
  <c r="AM8" i="9"/>
  <c r="CP8" i="9" s="1"/>
  <c r="W8" i="9"/>
  <c r="BZ8" i="9" s="1"/>
  <c r="AK9" i="9"/>
  <c r="AK23" i="9" s="1"/>
  <c r="AP8" i="9"/>
  <c r="CS8" i="9" s="1"/>
  <c r="AH8" i="9"/>
  <c r="CK8" i="9" s="1"/>
  <c r="T7" i="10"/>
  <c r="BW7" i="10" s="1"/>
  <c r="T8" i="10"/>
  <c r="BW8" i="10" s="1"/>
  <c r="Y7" i="10"/>
  <c r="Y21" i="10" s="1"/>
  <c r="AO7" i="10"/>
  <c r="AO21" i="10" s="1"/>
  <c r="AC7" i="9"/>
  <c r="AC21" i="9" s="1"/>
  <c r="AG10" i="8"/>
  <c r="AS7" i="8"/>
  <c r="AS21" i="8" s="1"/>
  <c r="M7" i="8"/>
  <c r="AA12" i="10"/>
  <c r="CD12" i="10" s="1"/>
  <c r="AJ11" i="10"/>
  <c r="CM11" i="10" s="1"/>
  <c r="M9" i="10"/>
  <c r="S7" i="9"/>
  <c r="AB12" i="8"/>
  <c r="AB27" i="8" s="1"/>
  <c r="AN12" i="7"/>
  <c r="AN27" i="7" s="1"/>
  <c r="X12" i="7"/>
  <c r="X27" i="7" s="1"/>
  <c r="AN12" i="10"/>
  <c r="AN27" i="10" s="1"/>
  <c r="X12" i="9"/>
  <c r="AL11" i="8"/>
  <c r="AL26" i="8" s="1"/>
  <c r="AL12" i="8"/>
  <c r="AL27" i="8" s="1"/>
  <c r="V11" i="8"/>
  <c r="V26" i="8" s="1"/>
  <c r="V12" i="8"/>
  <c r="V27" i="8" s="1"/>
  <c r="AL12" i="10"/>
  <c r="AL27" i="10" s="1"/>
  <c r="V12" i="10"/>
  <c r="V27" i="10" s="1"/>
  <c r="AN10" i="10"/>
  <c r="AN24" i="10" s="1"/>
  <c r="X10" i="10"/>
  <c r="X24" i="10" s="1"/>
  <c r="AE8" i="10"/>
  <c r="AE22" i="10" s="1"/>
  <c r="AF10" i="8"/>
  <c r="AF24" i="8" s="1"/>
  <c r="AS10" i="9"/>
  <c r="Y10" i="9"/>
  <c r="Z7" i="9"/>
  <c r="Z21" i="9" s="1"/>
  <c r="AP8" i="7"/>
  <c r="AP22" i="7" s="1"/>
  <c r="Z8" i="7"/>
  <c r="Z22" i="7" s="1"/>
  <c r="AH11" i="7"/>
  <c r="AH26" i="7" s="1"/>
  <c r="AH12" i="7"/>
  <c r="R11" i="7"/>
  <c r="R12" i="7"/>
  <c r="R27" i="7" s="1"/>
  <c r="AB10" i="7"/>
  <c r="AF10" i="7"/>
  <c r="AJ8" i="7"/>
  <c r="T8" i="7"/>
  <c r="AN11" i="8"/>
  <c r="AT10" i="7"/>
  <c r="AD10" i="7"/>
  <c r="AD24" i="7" s="1"/>
  <c r="N10" i="7"/>
  <c r="AS11" i="10"/>
  <c r="AS26" i="10" s="1"/>
  <c r="AC11" i="10"/>
  <c r="Z9" i="10"/>
  <c r="Z10" i="10"/>
  <c r="AC7" i="10"/>
  <c r="AC21" i="10" s="1"/>
  <c r="AC8" i="10"/>
  <c r="AE9" i="10"/>
  <c r="O9" i="10"/>
  <c r="O23" i="10" s="1"/>
  <c r="Y12" i="10"/>
  <c r="AT11" i="10"/>
  <c r="AI10" i="10"/>
  <c r="AL8" i="10"/>
  <c r="R11" i="9"/>
  <c r="AJ10" i="9"/>
  <c r="P9" i="10"/>
  <c r="P23" i="10" s="1"/>
  <c r="AF7" i="10"/>
  <c r="AM9" i="8"/>
  <c r="AT7" i="8"/>
  <c r="AT21" i="8" s="1"/>
  <c r="AD7" i="8"/>
  <c r="N7" i="8"/>
  <c r="N21" i="8" s="1"/>
  <c r="AM11" i="10"/>
  <c r="AM26" i="10" s="1"/>
  <c r="AM12" i="10"/>
  <c r="W12" i="10"/>
  <c r="W27" i="10" s="1"/>
  <c r="AG10" i="10"/>
  <c r="Q10" i="10"/>
  <c r="Q24" i="10" s="1"/>
  <c r="BT10" i="10"/>
  <c r="AJ8" i="10"/>
  <c r="P7" i="10"/>
  <c r="P21" i="10" s="1"/>
  <c r="P8" i="10"/>
  <c r="P22" i="10" s="1"/>
  <c r="AL9" i="10"/>
  <c r="V7" i="10"/>
  <c r="V21" i="10" s="1"/>
  <c r="P9" i="6"/>
  <c r="BS9" i="6" s="1"/>
  <c r="AK10" i="9"/>
  <c r="AK24" i="9" s="1"/>
  <c r="S8" i="9"/>
  <c r="S22" i="9" s="1"/>
  <c r="Y10" i="7"/>
  <c r="U8" i="8"/>
  <c r="U12" i="6"/>
  <c r="AH11" i="6"/>
  <c r="AH26" i="6" s="1"/>
  <c r="R11" i="6"/>
  <c r="R26" i="6" s="1"/>
  <c r="AJ10" i="6"/>
  <c r="T10" i="6"/>
  <c r="T24" i="6" s="1"/>
  <c r="BW10" i="6"/>
  <c r="AM8" i="6"/>
  <c r="W8" i="6"/>
  <c r="W22" i="6" s="1"/>
  <c r="AR9" i="6"/>
  <c r="X9" i="6"/>
  <c r="X23" i="6" s="1"/>
  <c r="AH7" i="6"/>
  <c r="AH8" i="6"/>
  <c r="N7" i="6"/>
  <c r="N21" i="6" s="1"/>
  <c r="N8" i="6"/>
  <c r="N22" i="6" s="1"/>
  <c r="AH10" i="13"/>
  <c r="AH24" i="13" s="1"/>
  <c r="R10" i="13"/>
  <c r="R24" i="13" s="1"/>
  <c r="AE12" i="13"/>
  <c r="AE27" i="13" s="1"/>
  <c r="AH12" i="6"/>
  <c r="AH27" i="6" s="1"/>
  <c r="R12" i="6"/>
  <c r="R27" i="6" s="1"/>
  <c r="AS10" i="6"/>
  <c r="AS24" i="6" s="1"/>
  <c r="AC10" i="6"/>
  <c r="AC24" i="6" s="1"/>
  <c r="M10" i="6"/>
  <c r="M24" i="6" s="1"/>
  <c r="V12" i="13"/>
  <c r="V27" i="13" s="1"/>
  <c r="W8" i="13"/>
  <c r="W22" i="13" s="1"/>
  <c r="AS10" i="7"/>
  <c r="AS24" i="7" s="1"/>
  <c r="U9" i="7"/>
  <c r="U23" i="7" s="1"/>
  <c r="U10" i="7"/>
  <c r="AN9" i="7"/>
  <c r="AN23" i="7" s="1"/>
  <c r="X9" i="7"/>
  <c r="U8" i="7"/>
  <c r="AN10" i="8"/>
  <c r="AP8" i="8"/>
  <c r="N8" i="8"/>
  <c r="BQ8" i="8" s="1"/>
  <c r="Y12" i="8"/>
  <c r="AK9" i="8"/>
  <c r="AK23" i="8" s="1"/>
  <c r="Y8" i="8"/>
  <c r="Y22" i="8" s="1"/>
  <c r="Y11" i="8"/>
  <c r="AL10" i="8"/>
  <c r="CO10" i="8" s="1"/>
  <c r="V10" i="8"/>
  <c r="BY10" i="8" s="1"/>
  <c r="W9" i="8"/>
  <c r="W23" i="8" s="1"/>
  <c r="AJ8" i="8"/>
  <c r="AJ22" i="8" s="1"/>
  <c r="T8" i="8"/>
  <c r="T22" i="8" s="1"/>
  <c r="AN8" i="8"/>
  <c r="CQ8" i="8" s="1"/>
  <c r="AF8" i="8"/>
  <c r="X8" i="8"/>
  <c r="CA8" i="8" s="1"/>
  <c r="P8" i="8"/>
  <c r="BS8" i="8" s="1"/>
  <c r="AC7" i="8"/>
  <c r="AC21" i="8" s="1"/>
  <c r="AC12" i="7"/>
  <c r="AC27" i="7" s="1"/>
  <c r="AP11" i="7"/>
  <c r="AP26" i="7" s="1"/>
  <c r="AP11" i="8"/>
  <c r="AP26" i="8" s="1"/>
  <c r="AP12" i="8"/>
  <c r="AP27" i="8" s="1"/>
  <c r="AI11" i="8"/>
  <c r="AI26" i="8" s="1"/>
  <c r="AD8" i="8"/>
  <c r="AD22" i="8" s="1"/>
  <c r="R8" i="8"/>
  <c r="BU8" i="8" s="1"/>
  <c r="O7" i="8"/>
  <c r="O21" i="8" s="1"/>
  <c r="AE10" i="8"/>
  <c r="AE24" i="8" s="1"/>
  <c r="AE12" i="8"/>
  <c r="AE27" i="8" s="1"/>
  <c r="O12" i="8"/>
  <c r="O27" i="8" s="1"/>
  <c r="Q9" i="8"/>
  <c r="Q23" i="8" s="1"/>
  <c r="Q10" i="8"/>
  <c r="Q24" i="8" s="1"/>
  <c r="AQ8" i="8"/>
  <c r="AQ22" i="8" s="1"/>
  <c r="AA8" i="8"/>
  <c r="AA22" i="8" s="1"/>
  <c r="AI8" i="7"/>
  <c r="AI22" i="7" s="1"/>
  <c r="S8" i="7"/>
  <c r="S22" i="7" s="1"/>
  <c r="U9" i="8"/>
  <c r="U23" i="8" s="1"/>
  <c r="AT8" i="8"/>
  <c r="CW8" i="8" s="1"/>
  <c r="AI7" i="8"/>
  <c r="AI21" i="8" s="1"/>
  <c r="P10" i="8"/>
  <c r="P24" i="8" s="1"/>
  <c r="AL8" i="8"/>
  <c r="CO8" i="8" s="1"/>
  <c r="AG7" i="8"/>
  <c r="AU8" i="8"/>
  <c r="CX8" i="8" s="1"/>
  <c r="AM8" i="8"/>
  <c r="CP8" i="8" s="1"/>
  <c r="AE8" i="8"/>
  <c r="CH8" i="8" s="1"/>
  <c r="W8" i="8"/>
  <c r="O8" i="8"/>
  <c r="BR8" i="8" s="1"/>
  <c r="AG12" i="9"/>
  <c r="AG27" i="9" s="1"/>
  <c r="AK12" i="9"/>
  <c r="Y12" i="9"/>
  <c r="CB12" i="9" s="1"/>
  <c r="Q12" i="9"/>
  <c r="Q27" i="9" s="1"/>
  <c r="BT25" i="9" s="1"/>
  <c r="AT11" i="9"/>
  <c r="AI10" i="9"/>
  <c r="S10" i="9"/>
  <c r="AM9" i="9"/>
  <c r="AM10" i="9"/>
  <c r="AM24" i="9" s="1"/>
  <c r="W9" i="9"/>
  <c r="W23" i="9" s="1"/>
  <c r="W10" i="9"/>
  <c r="X9" i="9"/>
  <c r="X23" i="9" s="1"/>
  <c r="AN9" i="9"/>
  <c r="CQ9" i="9" s="1"/>
  <c r="Q7" i="9"/>
  <c r="Q21" i="9" s="1"/>
  <c r="BT20" i="9" s="1"/>
  <c r="Q8" i="9"/>
  <c r="Q22" i="9" s="1"/>
  <c r="BT21" i="9" s="1"/>
  <c r="AH7" i="9"/>
  <c r="R7" i="9"/>
  <c r="R21" i="9" s="1"/>
  <c r="BU20" i="9" s="1"/>
  <c r="AN12" i="9"/>
  <c r="CQ12" i="9" s="1"/>
  <c r="AO11" i="9"/>
  <c r="AO26" i="9" s="1"/>
  <c r="Y11" i="9"/>
  <c r="Y26" i="9" s="1"/>
  <c r="AP10" i="9"/>
  <c r="AP24" i="9" s="1"/>
  <c r="Z10" i="9"/>
  <c r="Z24" i="9" s="1"/>
  <c r="AH10" i="9"/>
  <c r="CK10" i="9" s="1"/>
  <c r="AF7" i="9"/>
  <c r="CI7" i="9" s="1"/>
  <c r="AF8" i="9"/>
  <c r="P7" i="9"/>
  <c r="BS7" i="9" s="1"/>
  <c r="P8" i="9"/>
  <c r="BS8" i="9" s="1"/>
  <c r="AO12" i="8"/>
  <c r="AO27" i="8" s="1"/>
  <c r="M12" i="8"/>
  <c r="M27" i="8" s="1"/>
  <c r="AM12" i="7"/>
  <c r="AM27" i="7" s="1"/>
  <c r="AS8" i="9"/>
  <c r="AS22" i="9" s="1"/>
  <c r="M8" i="9"/>
  <c r="M22" i="9" s="1"/>
  <c r="AI11" i="9"/>
  <c r="AI12" i="9"/>
  <c r="S12" i="9"/>
  <c r="AM12" i="9"/>
  <c r="W12" i="9"/>
  <c r="AG9" i="9"/>
  <c r="AG23" i="9" s="1"/>
  <c r="AG10" i="9"/>
  <c r="AG24" i="9" s="1"/>
  <c r="M10" i="9"/>
  <c r="M24" i="9" s="1"/>
  <c r="AN7" i="9"/>
  <c r="AN21" i="9" s="1"/>
  <c r="X7" i="9"/>
  <c r="AQ9" i="8"/>
  <c r="AQ10" i="8"/>
  <c r="AQ24" i="8" s="1"/>
  <c r="AR9" i="8"/>
  <c r="AR23" i="8" s="1"/>
  <c r="AB9" i="8"/>
  <c r="AB23" i="8" s="1"/>
  <c r="AE7" i="8"/>
  <c r="AT12" i="9"/>
  <c r="AT27" i="9" s="1"/>
  <c r="AD12" i="9"/>
  <c r="AD27" i="9" s="1"/>
  <c r="AL12" i="9"/>
  <c r="CO12" i="9" s="1"/>
  <c r="AB12" i="9"/>
  <c r="CE12" i="9" s="1"/>
  <c r="AB10" i="9"/>
  <c r="AB24" i="9" s="1"/>
  <c r="Y8" i="9"/>
  <c r="CB8" i="9" s="1"/>
  <c r="AA7" i="9"/>
  <c r="CD7" i="9" s="1"/>
  <c r="AG11" i="9"/>
  <c r="AC9" i="9"/>
  <c r="AI7" i="9"/>
  <c r="AI21" i="9" s="1"/>
  <c r="AC10" i="8"/>
  <c r="CF10" i="8" s="1"/>
  <c r="V12" i="9"/>
  <c r="N12" i="9"/>
  <c r="T10" i="9"/>
  <c r="AE8" i="9"/>
  <c r="CH8" i="9" s="1"/>
  <c r="O8" i="9"/>
  <c r="BR8" i="9" s="1"/>
  <c r="U9" i="9"/>
  <c r="R8" i="9"/>
  <c r="R22" i="9" s="1"/>
  <c r="BU21" i="9" s="1"/>
  <c r="AL8" i="9"/>
  <c r="V8" i="9"/>
  <c r="BY8" i="9" s="1"/>
  <c r="AQ7" i="9"/>
  <c r="AQ21" i="9" s="1"/>
  <c r="W12" i="7"/>
  <c r="W27" i="7" s="1"/>
  <c r="T12" i="10"/>
  <c r="AF12" i="10"/>
  <c r="AT10" i="10"/>
  <c r="CW10" i="10" s="1"/>
  <c r="AU9" i="10"/>
  <c r="AR8" i="10"/>
  <c r="AR22" i="10" s="1"/>
  <c r="X8" i="10"/>
  <c r="X22" i="10" s="1"/>
  <c r="AN8" i="10"/>
  <c r="CQ8" i="10" s="1"/>
  <c r="AS7" i="10"/>
  <c r="AS21" i="10" s="1"/>
  <c r="Q7" i="10"/>
  <c r="Q21" i="10" s="1"/>
  <c r="AG7" i="10"/>
  <c r="AG21" i="10" s="1"/>
  <c r="AI9" i="9"/>
  <c r="U7" i="9"/>
  <c r="U21" i="9" s="1"/>
  <c r="Y9" i="8"/>
  <c r="Y23" i="8" s="1"/>
  <c r="Y10" i="8"/>
  <c r="AK7" i="8"/>
  <c r="AK21" i="8" s="1"/>
  <c r="AF8" i="10"/>
  <c r="AF22" i="10" s="1"/>
  <c r="AE12" i="10"/>
  <c r="AQ12" i="10"/>
  <c r="CT12" i="10" s="1"/>
  <c r="AN11" i="10"/>
  <c r="X11" i="10"/>
  <c r="X26" i="10" s="1"/>
  <c r="AF11" i="10"/>
  <c r="CI11" i="10" s="1"/>
  <c r="AO10" i="10"/>
  <c r="Y10" i="10"/>
  <c r="Y24" i="10" s="1"/>
  <c r="AK10" i="10"/>
  <c r="AT9" i="10"/>
  <c r="AT23" i="10" s="1"/>
  <c r="V9" i="10"/>
  <c r="V23" i="10" s="1"/>
  <c r="AM8" i="10"/>
  <c r="AM22" i="10" s="1"/>
  <c r="S8" i="10"/>
  <c r="S22" i="10" s="1"/>
  <c r="AD12" i="10"/>
  <c r="AD27" i="10" s="1"/>
  <c r="N12" i="10"/>
  <c r="N27" i="10" s="1"/>
  <c r="R8" i="10"/>
  <c r="BU8" i="10" s="1"/>
  <c r="T11" i="9"/>
  <c r="T26" i="9" s="1"/>
  <c r="AL10" i="9"/>
  <c r="V10" i="9"/>
  <c r="V24" i="9" s="1"/>
  <c r="AU7" i="9"/>
  <c r="AU21" i="9" s="1"/>
  <c r="AR12" i="8"/>
  <c r="AR27" i="8" s="1"/>
  <c r="X12" i="8"/>
  <c r="X27" i="8" s="1"/>
  <c r="AJ12" i="7"/>
  <c r="AJ27" i="7" s="1"/>
  <c r="T12" i="7"/>
  <c r="T27" i="7" s="1"/>
  <c r="S12" i="10"/>
  <c r="BV12" i="10" s="1"/>
  <c r="AS12" i="10"/>
  <c r="AS27" i="10" s="1"/>
  <c r="AH11" i="10"/>
  <c r="AH26" i="10" s="1"/>
  <c r="R11" i="10"/>
  <c r="AQ10" i="10"/>
  <c r="AA10" i="10"/>
  <c r="S10" i="10"/>
  <c r="AS8" i="10"/>
  <c r="CV8" i="10" s="1"/>
  <c r="M8" i="10"/>
  <c r="BP8" i="10" s="1"/>
  <c r="P10" i="10"/>
  <c r="BS10" i="10" s="1"/>
  <c r="AK7" i="10"/>
  <c r="AK8" i="10"/>
  <c r="AK22" i="10" s="1"/>
  <c r="N7" i="10"/>
  <c r="N21" i="10" s="1"/>
  <c r="AJ9" i="10"/>
  <c r="AJ23" i="10" s="1"/>
  <c r="AH12" i="8"/>
  <c r="AH27" i="8" s="1"/>
  <c r="R11" i="8"/>
  <c r="R26" i="8" s="1"/>
  <c r="R12" i="8"/>
  <c r="W11" i="8"/>
  <c r="W26" i="8" s="1"/>
  <c r="AH12" i="10"/>
  <c r="AH27" i="10" s="1"/>
  <c r="R12" i="10"/>
  <c r="AI11" i="10"/>
  <c r="AI26" i="10" s="1"/>
  <c r="S11" i="10"/>
  <c r="AJ10" i="10"/>
  <c r="T10" i="10"/>
  <c r="AU8" i="10"/>
  <c r="W8" i="10"/>
  <c r="BZ8" i="10" s="1"/>
  <c r="AR10" i="8"/>
  <c r="AB10" i="8"/>
  <c r="AO10" i="9"/>
  <c r="Q9" i="9"/>
  <c r="Q23" i="9" s="1"/>
  <c r="BT22" i="9" s="1"/>
  <c r="Q10" i="9"/>
  <c r="Q24" i="9" s="1"/>
  <c r="BT23" i="9" s="1"/>
  <c r="V7" i="9"/>
  <c r="AL7" i="7"/>
  <c r="AL21" i="7" s="1"/>
  <c r="AL8" i="7"/>
  <c r="AL22" i="7" s="1"/>
  <c r="V7" i="7"/>
  <c r="V21" i="7" s="1"/>
  <c r="V8" i="7"/>
  <c r="V22" i="7" s="1"/>
  <c r="AT11" i="7"/>
  <c r="AT26" i="7" s="1"/>
  <c r="AT12" i="7"/>
  <c r="AT27" i="7" s="1"/>
  <c r="AD11" i="7"/>
  <c r="AD26" i="7" s="1"/>
  <c r="AD12" i="7"/>
  <c r="AD27" i="7" s="1"/>
  <c r="N11" i="7"/>
  <c r="N26" i="7" s="1"/>
  <c r="N12" i="7"/>
  <c r="N27" i="7" s="1"/>
  <c r="X10" i="7"/>
  <c r="X24" i="7" s="1"/>
  <c r="AF7" i="7"/>
  <c r="AF21" i="7" s="1"/>
  <c r="AF8" i="7"/>
  <c r="P7" i="7"/>
  <c r="P8" i="7"/>
  <c r="P22" i="7" s="1"/>
  <c r="BS21" i="7" s="1"/>
  <c r="AP10" i="7"/>
  <c r="AP24" i="7" s="1"/>
  <c r="Z10" i="7"/>
  <c r="Z24" i="7" s="1"/>
  <c r="AB12" i="10"/>
  <c r="AB27" i="10" s="1"/>
  <c r="AO11" i="10"/>
  <c r="Y11" i="10"/>
  <c r="Y26" i="10" s="1"/>
  <c r="AP9" i="10"/>
  <c r="AP23" i="10" s="1"/>
  <c r="CS9" i="10"/>
  <c r="AP10" i="10"/>
  <c r="AP24" i="10" s="1"/>
  <c r="CS10" i="10"/>
  <c r="V10" i="10"/>
  <c r="V24" i="10" s="1"/>
  <c r="BY10" i="10"/>
  <c r="AQ9" i="10"/>
  <c r="AA9" i="10"/>
  <c r="AA23" i="10" s="1"/>
  <c r="AU7" i="10"/>
  <c r="AU21" i="10" s="1"/>
  <c r="CX7" i="10"/>
  <c r="AE7" i="10"/>
  <c r="AE21" i="10" s="1"/>
  <c r="O7" i="10"/>
  <c r="O21" i="10" s="1"/>
  <c r="AK12" i="10"/>
  <c r="AK27" i="10" s="1"/>
  <c r="U12" i="10"/>
  <c r="BX12" i="10" s="1"/>
  <c r="AP11" i="10"/>
  <c r="AP26" i="10" s="1"/>
  <c r="AU10" i="10"/>
  <c r="AU24" i="10" s="1"/>
  <c r="AE10" i="10"/>
  <c r="AE24" i="10" s="1"/>
  <c r="O10" i="10"/>
  <c r="O24" i="10" s="1"/>
  <c r="AH8" i="10"/>
  <c r="AH22" i="10" s="1"/>
  <c r="N8" i="10"/>
  <c r="N22" i="10" s="1"/>
  <c r="AD11" i="9"/>
  <c r="AD26" i="9" s="1"/>
  <c r="N11" i="9"/>
  <c r="AF10" i="9"/>
  <c r="P10" i="9"/>
  <c r="AR7" i="10"/>
  <c r="AR21" i="10" s="1"/>
  <c r="AH10" i="8"/>
  <c r="AH24" i="8" s="1"/>
  <c r="R10" i="8"/>
  <c r="R24" i="8" s="1"/>
  <c r="AE9" i="8"/>
  <c r="AP7" i="8"/>
  <c r="AP21" i="8" s="1"/>
  <c r="AI12" i="10"/>
  <c r="O12" i="10"/>
  <c r="AS10" i="10"/>
  <c r="AC10" i="10"/>
  <c r="M10" i="10"/>
  <c r="AB8" i="10"/>
  <c r="T9" i="9"/>
  <c r="AP11" i="9"/>
  <c r="AP26" i="9" s="1"/>
  <c r="V8" i="10"/>
  <c r="V22" i="10" s="1"/>
  <c r="AR12" i="9"/>
  <c r="AR27" i="9" s="1"/>
  <c r="AQ8" i="10"/>
  <c r="CT8" i="10" s="1"/>
  <c r="AI12" i="8"/>
  <c r="AI27" i="8" s="1"/>
  <c r="U10" i="8"/>
  <c r="U24" i="8" s="1"/>
  <c r="U10" i="9"/>
  <c r="U24" i="9" s="1"/>
  <c r="BX23" i="9" s="1"/>
  <c r="AQ8" i="9"/>
  <c r="AQ22" i="9" s="1"/>
  <c r="AS8" i="8"/>
  <c r="AS22" i="8" s="1"/>
  <c r="M8" i="8"/>
  <c r="M22" i="8" s="1"/>
  <c r="AS12" i="6"/>
  <c r="AT11" i="6"/>
  <c r="AT26" i="6" s="1"/>
  <c r="AD11" i="6"/>
  <c r="AD26" i="6" s="1"/>
  <c r="N11" i="6"/>
  <c r="N26" i="6" s="1"/>
  <c r="AF10" i="6"/>
  <c r="AF24" i="6" s="1"/>
  <c r="P10" i="6"/>
  <c r="P24" i="6" s="1"/>
  <c r="AI8" i="6"/>
  <c r="AI22" i="6" s="1"/>
  <c r="S8" i="6"/>
  <c r="S22" i="6" s="1"/>
  <c r="AR12" i="6"/>
  <c r="AR27" i="6" s="1"/>
  <c r="AJ9" i="6"/>
  <c r="AJ23" i="6" s="1"/>
  <c r="T9" i="6"/>
  <c r="T23" i="6" s="1"/>
  <c r="Z7" i="6"/>
  <c r="Z8" i="6"/>
  <c r="Z22" i="6" s="1"/>
  <c r="AT10" i="13"/>
  <c r="AD10" i="13"/>
  <c r="AD24" i="13" s="1"/>
  <c r="N10" i="13"/>
  <c r="AQ9" i="6"/>
  <c r="AQ23" i="6" s="1"/>
  <c r="AA9" i="6"/>
  <c r="AA23" i="6" s="1"/>
  <c r="W12" i="13"/>
  <c r="W27" i="13" s="1"/>
  <c r="AT12" i="6"/>
  <c r="AT27" i="6" s="1"/>
  <c r="AD12" i="6"/>
  <c r="AD27" i="6" s="1"/>
  <c r="N12" i="6"/>
  <c r="N27" i="6" s="1"/>
  <c r="AO9" i="6"/>
  <c r="AO23" i="6" s="1"/>
  <c r="AO10" i="6"/>
  <c r="AO24" i="6" s="1"/>
  <c r="Y10" i="6"/>
  <c r="Y24" i="6" s="1"/>
  <c r="AU8" i="13"/>
  <c r="AU22" i="13" s="1"/>
  <c r="O8" i="13"/>
  <c r="O22" i="13" s="1"/>
  <c r="AO7" i="13"/>
  <c r="AO21" i="13" s="1"/>
  <c r="AO8" i="13"/>
  <c r="AO22" i="13" s="1"/>
  <c r="AG9" i="13"/>
  <c r="AE36" i="11" s="1"/>
  <c r="AM7" i="13"/>
  <c r="AM21" i="13" s="1"/>
  <c r="Q7" i="13"/>
  <c r="Q21" i="13" s="1"/>
  <c r="Q8" i="13"/>
  <c r="Q22" i="13" s="1"/>
  <c r="AO9" i="13"/>
  <c r="AM36" i="11" s="1"/>
  <c r="W10" i="13"/>
  <c r="W24" i="13" s="1"/>
  <c r="V11" i="13"/>
  <c r="V26" i="13" s="1"/>
  <c r="AU7" i="13"/>
  <c r="AU21" i="13" s="1"/>
  <c r="AU10" i="13"/>
  <c r="AU24" i="13" s="1"/>
  <c r="AE11" i="13"/>
  <c r="AE26" i="13" s="1"/>
  <c r="O7" i="13"/>
  <c r="O21" i="13" s="1"/>
  <c r="Y7" i="13"/>
  <c r="Y21" i="13" s="1"/>
  <c r="Y8" i="13"/>
  <c r="Y22" i="13" s="1"/>
  <c r="Q9" i="13"/>
  <c r="O36" i="11" s="1"/>
  <c r="W7" i="13"/>
  <c r="W21" i="13" s="1"/>
  <c r="AG7" i="13"/>
  <c r="AG21" i="13" s="1"/>
  <c r="AG8" i="13"/>
  <c r="AG22" i="13" s="1"/>
  <c r="Y9" i="13"/>
  <c r="W36" i="11" s="1"/>
  <c r="AE7" i="13"/>
  <c r="AE21" i="13" s="1"/>
  <c r="O10" i="13"/>
  <c r="O24" i="13" s="1"/>
  <c r="O11" i="13"/>
  <c r="O26" i="13" s="1"/>
  <c r="AU11" i="13"/>
  <c r="AU26" i="13" s="1"/>
  <c r="AM10" i="13"/>
  <c r="AM24" i="13" s="1"/>
  <c r="AL7" i="6"/>
  <c r="AL21" i="6" s="1"/>
  <c r="AL8" i="6"/>
  <c r="AL22" i="6" s="1"/>
  <c r="AD7" i="6"/>
  <c r="AD21" i="6" s="1"/>
  <c r="AP8" i="6"/>
  <c r="AP22" i="6" s="1"/>
  <c r="W12" i="6"/>
  <c r="W27" i="6" s="1"/>
  <c r="AM12" i="6"/>
  <c r="AM27" i="6" s="1"/>
  <c r="AE10" i="13"/>
  <c r="AE24" i="13" s="1"/>
  <c r="W11" i="13"/>
  <c r="W26" i="13" s="1"/>
  <c r="AM11" i="13"/>
  <c r="AM26" i="13" s="1"/>
  <c r="AD8" i="6"/>
  <c r="AD22" i="6" s="1"/>
  <c r="Y9" i="7"/>
  <c r="Y23" i="7" s="1"/>
  <c r="N8" i="7"/>
  <c r="N22" i="7" s="1"/>
  <c r="AD8" i="7"/>
  <c r="AD22" i="7" s="1"/>
  <c r="AT8" i="7"/>
  <c r="AT22" i="7" s="1"/>
  <c r="AO9" i="7"/>
  <c r="AO23" i="7" s="1"/>
  <c r="CJ11" i="14"/>
  <c r="CJ15" i="14" s="1"/>
  <c r="AT8" i="9"/>
  <c r="AT22" i="9" s="1"/>
  <c r="Q8" i="10"/>
  <c r="Q22" i="10" s="1"/>
  <c r="CS9" i="14"/>
  <c r="BZ7" i="14"/>
  <c r="CI7" i="14"/>
  <c r="BZ9" i="14"/>
  <c r="CK11" i="14"/>
  <c r="N8" i="9"/>
  <c r="N22" i="9" s="1"/>
  <c r="BQ21" i="9" s="1"/>
  <c r="CP7" i="14"/>
  <c r="CC9" i="14"/>
  <c r="BT11" i="14"/>
  <c r="BS7" i="14"/>
  <c r="CP9" i="14"/>
  <c r="BU11" i="14"/>
  <c r="Y8" i="10"/>
  <c r="Y22" i="10" s="1"/>
  <c r="AP12" i="10"/>
  <c r="AP27" i="10" s="1"/>
  <c r="CA7" i="14"/>
  <c r="CQ7" i="14"/>
  <c r="BR9" i="14"/>
  <c r="CH9" i="14"/>
  <c r="CX9" i="14"/>
  <c r="CB11" i="14"/>
  <c r="CR11" i="14"/>
  <c r="BR10" i="14"/>
  <c r="BR14" i="14" s="1"/>
  <c r="BR7" i="14"/>
  <c r="CH7" i="14"/>
  <c r="CX7" i="14"/>
  <c r="BU9" i="14"/>
  <c r="CK9" i="14"/>
  <c r="CC11" i="14"/>
  <c r="CS11" i="14"/>
  <c r="CX10" i="14"/>
  <c r="AG8" i="10"/>
  <c r="AG22" i="10" s="1"/>
  <c r="CM10" i="14"/>
  <c r="AT12" i="10"/>
  <c r="AT27" i="10" s="1"/>
  <c r="BP8" i="14"/>
  <c r="CF8" i="14"/>
  <c r="CV8" i="14"/>
  <c r="CV13" i="14" s="1"/>
  <c r="BV7" i="14"/>
  <c r="CD7" i="14"/>
  <c r="CL7" i="14"/>
  <c r="CT7" i="14"/>
  <c r="BV9" i="14"/>
  <c r="CD9" i="14"/>
  <c r="CD14" i="14" s="1"/>
  <c r="CL9" i="14"/>
  <c r="CT9" i="14"/>
  <c r="BP11" i="14"/>
  <c r="BX11" i="14"/>
  <c r="CF11" i="14"/>
  <c r="CN11" i="14"/>
  <c r="CN15" i="14" s="1"/>
  <c r="CV11" i="14"/>
  <c r="AD8" i="9"/>
  <c r="CG8" i="9" s="1"/>
  <c r="CE12" i="14"/>
  <c r="CI12" i="14"/>
  <c r="CU12" i="14"/>
  <c r="CA8" i="14"/>
  <c r="CE8" i="14"/>
  <c r="CQ8" i="14"/>
  <c r="CU8" i="14"/>
  <c r="AO8" i="10"/>
  <c r="AO22" i="10" s="1"/>
  <c r="AU12" i="10"/>
  <c r="BW8" i="14"/>
  <c r="CM8" i="14"/>
  <c r="BS8" i="14"/>
  <c r="BX8" i="14"/>
  <c r="CI8" i="14"/>
  <c r="CN8" i="14"/>
  <c r="BV10" i="14"/>
  <c r="CA10" i="14"/>
  <c r="CL10" i="14"/>
  <c r="CQ10" i="14"/>
  <c r="BX12" i="14"/>
  <c r="BT12" i="14"/>
  <c r="CJ12" i="14"/>
  <c r="BW7" i="14"/>
  <c r="CE7" i="14"/>
  <c r="CM7" i="14"/>
  <c r="CU13" i="14"/>
  <c r="CU7" i="14"/>
  <c r="BQ9" i="14"/>
  <c r="BY9" i="14"/>
  <c r="CG9" i="14"/>
  <c r="CO9" i="14"/>
  <c r="CW9" i="14"/>
  <c r="BQ11" i="14"/>
  <c r="BY11" i="14"/>
  <c r="CG11" i="14"/>
  <c r="CO11" i="14"/>
  <c r="CW11" i="14"/>
  <c r="BT8" i="14"/>
  <c r="CB8" i="14"/>
  <c r="CJ8" i="14"/>
  <c r="CR8" i="14"/>
  <c r="BW10" i="14"/>
  <c r="CH10" i="14"/>
  <c r="BS12" i="14"/>
  <c r="CN12" i="14"/>
  <c r="BP13" i="14"/>
  <c r="BP7" i="14"/>
  <c r="BT7" i="14"/>
  <c r="BX7" i="14"/>
  <c r="BX13" i="14" s="1"/>
  <c r="CB7" i="14"/>
  <c r="CB13" i="14" s="1"/>
  <c r="CF7" i="14"/>
  <c r="CF13" i="14" s="1"/>
  <c r="CJ7" i="14"/>
  <c r="CJ13" i="14" s="1"/>
  <c r="CN7" i="14"/>
  <c r="CR7" i="14"/>
  <c r="CR13" i="14" s="1"/>
  <c r="CV7" i="14"/>
  <c r="BS9" i="14"/>
  <c r="BW9" i="14"/>
  <c r="CA9" i="14"/>
  <c r="CA14" i="14" s="1"/>
  <c r="CE9" i="14"/>
  <c r="CI9" i="14"/>
  <c r="CM9" i="14"/>
  <c r="CQ9" i="14"/>
  <c r="CQ14" i="14" s="1"/>
  <c r="CU9" i="14"/>
  <c r="BR11" i="14"/>
  <c r="BR15" i="14" s="1"/>
  <c r="BV11" i="14"/>
  <c r="BZ11" i="14"/>
  <c r="CD11" i="14"/>
  <c r="CH11" i="14"/>
  <c r="CL11" i="14"/>
  <c r="CP11" i="14"/>
  <c r="CT11" i="14"/>
  <c r="CX11" i="14"/>
  <c r="BQ8" i="14"/>
  <c r="BU8" i="14"/>
  <c r="BY8" i="14"/>
  <c r="CC8" i="14"/>
  <c r="CG8" i="14"/>
  <c r="CK8" i="14"/>
  <c r="CO8" i="14"/>
  <c r="CS8" i="14"/>
  <c r="CW8" i="14"/>
  <c r="BS10" i="14"/>
  <c r="BS14" i="14" s="1"/>
  <c r="CD10" i="14"/>
  <c r="CI10" i="14"/>
  <c r="CI14" i="14" s="1"/>
  <c r="CT10" i="14"/>
  <c r="BP12" i="14"/>
  <c r="CA12" i="14"/>
  <c r="CF12" i="14"/>
  <c r="CQ12" i="14"/>
  <c r="CV12" i="14"/>
  <c r="AN26" i="14"/>
  <c r="CQ24" i="14" s="1"/>
  <c r="BP10" i="14"/>
  <c r="BX10" i="14"/>
  <c r="CB10" i="14"/>
  <c r="CF10" i="14"/>
  <c r="CN10" i="14"/>
  <c r="CR10" i="14"/>
  <c r="CV10" i="14"/>
  <c r="BV12" i="14"/>
  <c r="BZ12" i="14"/>
  <c r="CD12" i="14"/>
  <c r="CL12" i="14"/>
  <c r="CP12" i="14"/>
  <c r="CT12" i="14"/>
  <c r="BQ7" i="14"/>
  <c r="BQ13" i="14" s="1"/>
  <c r="BU7" i="14"/>
  <c r="BU13" i="14" s="1"/>
  <c r="BY7" i="14"/>
  <c r="BY13" i="14" s="1"/>
  <c r="CC7" i="14"/>
  <c r="CC13" i="14" s="1"/>
  <c r="CG7" i="14"/>
  <c r="CG13" i="14" s="1"/>
  <c r="CK7" i="14"/>
  <c r="CK13" i="14" s="1"/>
  <c r="CO7" i="14"/>
  <c r="CO13" i="14" s="1"/>
  <c r="CS7" i="14"/>
  <c r="CS13" i="14" s="1"/>
  <c r="CW7" i="14"/>
  <c r="CW13" i="14" s="1"/>
  <c r="BP9" i="14"/>
  <c r="BT9" i="14"/>
  <c r="BX9" i="14"/>
  <c r="CB9" i="14"/>
  <c r="CF9" i="14"/>
  <c r="CF14" i="14" s="1"/>
  <c r="CJ9" i="14"/>
  <c r="CN9" i="14"/>
  <c r="CR9" i="14"/>
  <c r="CR14" i="14" s="1"/>
  <c r="CV9" i="14"/>
  <c r="BS11" i="14"/>
  <c r="BW11" i="14"/>
  <c r="CA11" i="14"/>
  <c r="CA15" i="14" s="1"/>
  <c r="CE11" i="14"/>
  <c r="CI11" i="14"/>
  <c r="CM11" i="14"/>
  <c r="CQ11" i="14"/>
  <c r="CU11" i="14"/>
  <c r="BR8" i="14"/>
  <c r="BV8" i="14"/>
  <c r="BZ8" i="14"/>
  <c r="CD8" i="14"/>
  <c r="CH8" i="14"/>
  <c r="CL8" i="14"/>
  <c r="CP8" i="14"/>
  <c r="CT8" i="14"/>
  <c r="CX8" i="14"/>
  <c r="BT10" i="14"/>
  <c r="BZ10" i="14"/>
  <c r="CE10" i="14"/>
  <c r="CJ10" i="14"/>
  <c r="CP10" i="14"/>
  <c r="CP14" i="14" s="1"/>
  <c r="CU10" i="14"/>
  <c r="CU14" i="14" s="1"/>
  <c r="BR12" i="14"/>
  <c r="BW12" i="14"/>
  <c r="CB12" i="14"/>
  <c r="CH12" i="14"/>
  <c r="CM12" i="14"/>
  <c r="CR12" i="14"/>
  <c r="CX12" i="14"/>
  <c r="AO26" i="14"/>
  <c r="CR24" i="14" s="1"/>
  <c r="Q23" i="14"/>
  <c r="BT22" i="14" s="1"/>
  <c r="BQ10" i="14"/>
  <c r="BU10" i="14"/>
  <c r="BY10" i="14"/>
  <c r="BY14" i="14" s="1"/>
  <c r="CC10" i="14"/>
  <c r="CG10" i="14"/>
  <c r="CK10" i="14"/>
  <c r="CO10" i="14"/>
  <c r="CO14" i="14" s="1"/>
  <c r="CS10" i="14"/>
  <c r="CW10" i="14"/>
  <c r="BQ12" i="14"/>
  <c r="BQ15" i="14" s="1"/>
  <c r="BU12" i="14"/>
  <c r="BY12" i="14"/>
  <c r="CC12" i="14"/>
  <c r="CG12" i="14"/>
  <c r="CK12" i="14"/>
  <c r="CK15" i="14" s="1"/>
  <c r="CO12" i="14"/>
  <c r="CS12" i="14"/>
  <c r="CW12" i="14"/>
  <c r="CW15" i="14" s="1"/>
  <c r="R23" i="14"/>
  <c r="BU22" i="14" s="1"/>
  <c r="T22" i="14"/>
  <c r="AB22" i="14"/>
  <c r="CE21" i="14" s="1"/>
  <c r="AJ22" i="14"/>
  <c r="AR22" i="14"/>
  <c r="P22" i="14"/>
  <c r="BS21" i="14" s="1"/>
  <c r="X22" i="14"/>
  <c r="CA21" i="14" s="1"/>
  <c r="AF22" i="14"/>
  <c r="CI21" i="14" s="1"/>
  <c r="AN22" i="14"/>
  <c r="CQ21" i="14" s="1"/>
  <c r="AG23" i="14"/>
  <c r="CJ22" i="14" s="1"/>
  <c r="AA27" i="14"/>
  <c r="X26" i="14"/>
  <c r="M22" i="14"/>
  <c r="BP21" i="14" s="1"/>
  <c r="U22" i="14"/>
  <c r="BX21" i="14" s="1"/>
  <c r="AC22" i="14"/>
  <c r="CF21" i="14" s="1"/>
  <c r="AK22" i="14"/>
  <c r="CN21" i="14" s="1"/>
  <c r="AS22" i="14"/>
  <c r="CV21" i="14" s="1"/>
  <c r="Q22" i="14"/>
  <c r="BT21" i="14" s="1"/>
  <c r="Y22" i="14"/>
  <c r="CB21" i="14" s="1"/>
  <c r="AG22" i="14"/>
  <c r="CJ21" i="14" s="1"/>
  <c r="AO22" i="14"/>
  <c r="CR21" i="14" s="1"/>
  <c r="AR27" i="14"/>
  <c r="CU25" i="14" s="1"/>
  <c r="AH23" i="14"/>
  <c r="CK22" i="14" s="1"/>
  <c r="Y26" i="14"/>
  <c r="CB24" i="14" s="1"/>
  <c r="N22" i="14"/>
  <c r="BQ21" i="14" s="1"/>
  <c r="R22" i="14"/>
  <c r="BU21" i="14" s="1"/>
  <c r="V22" i="14"/>
  <c r="Z22" i="14"/>
  <c r="CC21" i="14" s="1"/>
  <c r="AD22" i="14"/>
  <c r="CG21" i="14" s="1"/>
  <c r="AH22" i="14"/>
  <c r="CK21" i="14" s="1"/>
  <c r="AL22" i="14"/>
  <c r="AP22" i="14"/>
  <c r="CS21" i="14" s="1"/>
  <c r="AT22" i="14"/>
  <c r="CW21" i="14" s="1"/>
  <c r="T24" i="14"/>
  <c r="AB24" i="14"/>
  <c r="CE23" i="14" s="1"/>
  <c r="AJ24" i="14"/>
  <c r="AR24" i="14"/>
  <c r="P24" i="14"/>
  <c r="BS23" i="14" s="1"/>
  <c r="X24" i="14"/>
  <c r="CA23" i="14" s="1"/>
  <c r="AF24" i="14"/>
  <c r="CI23" i="14" s="1"/>
  <c r="AN24" i="14"/>
  <c r="CQ23" i="14" s="1"/>
  <c r="AB27" i="14"/>
  <c r="CE25" i="14" s="1"/>
  <c r="Y23" i="14"/>
  <c r="CB22" i="14" s="1"/>
  <c r="AO23" i="14"/>
  <c r="P26" i="14"/>
  <c r="BS24" i="14" s="1"/>
  <c r="AF26" i="14"/>
  <c r="O22" i="14"/>
  <c r="BR21" i="14" s="1"/>
  <c r="S22" i="14"/>
  <c r="BV21" i="14" s="1"/>
  <c r="W22" i="14"/>
  <c r="BZ21" i="14" s="1"/>
  <c r="AA22" i="14"/>
  <c r="CD21" i="14" s="1"/>
  <c r="AE22" i="14"/>
  <c r="AI22" i="14"/>
  <c r="CL21" i="14" s="1"/>
  <c r="AM22" i="14"/>
  <c r="CP21" i="14" s="1"/>
  <c r="AQ22" i="14"/>
  <c r="CT21" i="14" s="1"/>
  <c r="AU22" i="14"/>
  <c r="M24" i="14"/>
  <c r="BP23" i="14" s="1"/>
  <c r="U24" i="14"/>
  <c r="AC24" i="14"/>
  <c r="CF23" i="14" s="1"/>
  <c r="AK24" i="14"/>
  <c r="AS24" i="14"/>
  <c r="Q24" i="14"/>
  <c r="BT23" i="14" s="1"/>
  <c r="Y24" i="14"/>
  <c r="CB23" i="14" s="1"/>
  <c r="AG24" i="14"/>
  <c r="CJ23" i="14" s="1"/>
  <c r="AO24" i="14"/>
  <c r="CR23" i="14" s="1"/>
  <c r="AQ27" i="14"/>
  <c r="Z23" i="14"/>
  <c r="CC22" i="14" s="1"/>
  <c r="AP23" i="14"/>
  <c r="Q26" i="14"/>
  <c r="BT24" i="14" s="1"/>
  <c r="AG26" i="14"/>
  <c r="CJ24" i="14" s="1"/>
  <c r="N24" i="14"/>
  <c r="BQ23" i="14" s="1"/>
  <c r="R24" i="14"/>
  <c r="BU23" i="14" s="1"/>
  <c r="V24" i="14"/>
  <c r="BY23" i="14" s="1"/>
  <c r="Z24" i="14"/>
  <c r="CC23" i="14" s="1"/>
  <c r="AD24" i="14"/>
  <c r="CG23" i="14" s="1"/>
  <c r="AH24" i="14"/>
  <c r="AL24" i="14"/>
  <c r="CO23" i="14" s="1"/>
  <c r="AP24" i="14"/>
  <c r="CS23" i="14" s="1"/>
  <c r="AT24" i="14"/>
  <c r="CW23" i="14" s="1"/>
  <c r="S27" i="14"/>
  <c r="BV25" i="14" s="1"/>
  <c r="AI27" i="14"/>
  <c r="CL25" i="14" s="1"/>
  <c r="M23" i="14"/>
  <c r="BP22" i="14" s="1"/>
  <c r="U23" i="14"/>
  <c r="BX22" i="14" s="1"/>
  <c r="AC23" i="14"/>
  <c r="CF22" i="14" s="1"/>
  <c r="AK23" i="14"/>
  <c r="CN22" i="14" s="1"/>
  <c r="AS23" i="14"/>
  <c r="CV22" i="14" s="1"/>
  <c r="W27" i="14"/>
  <c r="AM27" i="14"/>
  <c r="CP25" i="14" s="1"/>
  <c r="T26" i="14"/>
  <c r="BW24" i="14" s="1"/>
  <c r="AB26" i="14"/>
  <c r="AJ26" i="14"/>
  <c r="AR26" i="14"/>
  <c r="CU24" i="14" s="1"/>
  <c r="T21" i="14"/>
  <c r="BW20" i="14" s="1"/>
  <c r="AB21" i="14"/>
  <c r="CE20" i="14" s="1"/>
  <c r="AJ21" i="14"/>
  <c r="CM20" i="14" s="1"/>
  <c r="AR21" i="14"/>
  <c r="O24" i="14"/>
  <c r="BR23" i="14" s="1"/>
  <c r="S24" i="14"/>
  <c r="BV23" i="14" s="1"/>
  <c r="W24" i="14"/>
  <c r="BZ23" i="14" s="1"/>
  <c r="AA24" i="14"/>
  <c r="CD23" i="14" s="1"/>
  <c r="AE24" i="14"/>
  <c r="CH23" i="14" s="1"/>
  <c r="AI24" i="14"/>
  <c r="CL23" i="14" s="1"/>
  <c r="AM24" i="14"/>
  <c r="CP23" i="14" s="1"/>
  <c r="AQ24" i="14"/>
  <c r="CT23" i="14" s="1"/>
  <c r="AU24" i="14"/>
  <c r="CX23" i="14" s="1"/>
  <c r="O27" i="14"/>
  <c r="BR25" i="14" s="1"/>
  <c r="T27" i="14"/>
  <c r="BW25" i="14" s="1"/>
  <c r="AE27" i="14"/>
  <c r="CH25" i="14" s="1"/>
  <c r="AJ27" i="14"/>
  <c r="CM25" i="14" s="1"/>
  <c r="AU27" i="14"/>
  <c r="CX25" i="14" s="1"/>
  <c r="N23" i="14"/>
  <c r="BQ22" i="14" s="1"/>
  <c r="BQ27" i="14" s="1"/>
  <c r="V23" i="14"/>
  <c r="BY22" i="14" s="1"/>
  <c r="AD23" i="14"/>
  <c r="CG22" i="14" s="1"/>
  <c r="AL23" i="14"/>
  <c r="CO22" i="14" s="1"/>
  <c r="AT23" i="14"/>
  <c r="CW22" i="14" s="1"/>
  <c r="P27" i="14"/>
  <c r="BS25" i="14" s="1"/>
  <c r="X27" i="14"/>
  <c r="CA25" i="14" s="1"/>
  <c r="AF27" i="14"/>
  <c r="AN27" i="14"/>
  <c r="M26" i="14"/>
  <c r="BP24" i="14" s="1"/>
  <c r="U26" i="14"/>
  <c r="BX24" i="14" s="1"/>
  <c r="AC26" i="14"/>
  <c r="CF24" i="14" s="1"/>
  <c r="AK26" i="14"/>
  <c r="CN24" i="14" s="1"/>
  <c r="AS26" i="14"/>
  <c r="CV24" i="14" s="1"/>
  <c r="P21" i="14"/>
  <c r="BS20" i="14" s="1"/>
  <c r="X21" i="14"/>
  <c r="AF21" i="14"/>
  <c r="CI20" i="14" s="1"/>
  <c r="AN21" i="14"/>
  <c r="CQ20" i="14" s="1"/>
  <c r="O23" i="14"/>
  <c r="BR22" i="14" s="1"/>
  <c r="BR27" i="14" s="1"/>
  <c r="S23" i="14"/>
  <c r="BV22" i="14" s="1"/>
  <c r="BV27" i="14" s="1"/>
  <c r="W23" i="14"/>
  <c r="BZ22" i="14" s="1"/>
  <c r="BZ27" i="14" s="1"/>
  <c r="AA23" i="14"/>
  <c r="CD22" i="14" s="1"/>
  <c r="CD27" i="14" s="1"/>
  <c r="AE23" i="14"/>
  <c r="CH22" i="14" s="1"/>
  <c r="CH27" i="14" s="1"/>
  <c r="AI23" i="14"/>
  <c r="CL22" i="14" s="1"/>
  <c r="CL27" i="14" s="1"/>
  <c r="AM23" i="14"/>
  <c r="CP22" i="14" s="1"/>
  <c r="AQ23" i="14"/>
  <c r="CT22" i="14" s="1"/>
  <c r="CT27" i="14" s="1"/>
  <c r="AU23" i="14"/>
  <c r="CX22" i="14" s="1"/>
  <c r="N26" i="14"/>
  <c r="BQ24" i="14" s="1"/>
  <c r="R26" i="14"/>
  <c r="BU24" i="14" s="1"/>
  <c r="V26" i="14"/>
  <c r="BY24" i="14" s="1"/>
  <c r="Z26" i="14"/>
  <c r="CC24" i="14" s="1"/>
  <c r="AD26" i="14"/>
  <c r="CG24" i="14" s="1"/>
  <c r="AH26" i="14"/>
  <c r="CK24" i="14" s="1"/>
  <c r="AL26" i="14"/>
  <c r="CO24" i="14" s="1"/>
  <c r="AP26" i="14"/>
  <c r="CS24" i="14" s="1"/>
  <c r="AT26" i="14"/>
  <c r="CW24" i="14" s="1"/>
  <c r="M27" i="14"/>
  <c r="Q27" i="14"/>
  <c r="BT25" i="14" s="1"/>
  <c r="U27" i="14"/>
  <c r="BX25" i="14" s="1"/>
  <c r="Y27" i="14"/>
  <c r="CB25" i="14" s="1"/>
  <c r="AC27" i="14"/>
  <c r="AG27" i="14"/>
  <c r="CJ25" i="14" s="1"/>
  <c r="AK27" i="14"/>
  <c r="CN25" i="14" s="1"/>
  <c r="AO27" i="14"/>
  <c r="CR25" i="14" s="1"/>
  <c r="AS27" i="14"/>
  <c r="M21" i="14"/>
  <c r="BP20" i="14" s="1"/>
  <c r="Q21" i="14"/>
  <c r="BT20" i="14" s="1"/>
  <c r="U21" i="14"/>
  <c r="BX20" i="14" s="1"/>
  <c r="Y21" i="14"/>
  <c r="CB20" i="14" s="1"/>
  <c r="AC21" i="14"/>
  <c r="CF20" i="14" s="1"/>
  <c r="AG21" i="14"/>
  <c r="AK21" i="14"/>
  <c r="CN20" i="14" s="1"/>
  <c r="AO21" i="14"/>
  <c r="CR20" i="14" s="1"/>
  <c r="AS21" i="14"/>
  <c r="CV20" i="14" s="1"/>
  <c r="P23" i="14"/>
  <c r="BS22" i="14" s="1"/>
  <c r="T23" i="14"/>
  <c r="BW22" i="14" s="1"/>
  <c r="X23" i="14"/>
  <c r="CA22" i="14" s="1"/>
  <c r="AB23" i="14"/>
  <c r="AF23" i="14"/>
  <c r="CI22" i="14" s="1"/>
  <c r="AJ23" i="14"/>
  <c r="CM22" i="14" s="1"/>
  <c r="AN23" i="14"/>
  <c r="CQ22" i="14" s="1"/>
  <c r="AR23" i="14"/>
  <c r="N27" i="14"/>
  <c r="BQ25" i="14" s="1"/>
  <c r="R27" i="14"/>
  <c r="BU25" i="14" s="1"/>
  <c r="V27" i="14"/>
  <c r="BY25" i="14" s="1"/>
  <c r="Z27" i="14"/>
  <c r="CC25" i="14" s="1"/>
  <c r="AD27" i="14"/>
  <c r="CG25" i="14" s="1"/>
  <c r="AH27" i="14"/>
  <c r="CK25" i="14" s="1"/>
  <c r="AL27" i="14"/>
  <c r="CO25" i="14" s="1"/>
  <c r="AP27" i="14"/>
  <c r="CS25" i="14" s="1"/>
  <c r="AT27" i="14"/>
  <c r="CW25" i="14" s="1"/>
  <c r="O26" i="14"/>
  <c r="BR24" i="14" s="1"/>
  <c r="BR28" i="14" s="1"/>
  <c r="S26" i="14"/>
  <c r="BV24" i="14" s="1"/>
  <c r="W26" i="14"/>
  <c r="BZ24" i="14" s="1"/>
  <c r="AA26" i="14"/>
  <c r="CD24" i="14" s="1"/>
  <c r="AE26" i="14"/>
  <c r="CH24" i="14" s="1"/>
  <c r="AI26" i="14"/>
  <c r="CL24" i="14" s="1"/>
  <c r="AM26" i="14"/>
  <c r="CP24" i="14" s="1"/>
  <c r="AQ26" i="14"/>
  <c r="CT24" i="14" s="1"/>
  <c r="AU26" i="14"/>
  <c r="CX24" i="14" s="1"/>
  <c r="CX28" i="14" s="1"/>
  <c r="N21" i="14"/>
  <c r="BQ20" i="14" s="1"/>
  <c r="R21" i="14"/>
  <c r="BU20" i="14" s="1"/>
  <c r="V21" i="14"/>
  <c r="BY20" i="14" s="1"/>
  <c r="Z21" i="14"/>
  <c r="CC20" i="14" s="1"/>
  <c r="AD21" i="14"/>
  <c r="CG20" i="14" s="1"/>
  <c r="AH21" i="14"/>
  <c r="AL21" i="14"/>
  <c r="AP21" i="14"/>
  <c r="AT21" i="14"/>
  <c r="O21" i="14"/>
  <c r="BR20" i="14" s="1"/>
  <c r="BR26" i="14" s="1"/>
  <c r="S21" i="14"/>
  <c r="BV20" i="14" s="1"/>
  <c r="BV26" i="14" s="1"/>
  <c r="W21" i="14"/>
  <c r="BZ20" i="14" s="1"/>
  <c r="AA21" i="14"/>
  <c r="AE21" i="14"/>
  <c r="CH20" i="14" s="1"/>
  <c r="AI21" i="14"/>
  <c r="CL20" i="14" s="1"/>
  <c r="AM21" i="14"/>
  <c r="CP20" i="14" s="1"/>
  <c r="AQ21" i="14"/>
  <c r="CT20" i="14" s="1"/>
  <c r="AU21" i="14"/>
  <c r="P26" i="10" l="1"/>
  <c r="BS24" i="10" s="1"/>
  <c r="CE14" i="14"/>
  <c r="BW13" i="14"/>
  <c r="CM13" i="14"/>
  <c r="BW11" i="9"/>
  <c r="CW9" i="10"/>
  <c r="BU8" i="9"/>
  <c r="CG10" i="7"/>
  <c r="CC8" i="7"/>
  <c r="AA27" i="10"/>
  <c r="CD25" i="10" s="1"/>
  <c r="CR10" i="8"/>
  <c r="CD7" i="10"/>
  <c r="CI12" i="7"/>
  <c r="CL10" i="8"/>
  <c r="CD8" i="13"/>
  <c r="CQ7" i="6"/>
  <c r="AG26" i="7"/>
  <c r="CJ24" i="7" s="1"/>
  <c r="BT13" i="14"/>
  <c r="CT13" i="14"/>
  <c r="CC14" i="14"/>
  <c r="BW14" i="14"/>
  <c r="CI8" i="10"/>
  <c r="BT7" i="10"/>
  <c r="CS12" i="8"/>
  <c r="CF12" i="7"/>
  <c r="CC8" i="9"/>
  <c r="CI12" i="8"/>
  <c r="CB9" i="6"/>
  <c r="CA9" i="13"/>
  <c r="CA14" i="13" s="1"/>
  <c r="CL12" i="7"/>
  <c r="AR26" i="7"/>
  <c r="CU24" i="7" s="1"/>
  <c r="AR21" i="8"/>
  <c r="CU20" i="8" s="1"/>
  <c r="CO11" i="10"/>
  <c r="CB15" i="14"/>
  <c r="CM15" i="14"/>
  <c r="CB14" i="14"/>
  <c r="BX9" i="7"/>
  <c r="BS9" i="10"/>
  <c r="BR9" i="10"/>
  <c r="CF7" i="10"/>
  <c r="BX9" i="6"/>
  <c r="AG24" i="13"/>
  <c r="CJ23" i="13" s="1"/>
  <c r="M36" i="11"/>
  <c r="CB8" i="6"/>
  <c r="P24" i="13"/>
  <c r="BS23" i="13" s="1"/>
  <c r="CQ11" i="13"/>
  <c r="CO9" i="13"/>
  <c r="AK21" i="7"/>
  <c r="CN20" i="7" s="1"/>
  <c r="Y26" i="7"/>
  <c r="CB24" i="7" s="1"/>
  <c r="AN26" i="6"/>
  <c r="CQ24" i="6" s="1"/>
  <c r="BR11" i="6"/>
  <c r="AM21" i="6"/>
  <c r="CP20" i="6" s="1"/>
  <c r="CT7" i="6"/>
  <c r="CT13" i="6" s="1"/>
  <c r="AL23" i="7"/>
  <c r="CO22" i="7" s="1"/>
  <c r="CG14" i="14"/>
  <c r="BZ15" i="14"/>
  <c r="CR8" i="10"/>
  <c r="CE13" i="14"/>
  <c r="CX14" i="14"/>
  <c r="CA13" i="14"/>
  <c r="CK12" i="10"/>
  <c r="CU9" i="8"/>
  <c r="CC10" i="9"/>
  <c r="CG11" i="8"/>
  <c r="CU10" i="10"/>
  <c r="CU14" i="10" s="1"/>
  <c r="BU10" i="9"/>
  <c r="BS9" i="9"/>
  <c r="CC10" i="13"/>
  <c r="CX12" i="6"/>
  <c r="CX15" i="6" s="1"/>
  <c r="BW7" i="13"/>
  <c r="AB26" i="10"/>
  <c r="CE24" i="10" s="1"/>
  <c r="CR9" i="9"/>
  <c r="BY9" i="7"/>
  <c r="BY14" i="7" s="1"/>
  <c r="BZ9" i="7"/>
  <c r="BT8" i="10"/>
  <c r="BZ11" i="13"/>
  <c r="CJ8" i="13"/>
  <c r="CG10" i="13"/>
  <c r="CK8" i="10"/>
  <c r="CH10" i="10"/>
  <c r="CS11" i="10"/>
  <c r="BR7" i="10"/>
  <c r="M22" i="10"/>
  <c r="BP21" i="10" s="1"/>
  <c r="CV12" i="10"/>
  <c r="BY10" i="9"/>
  <c r="AQ27" i="10"/>
  <c r="CT25" i="10" s="1"/>
  <c r="O22" i="9"/>
  <c r="BR21" i="9" s="1"/>
  <c r="AL24" i="8"/>
  <c r="CO23" i="8" s="1"/>
  <c r="BZ8" i="6"/>
  <c r="BZ12" i="10"/>
  <c r="CC7" i="9"/>
  <c r="CC13" i="9" s="1"/>
  <c r="CI10" i="8"/>
  <c r="BW10" i="8"/>
  <c r="AP24" i="8"/>
  <c r="CS23" i="8" s="1"/>
  <c r="BW12" i="6"/>
  <c r="CC7" i="10"/>
  <c r="BZ10" i="10"/>
  <c r="CU12" i="7"/>
  <c r="CX11" i="9"/>
  <c r="CU11" i="10"/>
  <c r="CE8" i="7"/>
  <c r="AS36" i="11"/>
  <c r="CN12" i="6"/>
  <c r="BV12" i="13"/>
  <c r="CC8" i="13"/>
  <c r="N36" i="11"/>
  <c r="AS26" i="9"/>
  <c r="CV24" i="9" s="1"/>
  <c r="O21" i="9"/>
  <c r="BR20" i="9" s="1"/>
  <c r="BY9" i="6"/>
  <c r="CW8" i="9"/>
  <c r="CB8" i="13"/>
  <c r="CH11" i="13"/>
  <c r="BY11" i="13"/>
  <c r="BQ8" i="10"/>
  <c r="BR10" i="10"/>
  <c r="BR14" i="10" s="1"/>
  <c r="CX10" i="10"/>
  <c r="CA10" i="7"/>
  <c r="CG12" i="7"/>
  <c r="CW11" i="7"/>
  <c r="CB10" i="10"/>
  <c r="CB11" i="9"/>
  <c r="AM22" i="8"/>
  <c r="CP21" i="8" s="1"/>
  <c r="CT8" i="8"/>
  <c r="BU11" i="6"/>
  <c r="BS7" i="10"/>
  <c r="CV11" i="10"/>
  <c r="CV15" i="10" s="1"/>
  <c r="CC12" i="8"/>
  <c r="CL8" i="10"/>
  <c r="S22" i="8"/>
  <c r="BV21" i="8" s="1"/>
  <c r="CI9" i="7"/>
  <c r="CO7" i="8"/>
  <c r="CM12" i="8"/>
  <c r="T26" i="10"/>
  <c r="BW24" i="10" s="1"/>
  <c r="CL10" i="13"/>
  <c r="CX10" i="6"/>
  <c r="BQ11" i="13"/>
  <c r="CL12" i="13"/>
  <c r="CS7" i="7"/>
  <c r="CH10" i="7"/>
  <c r="BS9" i="13"/>
  <c r="Y23" i="9"/>
  <c r="CB22" i="9" s="1"/>
  <c r="AB23" i="10"/>
  <c r="CE22" i="10" s="1"/>
  <c r="N23" i="10"/>
  <c r="BQ22" i="10" s="1"/>
  <c r="U26" i="9"/>
  <c r="BX24" i="9" s="1"/>
  <c r="CA11" i="8"/>
  <c r="AE26" i="8"/>
  <c r="CH24" i="8" s="1"/>
  <c r="AU26" i="6"/>
  <c r="CX24" i="6" s="1"/>
  <c r="CG9" i="10"/>
  <c r="AT23" i="7"/>
  <c r="CW22" i="7" s="1"/>
  <c r="CK9" i="7"/>
  <c r="V21" i="13"/>
  <c r="BY20" i="13" s="1"/>
  <c r="AH26" i="13"/>
  <c r="CK24" i="13" s="1"/>
  <c r="U24" i="7"/>
  <c r="BX23" i="7" s="1"/>
  <c r="BX10" i="7"/>
  <c r="CI15" i="14"/>
  <c r="CM14" i="14"/>
  <c r="CX9" i="10"/>
  <c r="CX14" i="10" s="1"/>
  <c r="AU23" i="10"/>
  <c r="CX22" i="10" s="1"/>
  <c r="Y27" i="8"/>
  <c r="CB25" i="8" s="1"/>
  <c r="CB12" i="8"/>
  <c r="AJ24" i="6"/>
  <c r="CM23" i="6" s="1"/>
  <c r="CM10" i="6"/>
  <c r="AD21" i="8"/>
  <c r="CG20" i="8" s="1"/>
  <c r="CG7" i="8"/>
  <c r="Z22" i="8"/>
  <c r="CC21" i="8" s="1"/>
  <c r="CC8" i="8"/>
  <c r="CC13" i="8" s="1"/>
  <c r="P27" i="8"/>
  <c r="BS25" i="8" s="1"/>
  <c r="BS12" i="8"/>
  <c r="CQ8" i="9"/>
  <c r="AN22" i="9"/>
  <c r="CQ21" i="9" s="1"/>
  <c r="Z26" i="9"/>
  <c r="CC24" i="9" s="1"/>
  <c r="CC11" i="9"/>
  <c r="AL24" i="10"/>
  <c r="CO23" i="10" s="1"/>
  <c r="CO10" i="10"/>
  <c r="AC22" i="13"/>
  <c r="CF21" i="13" s="1"/>
  <c r="CF8" i="13"/>
  <c r="Q27" i="6"/>
  <c r="BT25" i="6" s="1"/>
  <c r="BT12" i="6"/>
  <c r="BT15" i="6" s="1"/>
  <c r="AT26" i="13"/>
  <c r="CW24" i="13" s="1"/>
  <c r="CW11" i="13"/>
  <c r="T22" i="13"/>
  <c r="BW21" i="13" s="1"/>
  <c r="BW8" i="13"/>
  <c r="BW13" i="13" s="1"/>
  <c r="U24" i="13"/>
  <c r="BX23" i="13" s="1"/>
  <c r="BX10" i="13"/>
  <c r="CI11" i="9"/>
  <c r="CI15" i="9" s="1"/>
  <c r="AF26" i="9"/>
  <c r="CI24" i="9" s="1"/>
  <c r="P26" i="8"/>
  <c r="BS24" i="8" s="1"/>
  <c r="BS11" i="8"/>
  <c r="BS15" i="8" s="1"/>
  <c r="M26" i="6"/>
  <c r="BP24" i="6" s="1"/>
  <c r="BP11" i="6"/>
  <c r="CK9" i="10"/>
  <c r="AH23" i="10"/>
  <c r="CK22" i="10" s="1"/>
  <c r="CB11" i="13"/>
  <c r="Y26" i="13"/>
  <c r="CB24" i="13" s="1"/>
  <c r="AU27" i="10"/>
  <c r="CX25" i="10" s="1"/>
  <c r="CX12" i="10"/>
  <c r="AE23" i="8"/>
  <c r="CH22" i="8" s="1"/>
  <c r="CH9" i="8"/>
  <c r="CO8" i="9"/>
  <c r="AL22" i="9"/>
  <c r="CO21" i="9" s="1"/>
  <c r="AJ22" i="10"/>
  <c r="CM21" i="10" s="1"/>
  <c r="CM8" i="10"/>
  <c r="N24" i="7"/>
  <c r="BQ23" i="7" s="1"/>
  <c r="BQ10" i="7"/>
  <c r="CJ9" i="10"/>
  <c r="AG23" i="10"/>
  <c r="CJ22" i="10" s="1"/>
  <c r="AK24" i="6"/>
  <c r="AK25" i="6" s="1"/>
  <c r="CN10" i="6"/>
  <c r="AI23" i="8"/>
  <c r="CL22" i="8" s="1"/>
  <c r="CL9" i="8"/>
  <c r="CL14" i="8" s="1"/>
  <c r="AG21" i="7"/>
  <c r="AG25" i="7" s="1"/>
  <c r="CJ7" i="7"/>
  <c r="S24" i="13"/>
  <c r="BV23" i="13" s="1"/>
  <c r="BV10" i="13"/>
  <c r="R23" i="13"/>
  <c r="BU22" i="13" s="1"/>
  <c r="BU9" i="13"/>
  <c r="P36" i="11"/>
  <c r="AB24" i="13"/>
  <c r="CE10" i="13"/>
  <c r="CP9" i="10"/>
  <c r="AM23" i="10"/>
  <c r="CP22" i="10" s="1"/>
  <c r="CD7" i="13"/>
  <c r="AA21" i="13"/>
  <c r="CD20" i="13" s="1"/>
  <c r="AC26" i="13"/>
  <c r="CF24" i="13" s="1"/>
  <c r="CF11" i="13"/>
  <c r="CX15" i="14"/>
  <c r="Z21" i="6"/>
  <c r="CC20" i="6" s="1"/>
  <c r="CC7" i="6"/>
  <c r="CN10" i="10"/>
  <c r="CN14" i="10" s="1"/>
  <c r="AK24" i="10"/>
  <c r="CE15" i="14"/>
  <c r="CN13" i="14"/>
  <c r="BX15" i="14"/>
  <c r="CD13" i="14"/>
  <c r="AT24" i="13"/>
  <c r="CW23" i="13" s="1"/>
  <c r="CW10" i="13"/>
  <c r="CG11" i="6"/>
  <c r="AL24" i="9"/>
  <c r="CO10" i="9"/>
  <c r="AE27" i="10"/>
  <c r="CH25" i="10" s="1"/>
  <c r="CH12" i="10"/>
  <c r="P22" i="9"/>
  <c r="BS21" i="9" s="1"/>
  <c r="CL8" i="7"/>
  <c r="Y26" i="8"/>
  <c r="CB24" i="8" s="1"/>
  <c r="CB11" i="8"/>
  <c r="CB15" i="8" s="1"/>
  <c r="AM22" i="6"/>
  <c r="CP8" i="6"/>
  <c r="AM27" i="10"/>
  <c r="CP25" i="10" s="1"/>
  <c r="CP12" i="10"/>
  <c r="BY12" i="10"/>
  <c r="S24" i="8"/>
  <c r="BV23" i="8" s="1"/>
  <c r="BV10" i="8"/>
  <c r="AJ22" i="9"/>
  <c r="CM21" i="9" s="1"/>
  <c r="Q26" i="8"/>
  <c r="BT11" i="8"/>
  <c r="Z24" i="8"/>
  <c r="CC23" i="8" s="1"/>
  <c r="CC10" i="8"/>
  <c r="AJ24" i="7"/>
  <c r="CM23" i="7" s="1"/>
  <c r="CM10" i="7"/>
  <c r="CW7" i="9"/>
  <c r="CM10" i="8"/>
  <c r="AB27" i="7"/>
  <c r="CE25" i="7" s="1"/>
  <c r="CE12" i="7"/>
  <c r="AU27" i="9"/>
  <c r="CX25" i="9" s="1"/>
  <c r="CX12" i="9"/>
  <c r="CX15" i="9" s="1"/>
  <c r="CF12" i="6"/>
  <c r="T27" i="8"/>
  <c r="BW25" i="8" s="1"/>
  <c r="BW12" i="8"/>
  <c r="BT8" i="8"/>
  <c r="BR12" i="6"/>
  <c r="M26" i="7"/>
  <c r="BP24" i="7" s="1"/>
  <c r="BP11" i="7"/>
  <c r="N27" i="13"/>
  <c r="BQ25" i="13" s="1"/>
  <c r="BQ12" i="13"/>
  <c r="AQ21" i="13"/>
  <c r="CT20" i="13" s="1"/>
  <c r="CT7" i="13"/>
  <c r="AP21" i="6"/>
  <c r="CS7" i="6"/>
  <c r="AK26" i="9"/>
  <c r="CN24" i="9" s="1"/>
  <c r="CN11" i="9"/>
  <c r="AJ26" i="8"/>
  <c r="CM24" i="8" s="1"/>
  <c r="CM11" i="8"/>
  <c r="Z23" i="6"/>
  <c r="CC22" i="6" s="1"/>
  <c r="CC9" i="6"/>
  <c r="BX11" i="10"/>
  <c r="BX15" i="10" s="1"/>
  <c r="U26" i="10"/>
  <c r="BX24" i="10" s="1"/>
  <c r="W26" i="9"/>
  <c r="BZ24" i="9" s="1"/>
  <c r="BZ11" i="9"/>
  <c r="CT14" i="14"/>
  <c r="CQ13" i="14"/>
  <c r="AO24" i="10"/>
  <c r="CR23" i="10" s="1"/>
  <c r="CR10" i="10"/>
  <c r="AA23" i="8"/>
  <c r="AA25" i="8" s="1"/>
  <c r="CD9" i="8"/>
  <c r="AK26" i="13"/>
  <c r="CN24" i="13" s="1"/>
  <c r="CN11" i="13"/>
  <c r="AS26" i="13"/>
  <c r="CV24" i="13" s="1"/>
  <c r="CV11" i="13"/>
  <c r="AI26" i="7"/>
  <c r="CL24" i="7" s="1"/>
  <c r="CL11" i="7"/>
  <c r="CL15" i="7" s="1"/>
  <c r="CT9" i="9"/>
  <c r="AQ23" i="9"/>
  <c r="CT22" i="9" s="1"/>
  <c r="BX14" i="14"/>
  <c r="CK14" i="14"/>
  <c r="BU15" i="14"/>
  <c r="CH15" i="14"/>
  <c r="BZ14" i="14"/>
  <c r="CQ15" i="14"/>
  <c r="CL15" i="14"/>
  <c r="CI13" i="14"/>
  <c r="N24" i="13"/>
  <c r="BQ23" i="13" s="1"/>
  <c r="BQ10" i="13"/>
  <c r="CC8" i="6"/>
  <c r="CC13" i="6" s="1"/>
  <c r="R27" i="10"/>
  <c r="BU25" i="10" s="1"/>
  <c r="BU12" i="10"/>
  <c r="BQ7" i="10"/>
  <c r="AN26" i="10"/>
  <c r="CQ24" i="10" s="1"/>
  <c r="CQ11" i="10"/>
  <c r="U23" i="9"/>
  <c r="BX22" i="9" s="1"/>
  <c r="BX27" i="9" s="1"/>
  <c r="BX9" i="9"/>
  <c r="CN12" i="9"/>
  <c r="CN15" i="9" s="1"/>
  <c r="AK27" i="9"/>
  <c r="CN25" i="9" s="1"/>
  <c r="P22" i="8"/>
  <c r="BS21" i="8" s="1"/>
  <c r="AR23" i="6"/>
  <c r="CU22" i="6" s="1"/>
  <c r="CU9" i="6"/>
  <c r="AG24" i="10"/>
  <c r="CJ23" i="10" s="1"/>
  <c r="CJ10" i="10"/>
  <c r="AT24" i="7"/>
  <c r="CW23" i="7" s="1"/>
  <c r="CW10" i="7"/>
  <c r="CW14" i="7" s="1"/>
  <c r="CA10" i="10"/>
  <c r="M21" i="8"/>
  <c r="M25" i="8" s="1"/>
  <c r="BP7" i="8"/>
  <c r="CR7" i="10"/>
  <c r="CR13" i="10" s="1"/>
  <c r="CD8" i="9"/>
  <c r="BY8" i="6"/>
  <c r="P27" i="7"/>
  <c r="BS25" i="7" s="1"/>
  <c r="BS12" i="7"/>
  <c r="BS15" i="7" s="1"/>
  <c r="CM15" i="8"/>
  <c r="CB12" i="7"/>
  <c r="BX7" i="6"/>
  <c r="BV12" i="6"/>
  <c r="CO12" i="13"/>
  <c r="CI8" i="13"/>
  <c r="AU27" i="7"/>
  <c r="CX25" i="7" s="1"/>
  <c r="CX12" i="7"/>
  <c r="Q27" i="13"/>
  <c r="BT25" i="13" s="1"/>
  <c r="BT12" i="13"/>
  <c r="AN27" i="13"/>
  <c r="CQ25" i="13" s="1"/>
  <c r="CQ12" i="13"/>
  <c r="CQ15" i="13" s="1"/>
  <c r="AC21" i="7"/>
  <c r="CF20" i="7" s="1"/>
  <c r="CF7" i="7"/>
  <c r="CC9" i="9"/>
  <c r="Z23" i="9"/>
  <c r="CC22" i="9" s="1"/>
  <c r="CK9" i="8"/>
  <c r="AH23" i="8"/>
  <c r="CK22" i="8" s="1"/>
  <c r="CX7" i="6"/>
  <c r="AU21" i="6"/>
  <c r="CX20" i="6" s="1"/>
  <c r="BQ15" i="13"/>
  <c r="BS15" i="14"/>
  <c r="BT14" i="14"/>
  <c r="BV15" i="14"/>
  <c r="CT15" i="14"/>
  <c r="CS15" i="14"/>
  <c r="CX13" i="14"/>
  <c r="BY8" i="7"/>
  <c r="AB27" i="9"/>
  <c r="CE25" i="9" s="1"/>
  <c r="BS13" i="9"/>
  <c r="AH24" i="9"/>
  <c r="CK23" i="9" s="1"/>
  <c r="CS10" i="9"/>
  <c r="BV8" i="7"/>
  <c r="CD8" i="8"/>
  <c r="BT10" i="8"/>
  <c r="CF7" i="8"/>
  <c r="BU12" i="7"/>
  <c r="CK11" i="7"/>
  <c r="CS8" i="7"/>
  <c r="CH8" i="10"/>
  <c r="CQ10" i="10"/>
  <c r="CO12" i="10"/>
  <c r="CO12" i="8"/>
  <c r="AP22" i="9"/>
  <c r="CS21" i="9" s="1"/>
  <c r="AM22" i="9"/>
  <c r="CP21" i="9" s="1"/>
  <c r="AK24" i="8"/>
  <c r="CN23" i="8" s="1"/>
  <c r="BR11" i="9"/>
  <c r="CU9" i="9"/>
  <c r="M27" i="9"/>
  <c r="BP25" i="9" s="1"/>
  <c r="CW12" i="8"/>
  <c r="CB8" i="7"/>
  <c r="CC8" i="10"/>
  <c r="CC13" i="10" s="1"/>
  <c r="CP10" i="10"/>
  <c r="CF12" i="10"/>
  <c r="BR8" i="10"/>
  <c r="CE10" i="10"/>
  <c r="CE14" i="10" s="1"/>
  <c r="CX11" i="10"/>
  <c r="AR27" i="10"/>
  <c r="CU25" i="10" s="1"/>
  <c r="CS10" i="13"/>
  <c r="BY7" i="6"/>
  <c r="BY13" i="6" s="1"/>
  <c r="CU8" i="7"/>
  <c r="AB21" i="9"/>
  <c r="AB25" i="9" s="1"/>
  <c r="CR12" i="7"/>
  <c r="BP9" i="8"/>
  <c r="BX8" i="6"/>
  <c r="CT12" i="6"/>
  <c r="CL12" i="6"/>
  <c r="CW8" i="13"/>
  <c r="CO7" i="13"/>
  <c r="CO11" i="13"/>
  <c r="CL8" i="13"/>
  <c r="BR9" i="13"/>
  <c r="CX9" i="13"/>
  <c r="BR10" i="6"/>
  <c r="BV10" i="6"/>
  <c r="CB7" i="6"/>
  <c r="CB13" i="6" s="1"/>
  <c r="CD12" i="6"/>
  <c r="CH9" i="7"/>
  <c r="CH14" i="7" s="1"/>
  <c r="AJ36" i="11"/>
  <c r="CS8" i="13"/>
  <c r="BV7" i="13"/>
  <c r="AP36" i="11"/>
  <c r="CE12" i="13"/>
  <c r="P26" i="7"/>
  <c r="BS24" i="7" s="1"/>
  <c r="CH11" i="10"/>
  <c r="AH21" i="10"/>
  <c r="CK20" i="10" s="1"/>
  <c r="CI9" i="10"/>
  <c r="W21" i="10"/>
  <c r="CN11" i="7"/>
  <c r="CM11" i="7"/>
  <c r="AM23" i="7"/>
  <c r="CP22" i="7" s="1"/>
  <c r="CI11" i="7"/>
  <c r="CI15" i="7" s="1"/>
  <c r="BR11" i="7"/>
  <c r="AT23" i="6"/>
  <c r="CW22" i="6" s="1"/>
  <c r="CE7" i="8"/>
  <c r="BV9" i="7"/>
  <c r="BV14" i="7" s="1"/>
  <c r="CQ11" i="7"/>
  <c r="CD7" i="7"/>
  <c r="CG9" i="6"/>
  <c r="BR28" i="9"/>
  <c r="AS27" i="6"/>
  <c r="CV25" i="6" s="1"/>
  <c r="CV12" i="6"/>
  <c r="AB22" i="10"/>
  <c r="CE21" i="10" s="1"/>
  <c r="CE8" i="10"/>
  <c r="CE13" i="10" s="1"/>
  <c r="AB24" i="8"/>
  <c r="CE23" i="8" s="1"/>
  <c r="CE10" i="8"/>
  <c r="T24" i="10"/>
  <c r="BW23" i="10" s="1"/>
  <c r="BW10" i="10"/>
  <c r="BW14" i="10" s="1"/>
  <c r="AK21" i="10"/>
  <c r="CN20" i="10" s="1"/>
  <c r="CN7" i="10"/>
  <c r="R26" i="10"/>
  <c r="BU24" i="10" s="1"/>
  <c r="BU11" i="10"/>
  <c r="BU15" i="10" s="1"/>
  <c r="CI12" i="10"/>
  <c r="AF27" i="10"/>
  <c r="CI25" i="10" s="1"/>
  <c r="CJ11" i="9"/>
  <c r="AG26" i="9"/>
  <c r="CJ24" i="9" s="1"/>
  <c r="W27" i="9"/>
  <c r="BZ25" i="9" s="1"/>
  <c r="BZ12" i="9"/>
  <c r="BZ15" i="9" s="1"/>
  <c r="W24" i="9"/>
  <c r="BZ23" i="9" s="1"/>
  <c r="BZ10" i="9"/>
  <c r="AH21" i="6"/>
  <c r="CK20" i="6" s="1"/>
  <c r="CK7" i="6"/>
  <c r="AD24" i="9"/>
  <c r="CG23" i="9" s="1"/>
  <c r="CG10" i="9"/>
  <c r="AM24" i="8"/>
  <c r="CP23" i="8" s="1"/>
  <c r="CP10" i="8"/>
  <c r="AJ23" i="8"/>
  <c r="CM22" i="8" s="1"/>
  <c r="CM9" i="8"/>
  <c r="AL27" i="6"/>
  <c r="CO25" i="6" s="1"/>
  <c r="CO12" i="6"/>
  <c r="Q26" i="10"/>
  <c r="BT24" i="10" s="1"/>
  <c r="BT11" i="10"/>
  <c r="AU27" i="13"/>
  <c r="CX25" i="13" s="1"/>
  <c r="CX12" i="13"/>
  <c r="AR24" i="6"/>
  <c r="CU23" i="6" s="1"/>
  <c r="CU10" i="6"/>
  <c r="R21" i="7"/>
  <c r="BU20" i="7" s="1"/>
  <c r="BU7" i="7"/>
  <c r="AO21" i="9"/>
  <c r="CR20" i="9" s="1"/>
  <c r="CR7" i="9"/>
  <c r="CR13" i="9" s="1"/>
  <c r="AE22" i="7"/>
  <c r="CH21" i="7" s="1"/>
  <c r="CH8" i="7"/>
  <c r="W24" i="8"/>
  <c r="BZ23" i="8" s="1"/>
  <c r="BZ10" i="8"/>
  <c r="AJ23" i="7"/>
  <c r="CM22" i="7" s="1"/>
  <c r="CM9" i="7"/>
  <c r="AK23" i="7"/>
  <c r="CN22" i="7" s="1"/>
  <c r="CN9" i="7"/>
  <c r="AQ26" i="7"/>
  <c r="CT24" i="7" s="1"/>
  <c r="CT11" i="7"/>
  <c r="AI24" i="7"/>
  <c r="CL23" i="7" s="1"/>
  <c r="CL10" i="7"/>
  <c r="AR21" i="6"/>
  <c r="CU20" i="6" s="1"/>
  <c r="CU7" i="6"/>
  <c r="W21" i="6"/>
  <c r="BZ7" i="6"/>
  <c r="BZ13" i="6" s="1"/>
  <c r="AG21" i="6"/>
  <c r="CJ20" i="6" s="1"/>
  <c r="CJ7" i="6"/>
  <c r="AT23" i="13"/>
  <c r="CW22" i="13" s="1"/>
  <c r="AR36" i="11"/>
  <c r="AQ27" i="13"/>
  <c r="CT25" i="13" s="1"/>
  <c r="CT12" i="13"/>
  <c r="CT15" i="13" s="1"/>
  <c r="Z21" i="13"/>
  <c r="CC7" i="13"/>
  <c r="CC13" i="13" s="1"/>
  <c r="Z23" i="13"/>
  <c r="CC22" i="13" s="1"/>
  <c r="X36" i="11"/>
  <c r="AE23" i="13"/>
  <c r="CH22" i="13" s="1"/>
  <c r="AC36" i="11"/>
  <c r="CH9" i="13"/>
  <c r="AO26" i="13"/>
  <c r="CR24" i="13" s="1"/>
  <c r="CR11" i="13"/>
  <c r="P21" i="6"/>
  <c r="BS20" i="6" s="1"/>
  <c r="BS7" i="6"/>
  <c r="AP24" i="6"/>
  <c r="CS23" i="6" s="1"/>
  <c r="CS10" i="6"/>
  <c r="M21" i="13"/>
  <c r="BP20" i="13" s="1"/>
  <c r="BP7" i="13"/>
  <c r="AC22" i="6"/>
  <c r="CF21" i="6" s="1"/>
  <c r="CF8" i="6"/>
  <c r="Q26" i="13"/>
  <c r="BT24" i="13" s="1"/>
  <c r="BT11" i="13"/>
  <c r="BT15" i="13" s="1"/>
  <c r="BR7" i="6"/>
  <c r="BR13" i="6" s="1"/>
  <c r="O21" i="6"/>
  <c r="BR20" i="6" s="1"/>
  <c r="CK11" i="9"/>
  <c r="AH26" i="9"/>
  <c r="CK24" i="9" s="1"/>
  <c r="Z26" i="10"/>
  <c r="CC24" i="10" s="1"/>
  <c r="CC11" i="10"/>
  <c r="AM26" i="7"/>
  <c r="CP24" i="7" s="1"/>
  <c r="CP11" i="7"/>
  <c r="AN26" i="9"/>
  <c r="CQ24" i="9" s="1"/>
  <c r="CQ11" i="9"/>
  <c r="CP7" i="7"/>
  <c r="CP13" i="7" s="1"/>
  <c r="AM21" i="7"/>
  <c r="CP20" i="7" s="1"/>
  <c r="CV14" i="14"/>
  <c r="CP15" i="14"/>
  <c r="CH14" i="14"/>
  <c r="CG15" i="14"/>
  <c r="CF15" i="14"/>
  <c r="CL14" i="14"/>
  <c r="CL13" i="14"/>
  <c r="CC15" i="14"/>
  <c r="CH13" i="14"/>
  <c r="CP13" i="14"/>
  <c r="CR9" i="7"/>
  <c r="CS8" i="6"/>
  <c r="CO8" i="6"/>
  <c r="BT7" i="13"/>
  <c r="BR8" i="13"/>
  <c r="CB10" i="6"/>
  <c r="BZ12" i="13"/>
  <c r="BZ15" i="13" s="1"/>
  <c r="CM9" i="6"/>
  <c r="M24" i="10"/>
  <c r="BP23" i="10" s="1"/>
  <c r="BP10" i="10"/>
  <c r="AI27" i="10"/>
  <c r="CL25" i="10" s="1"/>
  <c r="CL12" i="10"/>
  <c r="AF24" i="9"/>
  <c r="CI23" i="9" s="1"/>
  <c r="CI10" i="9"/>
  <c r="AQ23" i="10"/>
  <c r="CT22" i="10" s="1"/>
  <c r="CT9" i="10"/>
  <c r="AO26" i="10"/>
  <c r="CR24" i="10" s="1"/>
  <c r="CR11" i="10"/>
  <c r="AR24" i="8"/>
  <c r="CU23" i="8" s="1"/>
  <c r="CU10" i="8"/>
  <c r="AJ24" i="10"/>
  <c r="CM23" i="10" s="1"/>
  <c r="CM10" i="10"/>
  <c r="R27" i="8"/>
  <c r="BU25" i="8" s="1"/>
  <c r="BU12" i="8"/>
  <c r="BV10" i="10"/>
  <c r="S24" i="10"/>
  <c r="BV23" i="10" s="1"/>
  <c r="AI23" i="9"/>
  <c r="CL22" i="9" s="1"/>
  <c r="CL9" i="9"/>
  <c r="T27" i="10"/>
  <c r="BW25" i="10" s="1"/>
  <c r="BW28" i="10" s="1"/>
  <c r="BW12" i="10"/>
  <c r="AE21" i="8"/>
  <c r="CH20" i="8" s="1"/>
  <c r="CH7" i="8"/>
  <c r="CH13" i="8" s="1"/>
  <c r="AM27" i="9"/>
  <c r="CP25" i="9" s="1"/>
  <c r="CP12" i="9"/>
  <c r="CI8" i="9"/>
  <c r="CI13" i="9" s="1"/>
  <c r="AF22" i="9"/>
  <c r="CI21" i="9" s="1"/>
  <c r="AI24" i="9"/>
  <c r="CL23" i="9" s="1"/>
  <c r="CL10" i="9"/>
  <c r="CS8" i="8"/>
  <c r="AP22" i="8"/>
  <c r="CS21" i="8" s="1"/>
  <c r="Y24" i="7"/>
  <c r="Y25" i="7" s="1"/>
  <c r="CB10" i="7"/>
  <c r="AM23" i="8"/>
  <c r="CP22" i="8" s="1"/>
  <c r="CP9" i="8"/>
  <c r="AT26" i="10"/>
  <c r="CW24" i="10" s="1"/>
  <c r="CW11" i="10"/>
  <c r="T22" i="7"/>
  <c r="BW21" i="7" s="1"/>
  <c r="BW8" i="7"/>
  <c r="S21" i="9"/>
  <c r="BV20" i="9" s="1"/>
  <c r="BV7" i="9"/>
  <c r="AG24" i="8"/>
  <c r="CJ23" i="8" s="1"/>
  <c r="CJ27" i="8" s="1"/>
  <c r="CJ10" i="8"/>
  <c r="AA27" i="9"/>
  <c r="CD25" i="9" s="1"/>
  <c r="CD12" i="9"/>
  <c r="U22" i="9"/>
  <c r="U25" i="9" s="1"/>
  <c r="BX8" i="9"/>
  <c r="BW8" i="9"/>
  <c r="T22" i="9"/>
  <c r="BW21" i="9" s="1"/>
  <c r="CM13" i="9"/>
  <c r="AT24" i="9"/>
  <c r="CW23" i="9" s="1"/>
  <c r="CW10" i="9"/>
  <c r="AO21" i="8"/>
  <c r="CR20" i="8" s="1"/>
  <c r="CR7" i="8"/>
  <c r="AR23" i="7"/>
  <c r="AR25" i="7" s="1"/>
  <c r="CU9" i="7"/>
  <c r="Q24" i="6"/>
  <c r="BT23" i="6" s="1"/>
  <c r="BT10" i="6"/>
  <c r="AT21" i="6"/>
  <c r="CW20" i="6" s="1"/>
  <c r="CW7" i="6"/>
  <c r="X24" i="9"/>
  <c r="CA23" i="9" s="1"/>
  <c r="CA10" i="9"/>
  <c r="V27" i="7"/>
  <c r="BY25" i="7" s="1"/>
  <c r="BY12" i="7"/>
  <c r="N21" i="9"/>
  <c r="BQ20" i="9" s="1"/>
  <c r="BQ26" i="9" s="1"/>
  <c r="BQ7" i="9"/>
  <c r="AE23" i="9"/>
  <c r="CH22" i="9" s="1"/>
  <c r="CH9" i="9"/>
  <c r="CH14" i="9" s="1"/>
  <c r="AJ22" i="6"/>
  <c r="CM21" i="6" s="1"/>
  <c r="CM8" i="6"/>
  <c r="P24" i="9"/>
  <c r="BS23" i="9" s="1"/>
  <c r="BS27" i="9" s="1"/>
  <c r="BS10" i="9"/>
  <c r="BS14" i="9" s="1"/>
  <c r="CW14" i="14"/>
  <c r="BQ14" i="14"/>
  <c r="CJ14" i="14"/>
  <c r="CV15" i="14"/>
  <c r="BR13" i="14"/>
  <c r="BZ13" i="14"/>
  <c r="AT26" i="9"/>
  <c r="CW24" i="9" s="1"/>
  <c r="CW11" i="9"/>
  <c r="BZ8" i="8"/>
  <c r="W22" i="8"/>
  <c r="BZ21" i="8" s="1"/>
  <c r="CI8" i="8"/>
  <c r="AF22" i="8"/>
  <c r="CI21" i="8" s="1"/>
  <c r="AN24" i="8"/>
  <c r="CQ23" i="8" s="1"/>
  <c r="CQ10" i="8"/>
  <c r="AL23" i="10"/>
  <c r="CO22" i="10" s="1"/>
  <c r="CO9" i="10"/>
  <c r="Z23" i="10"/>
  <c r="CC22" i="10" s="1"/>
  <c r="CC9" i="10"/>
  <c r="AJ22" i="7"/>
  <c r="CM21" i="7" s="1"/>
  <c r="CM8" i="7"/>
  <c r="BP9" i="10"/>
  <c r="BP14" i="10" s="1"/>
  <c r="M23" i="10"/>
  <c r="BP22" i="10" s="1"/>
  <c r="CM12" i="9"/>
  <c r="AJ27" i="9"/>
  <c r="CM25" i="9" s="1"/>
  <c r="AA26" i="9"/>
  <c r="CD24" i="9" s="1"/>
  <c r="CD11" i="9"/>
  <c r="N26" i="8"/>
  <c r="BQ24" i="8" s="1"/>
  <c r="BQ11" i="8"/>
  <c r="AF27" i="9"/>
  <c r="CI25" i="9" s="1"/>
  <c r="CI12" i="9"/>
  <c r="S27" i="8"/>
  <c r="BV25" i="8" s="1"/>
  <c r="BV12" i="8"/>
  <c r="CE8" i="8"/>
  <c r="CE13" i="8" s="1"/>
  <c r="AB22" i="8"/>
  <c r="CE21" i="8" s="1"/>
  <c r="AG24" i="6"/>
  <c r="CJ23" i="6" s="1"/>
  <c r="CJ10" i="6"/>
  <c r="AN24" i="9"/>
  <c r="CQ23" i="9" s="1"/>
  <c r="CQ10" i="9"/>
  <c r="CQ14" i="9" s="1"/>
  <c r="AA22" i="7"/>
  <c r="AA25" i="7" s="1"/>
  <c r="CD8" i="7"/>
  <c r="CD13" i="7" s="1"/>
  <c r="O27" i="10"/>
  <c r="BR25" i="10" s="1"/>
  <c r="BR12" i="10"/>
  <c r="V21" i="9"/>
  <c r="BY20" i="9" s="1"/>
  <c r="BY7" i="9"/>
  <c r="BY13" i="9" s="1"/>
  <c r="V27" i="9"/>
  <c r="BY25" i="9" s="1"/>
  <c r="BY12" i="9"/>
  <c r="AI26" i="9"/>
  <c r="CL24" i="9" s="1"/>
  <c r="CL11" i="9"/>
  <c r="S24" i="9"/>
  <c r="BV23" i="9" s="1"/>
  <c r="BV10" i="9"/>
  <c r="X23" i="7"/>
  <c r="CA22" i="7" s="1"/>
  <c r="CA9" i="7"/>
  <c r="CA14" i="7" s="1"/>
  <c r="U22" i="8"/>
  <c r="BX21" i="8" s="1"/>
  <c r="BX8" i="8"/>
  <c r="AI24" i="10"/>
  <c r="CL23" i="10" s="1"/>
  <c r="CL10" i="10"/>
  <c r="CA12" i="9"/>
  <c r="X27" i="9"/>
  <c r="CA25" i="9" s="1"/>
  <c r="P23" i="8"/>
  <c r="BS22" i="8" s="1"/>
  <c r="BS9" i="8"/>
  <c r="CR12" i="9"/>
  <c r="AO27" i="9"/>
  <c r="CR25" i="9" s="1"/>
  <c r="AT22" i="6"/>
  <c r="CW21" i="6" s="1"/>
  <c r="CW8" i="6"/>
  <c r="O23" i="8"/>
  <c r="BR22" i="8" s="1"/>
  <c r="BR9" i="8"/>
  <c r="AI23" i="10"/>
  <c r="CL22" i="10" s="1"/>
  <c r="CL9" i="10"/>
  <c r="CL14" i="10" s="1"/>
  <c r="AL26" i="7"/>
  <c r="CO24" i="7" s="1"/>
  <c r="CO11" i="7"/>
  <c r="AG27" i="8"/>
  <c r="CJ25" i="8" s="1"/>
  <c r="CJ12" i="8"/>
  <c r="X27" i="6"/>
  <c r="CA25" i="6" s="1"/>
  <c r="CA12" i="6"/>
  <c r="CA15" i="6" s="1"/>
  <c r="AI22" i="9"/>
  <c r="CL21" i="9" s="1"/>
  <c r="CL8" i="9"/>
  <c r="X24" i="8"/>
  <c r="CA23" i="8" s="1"/>
  <c r="CA10" i="8"/>
  <c r="CR15" i="14"/>
  <c r="BP14" i="14"/>
  <c r="AC24" i="10"/>
  <c r="CF23" i="10" s="1"/>
  <c r="CF10" i="10"/>
  <c r="N26" i="9"/>
  <c r="BQ24" i="9" s="1"/>
  <c r="BQ11" i="9"/>
  <c r="CS14" i="10"/>
  <c r="P21" i="7"/>
  <c r="BS20" i="7" s="1"/>
  <c r="BS26" i="7" s="1"/>
  <c r="BS7" i="7"/>
  <c r="S26" i="10"/>
  <c r="BV24" i="10" s="1"/>
  <c r="BV11" i="10"/>
  <c r="BV15" i="10" s="1"/>
  <c r="AA24" i="10"/>
  <c r="CD23" i="10" s="1"/>
  <c r="CD10" i="10"/>
  <c r="Y24" i="8"/>
  <c r="CB10" i="8"/>
  <c r="T24" i="9"/>
  <c r="BW23" i="9" s="1"/>
  <c r="BW10" i="9"/>
  <c r="AQ23" i="8"/>
  <c r="CT22" i="8" s="1"/>
  <c r="CT9" i="8"/>
  <c r="S27" i="9"/>
  <c r="BV25" i="9" s="1"/>
  <c r="BV12" i="9"/>
  <c r="CO15" i="14"/>
  <c r="BY15" i="14"/>
  <c r="CU15" i="14"/>
  <c r="BW15" i="14"/>
  <c r="CN14" i="14"/>
  <c r="CD15" i="14"/>
  <c r="BS13" i="14"/>
  <c r="BP15" i="14"/>
  <c r="BV14" i="14"/>
  <c r="BV13" i="14"/>
  <c r="CW12" i="10"/>
  <c r="BU14" i="14"/>
  <c r="BT15" i="14"/>
  <c r="CS14" i="14"/>
  <c r="CG8" i="6"/>
  <c r="BZ12" i="6"/>
  <c r="CG7" i="6"/>
  <c r="CG13" i="6" s="1"/>
  <c r="CO7" i="6"/>
  <c r="CO13" i="6" s="1"/>
  <c r="BR11" i="13"/>
  <c r="CP7" i="13"/>
  <c r="CR7" i="13"/>
  <c r="CX8" i="13"/>
  <c r="CR10" i="6"/>
  <c r="CD9" i="6"/>
  <c r="T23" i="9"/>
  <c r="BW22" i="9" s="1"/>
  <c r="BW9" i="9"/>
  <c r="AS24" i="10"/>
  <c r="CV23" i="10" s="1"/>
  <c r="CV10" i="10"/>
  <c r="AF22" i="7"/>
  <c r="CI21" i="7" s="1"/>
  <c r="CI8" i="7"/>
  <c r="AO24" i="9"/>
  <c r="CR23" i="9" s="1"/>
  <c r="CR10" i="9"/>
  <c r="AU22" i="10"/>
  <c r="CX21" i="10" s="1"/>
  <c r="CX8" i="10"/>
  <c r="CX13" i="10" s="1"/>
  <c r="AQ24" i="10"/>
  <c r="CT23" i="10" s="1"/>
  <c r="CT10" i="10"/>
  <c r="W22" i="10"/>
  <c r="BZ21" i="10" s="1"/>
  <c r="CI15" i="10"/>
  <c r="N27" i="9"/>
  <c r="BQ25" i="9" s="1"/>
  <c r="BQ12" i="9"/>
  <c r="AC23" i="9"/>
  <c r="CF22" i="9" s="1"/>
  <c r="CF9" i="9"/>
  <c r="X21" i="9"/>
  <c r="CA20" i="9" s="1"/>
  <c r="CA7" i="9"/>
  <c r="CA13" i="9" s="1"/>
  <c r="AI27" i="9"/>
  <c r="CL25" i="9" s="1"/>
  <c r="CL12" i="9"/>
  <c r="AH21" i="9"/>
  <c r="CK20" i="9" s="1"/>
  <c r="CK7" i="9"/>
  <c r="CK13" i="9" s="1"/>
  <c r="AM23" i="9"/>
  <c r="CP22" i="9" s="1"/>
  <c r="CP9" i="9"/>
  <c r="BT12" i="9"/>
  <c r="AG21" i="8"/>
  <c r="CJ20" i="8" s="1"/>
  <c r="CJ7" i="8"/>
  <c r="U22" i="7"/>
  <c r="BX21" i="7" s="1"/>
  <c r="BX8" i="7"/>
  <c r="AH22" i="6"/>
  <c r="CK21" i="6" s="1"/>
  <c r="CK8" i="6"/>
  <c r="U27" i="6"/>
  <c r="BX25" i="6" s="1"/>
  <c r="BX12" i="6"/>
  <c r="AF24" i="7"/>
  <c r="CI23" i="7" s="1"/>
  <c r="CI10" i="7"/>
  <c r="CI14" i="7" s="1"/>
  <c r="AH27" i="9"/>
  <c r="CK25" i="9" s="1"/>
  <c r="CK28" i="9" s="1"/>
  <c r="CK12" i="9"/>
  <c r="N24" i="9"/>
  <c r="BQ23" i="9" s="1"/>
  <c r="BQ10" i="9"/>
  <c r="Y21" i="9"/>
  <c r="CB20" i="9" s="1"/>
  <c r="CB7" i="9"/>
  <c r="AM27" i="8"/>
  <c r="CP25" i="8" s="1"/>
  <c r="CP12" i="8"/>
  <c r="CP15" i="8" s="1"/>
  <c r="AU26" i="8"/>
  <c r="CX24" i="8" s="1"/>
  <c r="CX11" i="8"/>
  <c r="V27" i="6"/>
  <c r="BY25" i="6" s="1"/>
  <c r="BY12" i="6"/>
  <c r="AI23" i="6"/>
  <c r="AI25" i="6" s="1"/>
  <c r="CL9" i="6"/>
  <c r="V26" i="9"/>
  <c r="BY24" i="9" s="1"/>
  <c r="BY11" i="9"/>
  <c r="BY15" i="9" s="1"/>
  <c r="O24" i="9"/>
  <c r="BR23" i="9" s="1"/>
  <c r="BR27" i="9" s="1"/>
  <c r="BR10" i="9"/>
  <c r="CD13" i="9"/>
  <c r="CV9" i="10"/>
  <c r="CV14" i="10" s="1"/>
  <c r="BZ7" i="8"/>
  <c r="AC27" i="9"/>
  <c r="CF25" i="9" s="1"/>
  <c r="CH10" i="9"/>
  <c r="BT7" i="8"/>
  <c r="BT13" i="8" s="1"/>
  <c r="Q27" i="8"/>
  <c r="BT25" i="8" s="1"/>
  <c r="CT8" i="7"/>
  <c r="CR8" i="8"/>
  <c r="CP8" i="13"/>
  <c r="CM7" i="6"/>
  <c r="W23" i="6"/>
  <c r="BZ22" i="6" s="1"/>
  <c r="BZ9" i="6"/>
  <c r="AE22" i="6"/>
  <c r="CH21" i="6" s="1"/>
  <c r="CH8" i="6"/>
  <c r="Z26" i="6"/>
  <c r="CC24" i="6" s="1"/>
  <c r="CC11" i="6"/>
  <c r="AH22" i="7"/>
  <c r="CK21" i="7" s="1"/>
  <c r="CK8" i="7"/>
  <c r="AU23" i="9"/>
  <c r="AU25" i="9" s="1"/>
  <c r="CX9" i="9"/>
  <c r="CM9" i="9"/>
  <c r="AJ23" i="9"/>
  <c r="CM22" i="9" s="1"/>
  <c r="AU22" i="7"/>
  <c r="CX21" i="7" s="1"/>
  <c r="CX8" i="7"/>
  <c r="AN27" i="8"/>
  <c r="CQ25" i="8" s="1"/>
  <c r="CQ12" i="8"/>
  <c r="W24" i="7"/>
  <c r="BZ23" i="7" s="1"/>
  <c r="BZ10" i="7"/>
  <c r="X22" i="6"/>
  <c r="CA21" i="6" s="1"/>
  <c r="CA8" i="6"/>
  <c r="R24" i="6"/>
  <c r="BU23" i="6" s="1"/>
  <c r="BU10" i="6"/>
  <c r="AR22" i="13"/>
  <c r="CU21" i="13" s="1"/>
  <c r="CU8" i="13"/>
  <c r="AO27" i="13"/>
  <c r="CR25" i="13" s="1"/>
  <c r="CR12" i="13"/>
  <c r="T23" i="13"/>
  <c r="BW22" i="13" s="1"/>
  <c r="R36" i="11"/>
  <c r="AQ24" i="7"/>
  <c r="CT23" i="7" s="1"/>
  <c r="CT10" i="7"/>
  <c r="AJ27" i="6"/>
  <c r="CM25" i="6" s="1"/>
  <c r="CM12" i="6"/>
  <c r="AH23" i="13"/>
  <c r="AH25" i="13" s="1"/>
  <c r="CK9" i="13"/>
  <c r="AF36" i="11"/>
  <c r="S21" i="6"/>
  <c r="BV20" i="6" s="1"/>
  <c r="BV7" i="6"/>
  <c r="AM24" i="6"/>
  <c r="AM25" i="6" s="1"/>
  <c r="CP10" i="6"/>
  <c r="AN27" i="6"/>
  <c r="CQ25" i="6" s="1"/>
  <c r="CQ28" i="6" s="1"/>
  <c r="CQ12" i="6"/>
  <c r="N22" i="13"/>
  <c r="BQ8" i="13"/>
  <c r="AS24" i="13"/>
  <c r="AS25" i="13" s="1"/>
  <c r="CV10" i="13"/>
  <c r="U21" i="13"/>
  <c r="BX20" i="13" s="1"/>
  <c r="BX7" i="13"/>
  <c r="CK9" i="6"/>
  <c r="AH23" i="6"/>
  <c r="CK22" i="6" s="1"/>
  <c r="BP11" i="9"/>
  <c r="M26" i="9"/>
  <c r="BP24" i="9" s="1"/>
  <c r="AC26" i="8"/>
  <c r="CF24" i="8" s="1"/>
  <c r="CF11" i="8"/>
  <c r="BU9" i="7"/>
  <c r="R23" i="7"/>
  <c r="BU22" i="7" s="1"/>
  <c r="M26" i="8"/>
  <c r="BP24" i="8" s="1"/>
  <c r="BP11" i="8"/>
  <c r="CV9" i="9"/>
  <c r="AS23" i="9"/>
  <c r="CV22" i="9" s="1"/>
  <c r="V26" i="6"/>
  <c r="BY24" i="6" s="1"/>
  <c r="BY11" i="6"/>
  <c r="AU22" i="6"/>
  <c r="CX21" i="6" s="1"/>
  <c r="CX8" i="6"/>
  <c r="CX13" i="6" s="1"/>
  <c r="AO22" i="7"/>
  <c r="AO25" i="7" s="1"/>
  <c r="CR8" i="7"/>
  <c r="X23" i="8"/>
  <c r="CA22" i="8" s="1"/>
  <c r="CA9" i="8"/>
  <c r="Y21" i="8"/>
  <c r="CB20" i="8" s="1"/>
  <c r="CB7" i="8"/>
  <c r="AA27" i="8"/>
  <c r="CD25" i="8" s="1"/>
  <c r="CD12" i="8"/>
  <c r="AM24" i="7"/>
  <c r="CP23" i="7" s="1"/>
  <c r="CP10" i="7"/>
  <c r="AH24" i="6"/>
  <c r="CK23" i="6" s="1"/>
  <c r="CK10" i="6"/>
  <c r="CK14" i="6" s="1"/>
  <c r="AB22" i="6"/>
  <c r="CE21" i="6" s="1"/>
  <c r="CE8" i="6"/>
  <c r="AR21" i="13"/>
  <c r="CU20" i="13" s="1"/>
  <c r="CU7" i="13"/>
  <c r="N23" i="13"/>
  <c r="BQ22" i="13" s="1"/>
  <c r="L36" i="11"/>
  <c r="T24" i="13"/>
  <c r="BW23" i="13" s="1"/>
  <c r="BW10" i="13"/>
  <c r="AJ23" i="13"/>
  <c r="CM22" i="13" s="1"/>
  <c r="AH36" i="11"/>
  <c r="AQ23" i="7"/>
  <c r="CT22" i="7" s="1"/>
  <c r="CT9" i="7"/>
  <c r="CT14" i="7" s="1"/>
  <c r="W24" i="6"/>
  <c r="BZ23" i="6" s="1"/>
  <c r="BZ10" i="6"/>
  <c r="AJ26" i="6"/>
  <c r="CM24" i="6" s="1"/>
  <c r="CM11" i="6"/>
  <c r="CM15" i="6" s="1"/>
  <c r="W23" i="13"/>
  <c r="W25" i="13" s="1"/>
  <c r="BZ9" i="13"/>
  <c r="Q22" i="7"/>
  <c r="BT21" i="7" s="1"/>
  <c r="BT26" i="7" s="1"/>
  <c r="BT8" i="7"/>
  <c r="CP7" i="10"/>
  <c r="AM21" i="10"/>
  <c r="CP20" i="10" s="1"/>
  <c r="CT7" i="7"/>
  <c r="AQ21" i="7"/>
  <c r="CT20" i="7" s="1"/>
  <c r="CW9" i="9"/>
  <c r="AT23" i="9"/>
  <c r="CW22" i="9" s="1"/>
  <c r="CQ7" i="10"/>
  <c r="AN21" i="10"/>
  <c r="CQ20" i="10" s="1"/>
  <c r="CT11" i="6"/>
  <c r="AQ26" i="6"/>
  <c r="CT24" i="6" s="1"/>
  <c r="CL7" i="10"/>
  <c r="AI21" i="10"/>
  <c r="CL20" i="10" s="1"/>
  <c r="AR21" i="9"/>
  <c r="CU20" i="9" s="1"/>
  <c r="CU7" i="9"/>
  <c r="CU13" i="9" s="1"/>
  <c r="BS14" i="10"/>
  <c r="O27" i="13"/>
  <c r="BR25" i="13" s="1"/>
  <c r="BR12" i="13"/>
  <c r="AB24" i="6"/>
  <c r="CE23" i="6" s="1"/>
  <c r="CE10" i="6"/>
  <c r="M27" i="7"/>
  <c r="BP25" i="7" s="1"/>
  <c r="BP12" i="7"/>
  <c r="U22" i="10"/>
  <c r="BX21" i="10" s="1"/>
  <c r="BX8" i="10"/>
  <c r="AK27" i="8"/>
  <c r="CN25" i="8" s="1"/>
  <c r="CN12" i="8"/>
  <c r="O22" i="7"/>
  <c r="BR21" i="7" s="1"/>
  <c r="BR8" i="7"/>
  <c r="AU27" i="8"/>
  <c r="CX25" i="8" s="1"/>
  <c r="CX12" i="8"/>
  <c r="AK24" i="7"/>
  <c r="CN23" i="7" s="1"/>
  <c r="CN10" i="7"/>
  <c r="AQ27" i="7"/>
  <c r="CT25" i="7" s="1"/>
  <c r="CT12" i="7"/>
  <c r="S24" i="7"/>
  <c r="BV23" i="7" s="1"/>
  <c r="BV10" i="7"/>
  <c r="AB27" i="6"/>
  <c r="CE25" i="6" s="1"/>
  <c r="CE12" i="6"/>
  <c r="BX13" i="6"/>
  <c r="AB21" i="6"/>
  <c r="CE7" i="6"/>
  <c r="CE13" i="6" s="1"/>
  <c r="AG22" i="6"/>
  <c r="CJ21" i="6" s="1"/>
  <c r="CJ8" i="6"/>
  <c r="AD23" i="13"/>
  <c r="CG22" i="13" s="1"/>
  <c r="AB36" i="11"/>
  <c r="AC27" i="13"/>
  <c r="CF25" i="13" s="1"/>
  <c r="CF12" i="13"/>
  <c r="AB23" i="13"/>
  <c r="CE22" i="13" s="1"/>
  <c r="Z36" i="11"/>
  <c r="S26" i="6"/>
  <c r="BV24" i="6" s="1"/>
  <c r="BV11" i="6"/>
  <c r="P22" i="6"/>
  <c r="BS21" i="6" s="1"/>
  <c r="BS8" i="6"/>
  <c r="Z24" i="6"/>
  <c r="CC10" i="6"/>
  <c r="CC14" i="6" s="1"/>
  <c r="M22" i="13"/>
  <c r="BP21" i="13" s="1"/>
  <c r="BP8" i="13"/>
  <c r="AQ22" i="13"/>
  <c r="CT21" i="13" s="1"/>
  <c r="CT8" i="13"/>
  <c r="CT13" i="13" s="1"/>
  <c r="AO27" i="6"/>
  <c r="CR25" i="6" s="1"/>
  <c r="CR12" i="6"/>
  <c r="CR15" i="6" s="1"/>
  <c r="AD24" i="6"/>
  <c r="AD25" i="6" s="1"/>
  <c r="CG10" i="6"/>
  <c r="CG14" i="6" s="1"/>
  <c r="V23" i="13"/>
  <c r="BY22" i="13" s="1"/>
  <c r="BY9" i="13"/>
  <c r="T36" i="11"/>
  <c r="CI10" i="13"/>
  <c r="AF24" i="13"/>
  <c r="AF25" i="13" s="1"/>
  <c r="X21" i="13"/>
  <c r="CA20" i="13" s="1"/>
  <c r="CA7" i="13"/>
  <c r="N21" i="7"/>
  <c r="N25" i="7" s="1"/>
  <c r="BQ7" i="7"/>
  <c r="AG27" i="13"/>
  <c r="CJ25" i="13" s="1"/>
  <c r="CJ12" i="13"/>
  <c r="P26" i="13"/>
  <c r="BS24" i="13" s="1"/>
  <c r="BS11" i="13"/>
  <c r="AN21" i="8"/>
  <c r="CQ20" i="8" s="1"/>
  <c r="CQ7" i="8"/>
  <c r="CQ13" i="8" s="1"/>
  <c r="BZ7" i="7"/>
  <c r="W21" i="7"/>
  <c r="BZ20" i="7" s="1"/>
  <c r="CF11" i="6"/>
  <c r="CF15" i="6" s="1"/>
  <c r="AC26" i="6"/>
  <c r="CF24" i="6" s="1"/>
  <c r="CF11" i="9"/>
  <c r="CF15" i="9" s="1"/>
  <c r="AC26" i="9"/>
  <c r="CF24" i="9" s="1"/>
  <c r="BZ9" i="10"/>
  <c r="BZ14" i="10" s="1"/>
  <c r="W23" i="10"/>
  <c r="BZ22" i="10" s="1"/>
  <c r="S23" i="9"/>
  <c r="BV22" i="9" s="1"/>
  <c r="BV9" i="9"/>
  <c r="CB7" i="7"/>
  <c r="CB13" i="7" s="1"/>
  <c r="CL10" i="6"/>
  <c r="CF7" i="6"/>
  <c r="CH12" i="6"/>
  <c r="BQ10" i="6"/>
  <c r="BQ14" i="6" s="1"/>
  <c r="CW10" i="6"/>
  <c r="CD10" i="6"/>
  <c r="CM10" i="13"/>
  <c r="CS7" i="13"/>
  <c r="CS13" i="13" s="1"/>
  <c r="CA8" i="13"/>
  <c r="CP9" i="13"/>
  <c r="CV12" i="7"/>
  <c r="CG8" i="13"/>
  <c r="CG13" i="13" s="1"/>
  <c r="BX8" i="13"/>
  <c r="BS12" i="13"/>
  <c r="Q26" i="6"/>
  <c r="BT24" i="6" s="1"/>
  <c r="AE21" i="9"/>
  <c r="CH20" i="9" s="1"/>
  <c r="M23" i="9"/>
  <c r="BP22" i="9" s="1"/>
  <c r="X21" i="8"/>
  <c r="CA20" i="8" s="1"/>
  <c r="Z21" i="8"/>
  <c r="T23" i="10"/>
  <c r="BW22" i="10" s="1"/>
  <c r="CN9" i="10"/>
  <c r="AL23" i="9"/>
  <c r="CO22" i="9" s="1"/>
  <c r="CO7" i="9"/>
  <c r="CO13" i="9" s="1"/>
  <c r="M23" i="6"/>
  <c r="BP22" i="6" s="1"/>
  <c r="AJ21" i="8"/>
  <c r="CM20" i="8" s="1"/>
  <c r="BW7" i="8"/>
  <c r="CX7" i="8"/>
  <c r="CX13" i="8" s="1"/>
  <c r="Q23" i="6"/>
  <c r="BT22" i="6" s="1"/>
  <c r="AA21" i="6"/>
  <c r="CD20" i="6" s="1"/>
  <c r="CR11" i="6"/>
  <c r="R21" i="10"/>
  <c r="BU20" i="10" s="1"/>
  <c r="AQ26" i="10"/>
  <c r="CT24" i="10" s="1"/>
  <c r="CT28" i="10" s="1"/>
  <c r="BR11" i="10"/>
  <c r="CG11" i="10"/>
  <c r="R23" i="8"/>
  <c r="BU22" i="8" s="1"/>
  <c r="BY11" i="10"/>
  <c r="BY15" i="10" s="1"/>
  <c r="CA11" i="9"/>
  <c r="AI26" i="13"/>
  <c r="CL24" i="13" s="1"/>
  <c r="CP13" i="4"/>
  <c r="CV15" i="4"/>
  <c r="CF13" i="4"/>
  <c r="BS14" i="13"/>
  <c r="CK15" i="4"/>
  <c r="BQ13" i="10"/>
  <c r="BT13" i="10"/>
  <c r="CW15" i="10"/>
  <c r="CB15" i="9"/>
  <c r="BT15" i="8"/>
  <c r="CG15" i="8"/>
  <c r="CA14" i="8"/>
  <c r="CU14" i="8"/>
  <c r="CM14" i="7"/>
  <c r="CF13" i="6"/>
  <c r="CJ14" i="4"/>
  <c r="BR14" i="4"/>
  <c r="CR15" i="4"/>
  <c r="CB15" i="4"/>
  <c r="CK14" i="4"/>
  <c r="CM14" i="4"/>
  <c r="CG15" i="4"/>
  <c r="CE13" i="4"/>
  <c r="CW15" i="4"/>
  <c r="CL13" i="4"/>
  <c r="CI14" i="4"/>
  <c r="CT13" i="4"/>
  <c r="CN15" i="4"/>
  <c r="CF15" i="4"/>
  <c r="CV14" i="4"/>
  <c r="CT14" i="4"/>
  <c r="BY14" i="4"/>
  <c r="CG14" i="4"/>
  <c r="CX14" i="4"/>
  <c r="CL15" i="4"/>
  <c r="CX13" i="4"/>
  <c r="CS13" i="4"/>
  <c r="CJ13" i="4"/>
  <c r="CX15" i="4"/>
  <c r="CV13" i="4"/>
  <c r="BS27" i="14"/>
  <c r="BT26" i="14"/>
  <c r="BS26" i="14"/>
  <c r="BT27" i="9"/>
  <c r="BU26" i="9"/>
  <c r="BS28" i="9"/>
  <c r="BT26" i="9"/>
  <c r="BU26" i="14"/>
  <c r="BS27" i="7"/>
  <c r="BT27" i="7"/>
  <c r="BV28" i="14"/>
  <c r="BQ26" i="14"/>
  <c r="BT28" i="14"/>
  <c r="BU28" i="14"/>
  <c r="BT27" i="14"/>
  <c r="BQ28" i="14"/>
  <c r="BS28" i="14"/>
  <c r="BU27" i="14"/>
  <c r="AR25" i="14"/>
  <c r="CQ26" i="14"/>
  <c r="CG26" i="14"/>
  <c r="CU28" i="14"/>
  <c r="CL28" i="14"/>
  <c r="CI26" i="14"/>
  <c r="CE26" i="14"/>
  <c r="CI27" i="14"/>
  <c r="AB25" i="14"/>
  <c r="AU25" i="14"/>
  <c r="BY27" i="14"/>
  <c r="CF27" i="14"/>
  <c r="CJ27" i="4"/>
  <c r="CF26" i="14"/>
  <c r="CL26" i="14"/>
  <c r="CN26" i="14"/>
  <c r="BX26" i="14"/>
  <c r="X25" i="14"/>
  <c r="BP27" i="14"/>
  <c r="CV26" i="14"/>
  <c r="BP26" i="14"/>
  <c r="AP25" i="14"/>
  <c r="CH28" i="14"/>
  <c r="AH25" i="14"/>
  <c r="AG25" i="14"/>
  <c r="CG27" i="14"/>
  <c r="CC26" i="14"/>
  <c r="CA27" i="14"/>
  <c r="U25" i="14"/>
  <c r="CO28" i="14"/>
  <c r="BY28" i="14"/>
  <c r="AN25" i="14"/>
  <c r="AS25" i="14"/>
  <c r="M25" i="14"/>
  <c r="CK28" i="14"/>
  <c r="CP27" i="14"/>
  <c r="CN28" i="14"/>
  <c r="CW27" i="14"/>
  <c r="BW28" i="14"/>
  <c r="CB27" i="14"/>
  <c r="CJ27" i="14"/>
  <c r="BV27" i="4"/>
  <c r="BY27" i="4"/>
  <c r="CT26" i="14"/>
  <c r="CP28" i="14"/>
  <c r="AK25" i="14"/>
  <c r="CW28" i="14"/>
  <c r="CG28" i="14"/>
  <c r="AF25" i="14"/>
  <c r="P25" i="14"/>
  <c r="CO27" i="14"/>
  <c r="AC25" i="14"/>
  <c r="CS28" i="14"/>
  <c r="CC28" i="14"/>
  <c r="CX27" i="14"/>
  <c r="BX28" i="14"/>
  <c r="CC27" i="14"/>
  <c r="CP26" i="14"/>
  <c r="BZ26" i="14"/>
  <c r="CQ27" i="14"/>
  <c r="CR26" i="14"/>
  <c r="CB26" i="14"/>
  <c r="BY21" i="10"/>
  <c r="CL25" i="8"/>
  <c r="CW14" i="10"/>
  <c r="CB28" i="14"/>
  <c r="CR28" i="14"/>
  <c r="CX23" i="10"/>
  <c r="CS22" i="10"/>
  <c r="CJ28" i="14"/>
  <c r="CU25" i="9"/>
  <c r="CK25" i="8"/>
  <c r="AQ25" i="14"/>
  <c r="AI25" i="14"/>
  <c r="AA25" i="14"/>
  <c r="S25" i="14"/>
  <c r="AT25" i="14"/>
  <c r="AL25" i="14"/>
  <c r="AD25" i="14"/>
  <c r="V25" i="14"/>
  <c r="N25" i="14"/>
  <c r="AO25" i="14"/>
  <c r="Y25" i="14"/>
  <c r="CI25" i="14"/>
  <c r="BZ25" i="14"/>
  <c r="BZ28" i="14" s="1"/>
  <c r="CV23" i="14"/>
  <c r="CV27" i="14" s="1"/>
  <c r="BX23" i="14"/>
  <c r="BX27" i="14" s="1"/>
  <c r="CX21" i="14"/>
  <c r="CH21" i="14"/>
  <c r="CH26" i="14" s="1"/>
  <c r="CU23" i="14"/>
  <c r="BW23" i="14"/>
  <c r="BW27" i="14" s="1"/>
  <c r="CO21" i="14"/>
  <c r="BY21" i="14"/>
  <c r="BY26" i="14" s="1"/>
  <c r="CK23" i="14"/>
  <c r="CK27" i="14" s="1"/>
  <c r="CM21" i="14"/>
  <c r="CM26" i="14" s="1"/>
  <c r="BW21" i="14"/>
  <c r="BW26" i="14" s="1"/>
  <c r="CU20" i="14"/>
  <c r="CE24" i="14"/>
  <c r="CE28" i="14" s="1"/>
  <c r="CE22" i="14"/>
  <c r="CE27" i="14" s="1"/>
  <c r="CS20" i="14"/>
  <c r="CS26" i="14" s="1"/>
  <c r="CI24" i="14"/>
  <c r="CS22" i="14"/>
  <c r="CS27" i="14" s="1"/>
  <c r="CA24" i="14"/>
  <c r="CA28" i="14" s="1"/>
  <c r="CJ20" i="14"/>
  <c r="CJ26" i="14" s="1"/>
  <c r="CW25" i="10"/>
  <c r="CO20" i="14"/>
  <c r="CM24" i="14"/>
  <c r="CM28" i="14" s="1"/>
  <c r="CK20" i="14"/>
  <c r="CK26" i="14" s="1"/>
  <c r="CB8" i="10"/>
  <c r="BQ8" i="9"/>
  <c r="CD20" i="14"/>
  <c r="CD26" i="14" s="1"/>
  <c r="CR22" i="7"/>
  <c r="CG8" i="7"/>
  <c r="CB9" i="7"/>
  <c r="CB14" i="7" s="1"/>
  <c r="CH10" i="13"/>
  <c r="CH14" i="13" s="1"/>
  <c r="BZ25" i="6"/>
  <c r="CG20" i="6"/>
  <c r="CO20" i="6"/>
  <c r="CX11" i="13"/>
  <c r="BR24" i="13"/>
  <c r="CH7" i="13"/>
  <c r="Y23" i="13"/>
  <c r="CB9" i="13"/>
  <c r="CB14" i="13" s="1"/>
  <c r="CJ7" i="13"/>
  <c r="CJ13" i="13" s="1"/>
  <c r="CB21" i="13"/>
  <c r="BR7" i="13"/>
  <c r="CH24" i="13"/>
  <c r="CX7" i="13"/>
  <c r="BY24" i="13"/>
  <c r="AM25" i="13"/>
  <c r="CP20" i="13"/>
  <c r="CR8" i="13"/>
  <c r="CR20" i="13"/>
  <c r="CX21" i="13"/>
  <c r="CR23" i="6"/>
  <c r="BQ12" i="6"/>
  <c r="CW12" i="6"/>
  <c r="BZ25" i="13"/>
  <c r="CT9" i="6"/>
  <c r="CU12" i="6"/>
  <c r="CU15" i="6" s="1"/>
  <c r="CL8" i="6"/>
  <c r="CI10" i="6"/>
  <c r="CW11" i="6"/>
  <c r="BP8" i="8"/>
  <c r="BX10" i="9"/>
  <c r="BX14" i="9" s="1"/>
  <c r="CL12" i="8"/>
  <c r="CU12" i="9"/>
  <c r="CS11" i="9"/>
  <c r="CS15" i="9" s="1"/>
  <c r="BU10" i="8"/>
  <c r="BU14" i="8" s="1"/>
  <c r="CU7" i="10"/>
  <c r="CK21" i="10"/>
  <c r="CH23" i="10"/>
  <c r="CS24" i="10"/>
  <c r="CN12" i="10"/>
  <c r="CH7" i="10"/>
  <c r="CX20" i="10"/>
  <c r="BY23" i="10"/>
  <c r="CE12" i="10"/>
  <c r="CE15" i="10" s="1"/>
  <c r="CS10" i="7"/>
  <c r="BQ12" i="7"/>
  <c r="CG11" i="7"/>
  <c r="CG15" i="7" s="1"/>
  <c r="BY21" i="7"/>
  <c r="CO8" i="7"/>
  <c r="BT10" i="9"/>
  <c r="CK25" i="10"/>
  <c r="BZ11" i="8"/>
  <c r="CK12" i="8"/>
  <c r="CK15" i="8" s="1"/>
  <c r="CN8" i="10"/>
  <c r="AS22" i="10"/>
  <c r="CK11" i="10"/>
  <c r="U27" i="10"/>
  <c r="AQ22" i="10"/>
  <c r="S27" i="10"/>
  <c r="CM12" i="7"/>
  <c r="CU12" i="8"/>
  <c r="CO23" i="9"/>
  <c r="R22" i="10"/>
  <c r="BQ12" i="10"/>
  <c r="CP8" i="10"/>
  <c r="AF26" i="10"/>
  <c r="CN7" i="8"/>
  <c r="CJ7" i="10"/>
  <c r="BT20" i="10"/>
  <c r="CU8" i="10"/>
  <c r="AT24" i="10"/>
  <c r="AT25" i="10" s="1"/>
  <c r="CT7" i="9"/>
  <c r="V22" i="9"/>
  <c r="AE22" i="9"/>
  <c r="AC24" i="8"/>
  <c r="AC25" i="8" s="1"/>
  <c r="CL7" i="9"/>
  <c r="AA21" i="9"/>
  <c r="Y22" i="9"/>
  <c r="CE10" i="9"/>
  <c r="CG12" i="9"/>
  <c r="CE9" i="8"/>
  <c r="CE14" i="8" s="1"/>
  <c r="CU22" i="8"/>
  <c r="CQ7" i="9"/>
  <c r="BP10" i="9"/>
  <c r="CJ9" i="9"/>
  <c r="CV8" i="9"/>
  <c r="BP12" i="8"/>
  <c r="AF21" i="9"/>
  <c r="CC23" i="9"/>
  <c r="CB24" i="9"/>
  <c r="BT8" i="9"/>
  <c r="AN23" i="9"/>
  <c r="CP10" i="9"/>
  <c r="Y27" i="9"/>
  <c r="AE22" i="8"/>
  <c r="AL22" i="8"/>
  <c r="BS10" i="8"/>
  <c r="BV21" i="7"/>
  <c r="CD21" i="8"/>
  <c r="BT23" i="8"/>
  <c r="BR12" i="8"/>
  <c r="CH10" i="8"/>
  <c r="CL11" i="8"/>
  <c r="CL15" i="8" s="1"/>
  <c r="CS25" i="8"/>
  <c r="CS11" i="7"/>
  <c r="CF25" i="7"/>
  <c r="AN22" i="8"/>
  <c r="BW8" i="8"/>
  <c r="BZ9" i="8"/>
  <c r="V24" i="8"/>
  <c r="CB8" i="8"/>
  <c r="N22" i="8"/>
  <c r="BX22" i="7"/>
  <c r="BZ8" i="13"/>
  <c r="BP10" i="6"/>
  <c r="CV10" i="6"/>
  <c r="CV14" i="6" s="1"/>
  <c r="CK12" i="6"/>
  <c r="CH12" i="13"/>
  <c r="CH15" i="13" s="1"/>
  <c r="CK10" i="13"/>
  <c r="BQ7" i="6"/>
  <c r="CA9" i="6"/>
  <c r="CP21" i="6"/>
  <c r="CK11" i="6"/>
  <c r="CN10" i="9"/>
  <c r="BY7" i="10"/>
  <c r="BQ7" i="8"/>
  <c r="BQ13" i="8" s="1"/>
  <c r="R26" i="9"/>
  <c r="BU24" i="9" s="1"/>
  <c r="BU28" i="9" s="1"/>
  <c r="BU11" i="9"/>
  <c r="CB12" i="10"/>
  <c r="Y27" i="10"/>
  <c r="AC22" i="10"/>
  <c r="CF8" i="10"/>
  <c r="CF13" i="10" s="1"/>
  <c r="Z24" i="10"/>
  <c r="CC10" i="10"/>
  <c r="AC26" i="10"/>
  <c r="CF11" i="10"/>
  <c r="CF15" i="10" s="1"/>
  <c r="AN26" i="8"/>
  <c r="CQ11" i="8"/>
  <c r="CQ15" i="8" s="1"/>
  <c r="R26" i="7"/>
  <c r="BU11" i="7"/>
  <c r="BU15" i="7" s="1"/>
  <c r="BP13" i="8"/>
  <c r="CK20" i="8"/>
  <c r="BX23" i="10"/>
  <c r="CX15" i="10"/>
  <c r="CX21" i="9"/>
  <c r="BQ25" i="8"/>
  <c r="CE21" i="9"/>
  <c r="CB13" i="8"/>
  <c r="CV25" i="14"/>
  <c r="CV28" i="14" s="1"/>
  <c r="CF25" i="14"/>
  <c r="CF28" i="14" s="1"/>
  <c r="BP25" i="14"/>
  <c r="BP28" i="14" s="1"/>
  <c r="AJ25" i="14"/>
  <c r="T25" i="14"/>
  <c r="CT25" i="14"/>
  <c r="CT28" i="14" s="1"/>
  <c r="CX20" i="14"/>
  <c r="CW20" i="14"/>
  <c r="CW26" i="14" s="1"/>
  <c r="CR22" i="14"/>
  <c r="CR27" i="14" s="1"/>
  <c r="CB21" i="10"/>
  <c r="CG21" i="7"/>
  <c r="CB22" i="7"/>
  <c r="CH23" i="13"/>
  <c r="CX24" i="13"/>
  <c r="CH20" i="13"/>
  <c r="CJ20" i="13"/>
  <c r="O25" i="13"/>
  <c r="BR20" i="13"/>
  <c r="AU25" i="13"/>
  <c r="CX20" i="13"/>
  <c r="AO23" i="13"/>
  <c r="CR9" i="13"/>
  <c r="CR21" i="13"/>
  <c r="BQ25" i="6"/>
  <c r="CW25" i="6"/>
  <c r="CT22" i="6"/>
  <c r="CU25" i="6"/>
  <c r="CL21" i="6"/>
  <c r="CI23" i="6"/>
  <c r="CW24" i="6"/>
  <c r="BP21" i="8"/>
  <c r="CS24" i="9"/>
  <c r="BU23" i="8"/>
  <c r="CU20" i="10"/>
  <c r="CN25" i="10"/>
  <c r="CH20" i="10"/>
  <c r="CE25" i="10"/>
  <c r="CS23" i="7"/>
  <c r="BQ25" i="7"/>
  <c r="CG24" i="7"/>
  <c r="CO21" i="7"/>
  <c r="BZ24" i="8"/>
  <c r="CN21" i="10"/>
  <c r="CK24" i="10"/>
  <c r="CM25" i="7"/>
  <c r="CU25" i="8"/>
  <c r="BQ25" i="10"/>
  <c r="CP21" i="10"/>
  <c r="CN20" i="8"/>
  <c r="CJ20" i="10"/>
  <c r="CU21" i="10"/>
  <c r="CT20" i="9"/>
  <c r="AD22" i="9"/>
  <c r="CL20" i="9"/>
  <c r="CE23" i="9"/>
  <c r="CG25" i="9"/>
  <c r="CE22" i="8"/>
  <c r="CQ20" i="9"/>
  <c r="BP23" i="9"/>
  <c r="CJ22" i="9"/>
  <c r="CV21" i="9"/>
  <c r="BP25" i="8"/>
  <c r="CP23" i="9"/>
  <c r="BS23" i="8"/>
  <c r="BR25" i="8"/>
  <c r="CH23" i="8"/>
  <c r="CL24" i="8"/>
  <c r="CS24" i="7"/>
  <c r="BW21" i="8"/>
  <c r="BZ22" i="8"/>
  <c r="CB21" i="8"/>
  <c r="BZ21" i="13"/>
  <c r="BP23" i="6"/>
  <c r="CV23" i="6"/>
  <c r="CK25" i="6"/>
  <c r="CH25" i="13"/>
  <c r="CK23" i="13"/>
  <c r="BQ20" i="6"/>
  <c r="CA22" i="6"/>
  <c r="CK24" i="6"/>
  <c r="CN23" i="9"/>
  <c r="V25" i="10"/>
  <c r="BY20" i="10"/>
  <c r="BQ20" i="8"/>
  <c r="AF21" i="10"/>
  <c r="CI7" i="10"/>
  <c r="CI13" i="10" s="1"/>
  <c r="CH9" i="10"/>
  <c r="CH14" i="10" s="1"/>
  <c r="AE23" i="10"/>
  <c r="AE25" i="10" s="1"/>
  <c r="AH27" i="7"/>
  <c r="CK12" i="7"/>
  <c r="CQ25" i="10"/>
  <c r="BS14" i="8"/>
  <c r="CD21" i="6"/>
  <c r="CB21" i="7"/>
  <c r="CS20" i="10"/>
  <c r="CU24" i="9"/>
  <c r="BZ13" i="8"/>
  <c r="CO13" i="8"/>
  <c r="CU15" i="10"/>
  <c r="AM25" i="14"/>
  <c r="AE25" i="14"/>
  <c r="W25" i="14"/>
  <c r="O25" i="14"/>
  <c r="Z25" i="14"/>
  <c r="R25" i="14"/>
  <c r="Q25" i="14"/>
  <c r="CQ25" i="14"/>
  <c r="CQ28" i="14" s="1"/>
  <c r="CN23" i="14"/>
  <c r="CN27" i="14" s="1"/>
  <c r="CM23" i="14"/>
  <c r="CM27" i="14" s="1"/>
  <c r="CD25" i="14"/>
  <c r="CD28" i="14" s="1"/>
  <c r="CU21" i="14"/>
  <c r="CA20" i="14"/>
  <c r="CA26" i="14" s="1"/>
  <c r="CU22" i="14"/>
  <c r="CR21" i="10"/>
  <c r="CJ8" i="10"/>
  <c r="CS12" i="10"/>
  <c r="CS15" i="10" s="1"/>
  <c r="BT21" i="10"/>
  <c r="CW21" i="9"/>
  <c r="CW8" i="7"/>
  <c r="BQ8" i="7"/>
  <c r="BQ13" i="7" s="1"/>
  <c r="CG21" i="6"/>
  <c r="CP11" i="13"/>
  <c r="BZ24" i="13"/>
  <c r="CP12" i="6"/>
  <c r="CS21" i="6"/>
  <c r="CO21" i="6"/>
  <c r="CP10" i="13"/>
  <c r="BR10" i="13"/>
  <c r="CJ21" i="13"/>
  <c r="BZ7" i="13"/>
  <c r="Q23" i="13"/>
  <c r="BT9" i="13"/>
  <c r="BT14" i="13" s="1"/>
  <c r="CB7" i="13"/>
  <c r="CB13" i="13" s="1"/>
  <c r="CX10" i="13"/>
  <c r="BZ10" i="13"/>
  <c r="BZ14" i="13" s="1"/>
  <c r="BT8" i="13"/>
  <c r="BT13" i="13" s="1"/>
  <c r="BT20" i="13"/>
  <c r="BR21" i="13"/>
  <c r="CB23" i="6"/>
  <c r="CR9" i="6"/>
  <c r="CR14" i="6" s="1"/>
  <c r="CG12" i="6"/>
  <c r="CD22" i="6"/>
  <c r="CG23" i="13"/>
  <c r="CC21" i="6"/>
  <c r="BW9" i="6"/>
  <c r="BW14" i="6" s="1"/>
  <c r="CM22" i="6"/>
  <c r="BV8" i="6"/>
  <c r="BS10" i="6"/>
  <c r="BS14" i="6" s="1"/>
  <c r="BQ11" i="6"/>
  <c r="CG24" i="6"/>
  <c r="CV8" i="8"/>
  <c r="CT8" i="9"/>
  <c r="BX10" i="8"/>
  <c r="BY8" i="10"/>
  <c r="CS7" i="8"/>
  <c r="CS13" i="8" s="1"/>
  <c r="CK10" i="8"/>
  <c r="CK14" i="8" s="1"/>
  <c r="CG11" i="9"/>
  <c r="BQ21" i="10"/>
  <c r="BR23" i="10"/>
  <c r="O25" i="10"/>
  <c r="BR20" i="10"/>
  <c r="CD9" i="10"/>
  <c r="CS23" i="10"/>
  <c r="CB11" i="10"/>
  <c r="CC10" i="7"/>
  <c r="BS8" i="7"/>
  <c r="BS13" i="7" s="1"/>
  <c r="CI7" i="7"/>
  <c r="CA23" i="7"/>
  <c r="BQ11" i="7"/>
  <c r="BQ15" i="7" s="1"/>
  <c r="CG25" i="7"/>
  <c r="CW12" i="7"/>
  <c r="CW15" i="7" s="1"/>
  <c r="CW24" i="7"/>
  <c r="BY7" i="7"/>
  <c r="CO7" i="7"/>
  <c r="BT9" i="9"/>
  <c r="CL11" i="10"/>
  <c r="CL15" i="10" s="1"/>
  <c r="BU11" i="8"/>
  <c r="BU15" i="8" s="1"/>
  <c r="CM9" i="10"/>
  <c r="CM14" i="10" s="1"/>
  <c r="BQ20" i="10"/>
  <c r="P24" i="10"/>
  <c r="CV25" i="10"/>
  <c r="BW12" i="7"/>
  <c r="CA12" i="8"/>
  <c r="CX7" i="9"/>
  <c r="BY23" i="9"/>
  <c r="BW24" i="9"/>
  <c r="CG12" i="10"/>
  <c r="BV8" i="10"/>
  <c r="BV13" i="10" s="1"/>
  <c r="BY9" i="10"/>
  <c r="BY14" i="10" s="1"/>
  <c r="CW22" i="10"/>
  <c r="CB23" i="10"/>
  <c r="CA11" i="10"/>
  <c r="CI21" i="10"/>
  <c r="CB9" i="8"/>
  <c r="BX7" i="9"/>
  <c r="BX13" i="9" s="1"/>
  <c r="CV7" i="10"/>
  <c r="CV13" i="10" s="1"/>
  <c r="AN22" i="10"/>
  <c r="CA8" i="10"/>
  <c r="BZ12" i="7"/>
  <c r="AL27" i="9"/>
  <c r="CW12" i="9"/>
  <c r="CT10" i="8"/>
  <c r="CJ10" i="9"/>
  <c r="BP8" i="9"/>
  <c r="CP12" i="7"/>
  <c r="CR12" i="8"/>
  <c r="P21" i="9"/>
  <c r="BS20" i="9" s="1"/>
  <c r="BS26" i="9" s="1"/>
  <c r="CS23" i="9"/>
  <c r="CR11" i="9"/>
  <c r="AN27" i="9"/>
  <c r="BU7" i="9"/>
  <c r="BU13" i="9" s="1"/>
  <c r="BT7" i="9"/>
  <c r="CA9" i="9"/>
  <c r="BZ9" i="9"/>
  <c r="CJ12" i="9"/>
  <c r="CJ15" i="9" s="1"/>
  <c r="O22" i="8"/>
  <c r="AU22" i="8"/>
  <c r="AU25" i="8" s="1"/>
  <c r="CL7" i="8"/>
  <c r="CL13" i="8" s="1"/>
  <c r="AT22" i="8"/>
  <c r="BX9" i="8"/>
  <c r="CL21" i="7"/>
  <c r="CT21" i="8"/>
  <c r="BT9" i="8"/>
  <c r="BT14" i="8" s="1"/>
  <c r="CH12" i="8"/>
  <c r="CH15" i="8" s="1"/>
  <c r="BR7" i="8"/>
  <c r="BR13" i="8" s="1"/>
  <c r="R22" i="8"/>
  <c r="CG8" i="8"/>
  <c r="CG13" i="8" s="1"/>
  <c r="CS11" i="8"/>
  <c r="CS15" i="8" s="1"/>
  <c r="CF20" i="8"/>
  <c r="X22" i="8"/>
  <c r="CM8" i="8"/>
  <c r="CM13" i="8" s="1"/>
  <c r="CN9" i="8"/>
  <c r="CN14" i="8" s="1"/>
  <c r="CQ9" i="7"/>
  <c r="CV10" i="7"/>
  <c r="BY12" i="13"/>
  <c r="CF10" i="6"/>
  <c r="CF14" i="6" s="1"/>
  <c r="BU12" i="6"/>
  <c r="BU15" i="6" s="1"/>
  <c r="BU10" i="13"/>
  <c r="BU14" i="13" s="1"/>
  <c r="BQ8" i="6"/>
  <c r="BZ21" i="6"/>
  <c r="BW23" i="6"/>
  <c r="BU24" i="6"/>
  <c r="BV8" i="9"/>
  <c r="BV13" i="9" s="1"/>
  <c r="P23" i="6"/>
  <c r="BS8" i="10"/>
  <c r="BS20" i="10"/>
  <c r="BT23" i="10"/>
  <c r="BZ25" i="10"/>
  <c r="CP11" i="10"/>
  <c r="CW7" i="8"/>
  <c r="CW13" i="8" s="1"/>
  <c r="AL22" i="10"/>
  <c r="CO8" i="10"/>
  <c r="CO13" i="10" s="1"/>
  <c r="Y24" i="9"/>
  <c r="CB10" i="9"/>
  <c r="CT21" i="6"/>
  <c r="CS25" i="6"/>
  <c r="CJ21" i="10"/>
  <c r="CS25" i="10"/>
  <c r="CW21" i="7"/>
  <c r="BQ21" i="7"/>
  <c r="CP24" i="13"/>
  <c r="CP25" i="6"/>
  <c r="CP23" i="13"/>
  <c r="BR23" i="13"/>
  <c r="BZ20" i="13"/>
  <c r="CB20" i="13"/>
  <c r="CX23" i="13"/>
  <c r="BZ23" i="13"/>
  <c r="BT21" i="13"/>
  <c r="AG23" i="13"/>
  <c r="AG25" i="13" s="1"/>
  <c r="CJ9" i="13"/>
  <c r="CJ14" i="13" s="1"/>
  <c r="CR22" i="6"/>
  <c r="CG25" i="6"/>
  <c r="BW22" i="6"/>
  <c r="BV21" i="6"/>
  <c r="BS23" i="6"/>
  <c r="BQ24" i="6"/>
  <c r="CV21" i="8"/>
  <c r="CT21" i="9"/>
  <c r="BX23" i="8"/>
  <c r="CS20" i="8"/>
  <c r="CK23" i="8"/>
  <c r="CG24" i="9"/>
  <c r="CD22" i="10"/>
  <c r="CB24" i="10"/>
  <c r="CC23" i="7"/>
  <c r="CI20" i="7"/>
  <c r="BQ24" i="7"/>
  <c r="CW25" i="7"/>
  <c r="V25" i="7"/>
  <c r="BY20" i="7"/>
  <c r="AL25" i="7"/>
  <c r="CO20" i="7"/>
  <c r="CL24" i="10"/>
  <c r="BU24" i="8"/>
  <c r="CM22" i="10"/>
  <c r="BW25" i="7"/>
  <c r="CA25" i="8"/>
  <c r="CX20" i="9"/>
  <c r="CG25" i="10"/>
  <c r="BV21" i="10"/>
  <c r="BY22" i="10"/>
  <c r="CA24" i="10"/>
  <c r="CB22" i="8"/>
  <c r="BX20" i="9"/>
  <c r="CV20" i="10"/>
  <c r="CA21" i="10"/>
  <c r="BZ25" i="7"/>
  <c r="CW25" i="9"/>
  <c r="CT23" i="8"/>
  <c r="CJ23" i="9"/>
  <c r="BP21" i="9"/>
  <c r="CP25" i="7"/>
  <c r="CR25" i="8"/>
  <c r="CR24" i="9"/>
  <c r="Q25" i="9"/>
  <c r="CA22" i="9"/>
  <c r="BZ22" i="9"/>
  <c r="CJ25" i="9"/>
  <c r="CL20" i="8"/>
  <c r="BX22" i="8"/>
  <c r="BT22" i="8"/>
  <c r="CH25" i="8"/>
  <c r="CH28" i="8" s="1"/>
  <c r="BR20" i="8"/>
  <c r="CG21" i="8"/>
  <c r="CS24" i="8"/>
  <c r="CM21" i="8"/>
  <c r="CN22" i="8"/>
  <c r="CQ22" i="7"/>
  <c r="CV23" i="7"/>
  <c r="BY25" i="13"/>
  <c r="CF23" i="6"/>
  <c r="BU25" i="6"/>
  <c r="BU23" i="13"/>
  <c r="BQ21" i="6"/>
  <c r="BV21" i="9"/>
  <c r="BS21" i="10"/>
  <c r="CP24" i="10"/>
  <c r="CW20" i="8"/>
  <c r="BS22" i="10"/>
  <c r="AJ24" i="9"/>
  <c r="CM10" i="9"/>
  <c r="BR22" i="10"/>
  <c r="AB24" i="7"/>
  <c r="AB25" i="7" s="1"/>
  <c r="CE10" i="7"/>
  <c r="AS24" i="9"/>
  <c r="CV10" i="9"/>
  <c r="CV14" i="9" s="1"/>
  <c r="CC21" i="9"/>
  <c r="CJ21" i="9"/>
  <c r="CB13" i="9"/>
  <c r="BU21" i="6"/>
  <c r="CA23" i="6"/>
  <c r="BQ13" i="9"/>
  <c r="BX23" i="6"/>
  <c r="CV25" i="9"/>
  <c r="CB14" i="6"/>
  <c r="CF20" i="10"/>
  <c r="CV24" i="10"/>
  <c r="CS21" i="7"/>
  <c r="CI23" i="8"/>
  <c r="CH21" i="10"/>
  <c r="CQ23" i="10"/>
  <c r="CO25" i="10"/>
  <c r="BY12" i="8"/>
  <c r="CO11" i="8"/>
  <c r="CO15" i="8" s="1"/>
  <c r="CA12" i="7"/>
  <c r="CA15" i="7" s="1"/>
  <c r="CE12" i="8"/>
  <c r="CE15" i="8" s="1"/>
  <c r="CV7" i="8"/>
  <c r="CB7" i="10"/>
  <c r="T22" i="10"/>
  <c r="T21" i="10"/>
  <c r="AH22" i="9"/>
  <c r="BU12" i="9"/>
  <c r="CI9" i="8"/>
  <c r="CI14" i="8" s="1"/>
  <c r="CT12" i="9"/>
  <c r="CV12" i="8"/>
  <c r="AJ21" i="9"/>
  <c r="CD9" i="9"/>
  <c r="CD10" i="9"/>
  <c r="U27" i="9"/>
  <c r="V22" i="8"/>
  <c r="CW25" i="8"/>
  <c r="AH26" i="8"/>
  <c r="CP8" i="7"/>
  <c r="AH22" i="8"/>
  <c r="BT12" i="7"/>
  <c r="BT15" i="7" s="1"/>
  <c r="CJ8" i="8"/>
  <c r="CC25" i="8"/>
  <c r="CN8" i="7"/>
  <c r="CN13" i="7" s="1"/>
  <c r="CF10" i="7"/>
  <c r="CD10" i="8"/>
  <c r="CD14" i="8" s="1"/>
  <c r="CH8" i="13"/>
  <c r="BW7" i="6"/>
  <c r="CP12" i="13"/>
  <c r="BY10" i="13"/>
  <c r="BU8" i="6"/>
  <c r="BW11" i="6"/>
  <c r="BW15" i="6" s="1"/>
  <c r="CT8" i="6"/>
  <c r="CQ10" i="6"/>
  <c r="CF8" i="8"/>
  <c r="CQ12" i="10"/>
  <c r="CQ15" i="10" s="1"/>
  <c r="BX9" i="10"/>
  <c r="CN7" i="9"/>
  <c r="CC20" i="10"/>
  <c r="CS7" i="10"/>
  <c r="CS13" i="10" s="1"/>
  <c r="BZ23" i="10"/>
  <c r="BP25" i="10"/>
  <c r="CG10" i="10"/>
  <c r="BS12" i="10"/>
  <c r="BS15" i="10" s="1"/>
  <c r="BU10" i="7"/>
  <c r="BU14" i="7" s="1"/>
  <c r="CA8" i="7"/>
  <c r="CA13" i="7" s="1"/>
  <c r="CO12" i="7"/>
  <c r="CO15" i="7" s="1"/>
  <c r="CG7" i="9"/>
  <c r="CG13" i="9" s="1"/>
  <c r="CW20" i="9"/>
  <c r="CF9" i="8"/>
  <c r="CF14" i="8" s="1"/>
  <c r="CM23" i="8"/>
  <c r="CL21" i="10"/>
  <c r="CU23" i="10"/>
  <c r="CC12" i="10"/>
  <c r="CC15" i="10" s="1"/>
  <c r="CR12" i="10"/>
  <c r="CR15" i="10" s="1"/>
  <c r="CF9" i="10"/>
  <c r="CV22" i="10"/>
  <c r="BX7" i="8"/>
  <c r="CR23" i="8"/>
  <c r="BR9" i="9"/>
  <c r="BR14" i="9" s="1"/>
  <c r="CU11" i="9"/>
  <c r="AO22" i="9"/>
  <c r="CP7" i="8"/>
  <c r="CP13" i="8" s="1"/>
  <c r="BR12" i="9"/>
  <c r="BR15" i="9" s="1"/>
  <c r="CH11" i="9"/>
  <c r="CF8" i="9"/>
  <c r="X22" i="9"/>
  <c r="BS12" i="9"/>
  <c r="CI9" i="9"/>
  <c r="CI14" i="9" s="1"/>
  <c r="Q25" i="8"/>
  <c r="BT20" i="8"/>
  <c r="BV7" i="8"/>
  <c r="BV13" i="8" s="1"/>
  <c r="BZ12" i="8"/>
  <c r="BR10" i="8"/>
  <c r="BX12" i="8"/>
  <c r="CN12" i="7"/>
  <c r="CN15" i="7" s="1"/>
  <c r="BX11" i="8"/>
  <c r="CR21" i="8"/>
  <c r="BS9" i="7"/>
  <c r="BS14" i="7" s="1"/>
  <c r="CI22" i="7"/>
  <c r="CJ10" i="7"/>
  <c r="BX10" i="6"/>
  <c r="BX14" i="6" s="1"/>
  <c r="BX22" i="6"/>
  <c r="CN9" i="6"/>
  <c r="CN14" i="6" s="1"/>
  <c r="CS12" i="6"/>
  <c r="CP9" i="6"/>
  <c r="CP14" i="6" s="1"/>
  <c r="CC23" i="13"/>
  <c r="BY21" i="6"/>
  <c r="CV10" i="8"/>
  <c r="BY7" i="8"/>
  <c r="BY13" i="8" s="1"/>
  <c r="CO20" i="8"/>
  <c r="CG10" i="8"/>
  <c r="CG14" i="8" s="1"/>
  <c r="CV7" i="9"/>
  <c r="CW8" i="10"/>
  <c r="CJ12" i="10"/>
  <c r="CJ15" i="10" s="1"/>
  <c r="CD20" i="10"/>
  <c r="BX7" i="10"/>
  <c r="CK10" i="10"/>
  <c r="CK14" i="10" s="1"/>
  <c r="CU24" i="10"/>
  <c r="CO10" i="7"/>
  <c r="CU21" i="7"/>
  <c r="BW10" i="7"/>
  <c r="CS12" i="7"/>
  <c r="BU8" i="7"/>
  <c r="CK7" i="7"/>
  <c r="CK13" i="7" s="1"/>
  <c r="CI10" i="10"/>
  <c r="CI14" i="10" s="1"/>
  <c r="CI25" i="7"/>
  <c r="CM25" i="8"/>
  <c r="CA12" i="10"/>
  <c r="BW15" i="10"/>
  <c r="CN8" i="9"/>
  <c r="CW11" i="8"/>
  <c r="AR22" i="9"/>
  <c r="CE8" i="9"/>
  <c r="CE13" i="9" s="1"/>
  <c r="CC11" i="7"/>
  <c r="CB25" i="7"/>
  <c r="BP22" i="8"/>
  <c r="BT10" i="7"/>
  <c r="BV11" i="7"/>
  <c r="BT7" i="7"/>
  <c r="CU8" i="6"/>
  <c r="BX21" i="6"/>
  <c r="CN8" i="6"/>
  <c r="CT25" i="6"/>
  <c r="AE26" i="6"/>
  <c r="CH11" i="6"/>
  <c r="CH15" i="6" s="1"/>
  <c r="AL24" i="6"/>
  <c r="CO10" i="6"/>
  <c r="CO14" i="6" s="1"/>
  <c r="CU23" i="13"/>
  <c r="CS20" i="7"/>
  <c r="BP21" i="6"/>
  <c r="BP23" i="13"/>
  <c r="AN25" i="6"/>
  <c r="CQ20" i="6"/>
  <c r="BY25" i="8"/>
  <c r="CO24" i="8"/>
  <c r="CA25" i="7"/>
  <c r="CE25" i="8"/>
  <c r="AS25" i="8"/>
  <c r="CV20" i="8"/>
  <c r="CB20" i="10"/>
  <c r="BW13" i="10"/>
  <c r="CI22" i="8"/>
  <c r="CT25" i="9"/>
  <c r="CV25" i="8"/>
  <c r="CD22" i="9"/>
  <c r="CD23" i="9"/>
  <c r="CP21" i="7"/>
  <c r="CJ21" i="8"/>
  <c r="CN21" i="7"/>
  <c r="CF23" i="7"/>
  <c r="CD23" i="8"/>
  <c r="CH21" i="13"/>
  <c r="T25" i="6"/>
  <c r="BW20" i="6"/>
  <c r="CP25" i="13"/>
  <c r="BY23" i="13"/>
  <c r="BW24" i="6"/>
  <c r="CQ23" i="6"/>
  <c r="CF21" i="8"/>
  <c r="BX22" i="10"/>
  <c r="CK7" i="8"/>
  <c r="CK13" i="8" s="1"/>
  <c r="AK25" i="9"/>
  <c r="CN20" i="9"/>
  <c r="CG23" i="10"/>
  <c r="BS25" i="10"/>
  <c r="BS28" i="10" s="1"/>
  <c r="BU23" i="7"/>
  <c r="CA21" i="7"/>
  <c r="CO25" i="7"/>
  <c r="CG20" i="9"/>
  <c r="CF22" i="8"/>
  <c r="CC25" i="10"/>
  <c r="CR25" i="10"/>
  <c r="CF22" i="10"/>
  <c r="BX20" i="8"/>
  <c r="CP20" i="8"/>
  <c r="CH24" i="9"/>
  <c r="CF21" i="9"/>
  <c r="CJ8" i="9"/>
  <c r="CI22" i="9"/>
  <c r="BV20" i="8"/>
  <c r="BZ25" i="8"/>
  <c r="BR23" i="8"/>
  <c r="BX25" i="8"/>
  <c r="CN25" i="7"/>
  <c r="BX24" i="8"/>
  <c r="CJ23" i="7"/>
  <c r="CN22" i="6"/>
  <c r="CP22" i="6"/>
  <c r="CV23" i="8"/>
  <c r="BY20" i="8"/>
  <c r="CG23" i="8"/>
  <c r="CV20" i="9"/>
  <c r="CW21" i="10"/>
  <c r="CJ25" i="10"/>
  <c r="BX20" i="10"/>
  <c r="CK23" i="10"/>
  <c r="CO23" i="7"/>
  <c r="CO27" i="7" s="1"/>
  <c r="BW23" i="7"/>
  <c r="CS25" i="7"/>
  <c r="BU21" i="7"/>
  <c r="CK20" i="7"/>
  <c r="CI23" i="10"/>
  <c r="AP22" i="10"/>
  <c r="AP25" i="10" s="1"/>
  <c r="CA25" i="10"/>
  <c r="CN21" i="9"/>
  <c r="CW24" i="8"/>
  <c r="CV12" i="9"/>
  <c r="CC24" i="7"/>
  <c r="BV24" i="7"/>
  <c r="CU21" i="6"/>
  <c r="CN21" i="6"/>
  <c r="CL25" i="6"/>
  <c r="P27" i="6"/>
  <c r="BS12" i="6"/>
  <c r="BS15" i="6" s="1"/>
  <c r="AE24" i="6"/>
  <c r="CH10" i="6"/>
  <c r="BR14" i="13"/>
  <c r="BP15" i="7"/>
  <c r="CM23" i="13"/>
  <c r="CS13" i="6"/>
  <c r="CB14" i="10"/>
  <c r="CG23" i="7"/>
  <c r="BU25" i="7"/>
  <c r="CK24" i="7"/>
  <c r="CC21" i="7"/>
  <c r="CC20" i="9"/>
  <c r="CA23" i="10"/>
  <c r="BY25" i="10"/>
  <c r="BY11" i="8"/>
  <c r="CO25" i="8"/>
  <c r="CQ12" i="7"/>
  <c r="CQ15" i="7" s="1"/>
  <c r="AJ26" i="10"/>
  <c r="CF7" i="9"/>
  <c r="CR20" i="10"/>
  <c r="CN9" i="9"/>
  <c r="CN14" i="9" s="1"/>
  <c r="W22" i="9"/>
  <c r="CC12" i="9"/>
  <c r="CC15" i="9" s="1"/>
  <c r="BZ7" i="9"/>
  <c r="BZ13" i="9" s="1"/>
  <c r="CU10" i="9"/>
  <c r="BV9" i="8"/>
  <c r="BV14" i="8" s="1"/>
  <c r="CT11" i="9"/>
  <c r="CF12" i="8"/>
  <c r="T21" i="9"/>
  <c r="CE9" i="9"/>
  <c r="CE14" i="9" s="1"/>
  <c r="CU22" i="9"/>
  <c r="CT10" i="9"/>
  <c r="BW23" i="8"/>
  <c r="BZ8" i="7"/>
  <c r="CJ12" i="7"/>
  <c r="AR22" i="8"/>
  <c r="BT24" i="8"/>
  <c r="CV9" i="8"/>
  <c r="CC11" i="8"/>
  <c r="CC15" i="8" s="1"/>
  <c r="CE9" i="7"/>
  <c r="CE14" i="7" s="1"/>
  <c r="BW9" i="8"/>
  <c r="CG24" i="8"/>
  <c r="BW8" i="6"/>
  <c r="BV9" i="6"/>
  <c r="BV14" i="6" s="1"/>
  <c r="CO10" i="13"/>
  <c r="CO14" i="13" s="1"/>
  <c r="BU7" i="6"/>
  <c r="CE9" i="6"/>
  <c r="CE14" i="6" s="1"/>
  <c r="BW25" i="6"/>
  <c r="CD8" i="6"/>
  <c r="CD13" i="6" s="1"/>
  <c r="CA10" i="6"/>
  <c r="CB12" i="6"/>
  <c r="CB15" i="6" s="1"/>
  <c r="CR10" i="7"/>
  <c r="CD21" i="9"/>
  <c r="BX10" i="10"/>
  <c r="BU7" i="8"/>
  <c r="BU13" i="8" s="1"/>
  <c r="CX9" i="8"/>
  <c r="CO11" i="9"/>
  <c r="CO15" i="9" s="1"/>
  <c r="CC21" i="10"/>
  <c r="CP23" i="10"/>
  <c r="CF25" i="10"/>
  <c r="BV9" i="10"/>
  <c r="BQ10" i="10"/>
  <c r="BQ14" i="10" s="1"/>
  <c r="BP11" i="10"/>
  <c r="BP15" i="10" s="1"/>
  <c r="CJ24" i="10"/>
  <c r="CM12" i="10"/>
  <c r="CM15" i="10" s="1"/>
  <c r="CK10" i="7"/>
  <c r="CQ8" i="7"/>
  <c r="CQ13" i="7" s="1"/>
  <c r="CU10" i="7"/>
  <c r="CU14" i="7" s="1"/>
  <c r="BY11" i="7"/>
  <c r="CF10" i="9"/>
  <c r="BR21" i="10"/>
  <c r="CE23" i="10"/>
  <c r="CX24" i="10"/>
  <c r="CU25" i="7"/>
  <c r="CU28" i="7" s="1"/>
  <c r="CI25" i="8"/>
  <c r="CJ14" i="10"/>
  <c r="CD8" i="10"/>
  <c r="CD13" i="10" s="1"/>
  <c r="Q23" i="10"/>
  <c r="BV11" i="9"/>
  <c r="BV15" i="9" s="1"/>
  <c r="AP27" i="9"/>
  <c r="BZ20" i="8"/>
  <c r="CX8" i="9"/>
  <c r="CH12" i="9"/>
  <c r="CX24" i="9"/>
  <c r="CJ7" i="9"/>
  <c r="CH23" i="9"/>
  <c r="CX10" i="9"/>
  <c r="CX14" i="9" s="1"/>
  <c r="AI22" i="8"/>
  <c r="AD27" i="8"/>
  <c r="BQ12" i="8"/>
  <c r="BQ15" i="8" s="1"/>
  <c r="CT21" i="7"/>
  <c r="CT12" i="8"/>
  <c r="CX10" i="8"/>
  <c r="BX12" i="7"/>
  <c r="BP10" i="7"/>
  <c r="BP14" i="7" s="1"/>
  <c r="CJ9" i="7"/>
  <c r="CJ14" i="7" s="1"/>
  <c r="CP21" i="13"/>
  <c r="CM20" i="6"/>
  <c r="CC12" i="6"/>
  <c r="CC15" i="6" s="1"/>
  <c r="CS23" i="13"/>
  <c r="BY20" i="6"/>
  <c r="CI9" i="6"/>
  <c r="CS11" i="6"/>
  <c r="CF25" i="6"/>
  <c r="CN8" i="8"/>
  <c r="BP10" i="8"/>
  <c r="BP14" i="8" s="1"/>
  <c r="BQ10" i="8"/>
  <c r="CW10" i="8"/>
  <c r="CG8" i="10"/>
  <c r="CG13" i="10" s="1"/>
  <c r="BT12" i="10"/>
  <c r="CT7" i="10"/>
  <c r="CT13" i="10" s="1"/>
  <c r="BU10" i="10"/>
  <c r="BU14" i="10" s="1"/>
  <c r="BY10" i="7"/>
  <c r="CE21" i="7"/>
  <c r="CQ10" i="7"/>
  <c r="CC12" i="7"/>
  <c r="BP7" i="10"/>
  <c r="BP13" i="10" s="1"/>
  <c r="BP7" i="9"/>
  <c r="CQ9" i="8"/>
  <c r="CL23" i="8"/>
  <c r="BW12" i="9"/>
  <c r="CR25" i="7"/>
  <c r="BT21" i="8"/>
  <c r="BW9" i="7"/>
  <c r="BT9" i="7"/>
  <c r="BV12" i="7"/>
  <c r="CJ8" i="7"/>
  <c r="CJ13" i="7" s="1"/>
  <c r="CA7" i="6"/>
  <c r="CA13" i="6" s="1"/>
  <c r="CJ12" i="6"/>
  <c r="BX20" i="6"/>
  <c r="U25" i="6"/>
  <c r="CN7" i="6"/>
  <c r="BV25" i="6"/>
  <c r="AF27" i="6"/>
  <c r="CI12" i="6"/>
  <c r="Q22" i="6"/>
  <c r="BT8" i="6"/>
  <c r="BZ24" i="10"/>
  <c r="CK13" i="10"/>
  <c r="CI22" i="10"/>
  <c r="BY24" i="8"/>
  <c r="CQ25" i="7"/>
  <c r="CF20" i="9"/>
  <c r="CN22" i="9"/>
  <c r="CC25" i="9"/>
  <c r="BZ20" i="9"/>
  <c r="CU23" i="9"/>
  <c r="BV22" i="8"/>
  <c r="CT24" i="9"/>
  <c r="CF25" i="8"/>
  <c r="BW13" i="9"/>
  <c r="CE22" i="9"/>
  <c r="CT23" i="9"/>
  <c r="BZ21" i="7"/>
  <c r="CJ25" i="7"/>
  <c r="CV22" i="8"/>
  <c r="CC24" i="8"/>
  <c r="CE22" i="7"/>
  <c r="BW22" i="8"/>
  <c r="BW21" i="6"/>
  <c r="BV22" i="6"/>
  <c r="CO23" i="13"/>
  <c r="BU20" i="6"/>
  <c r="CE22" i="6"/>
  <c r="CB25" i="6"/>
  <c r="CR23" i="7"/>
  <c r="BU20" i="8"/>
  <c r="CX22" i="8"/>
  <c r="CO24" i="9"/>
  <c r="BV22" i="10"/>
  <c r="BQ23" i="10"/>
  <c r="BP24" i="10"/>
  <c r="CM25" i="10"/>
  <c r="CK23" i="7"/>
  <c r="CQ21" i="7"/>
  <c r="CU23" i="7"/>
  <c r="BY24" i="7"/>
  <c r="CF23" i="9"/>
  <c r="CD21" i="10"/>
  <c r="BT14" i="10"/>
  <c r="BV24" i="9"/>
  <c r="CH25" i="9"/>
  <c r="AG25" i="9"/>
  <c r="CJ20" i="9"/>
  <c r="CX23" i="9"/>
  <c r="CT25" i="8"/>
  <c r="CX23" i="8"/>
  <c r="BX25" i="7"/>
  <c r="BP23" i="7"/>
  <c r="CJ22" i="7"/>
  <c r="CC25" i="6"/>
  <c r="CI22" i="6"/>
  <c r="CS24" i="6"/>
  <c r="CN21" i="8"/>
  <c r="BP23" i="8"/>
  <c r="BQ23" i="8"/>
  <c r="CW23" i="8"/>
  <c r="CG21" i="10"/>
  <c r="BT25" i="10"/>
  <c r="CT20" i="10"/>
  <c r="BU23" i="10"/>
  <c r="BY23" i="7"/>
  <c r="CQ23" i="7"/>
  <c r="CC25" i="7"/>
  <c r="BP20" i="10"/>
  <c r="BP20" i="9"/>
  <c r="CQ22" i="8"/>
  <c r="BW25" i="9"/>
  <c r="BW22" i="7"/>
  <c r="BV25" i="7"/>
  <c r="CJ21" i="7"/>
  <c r="CA20" i="6"/>
  <c r="CJ25" i="6"/>
  <c r="CN20" i="6"/>
  <c r="V24" i="6"/>
  <c r="V25" i="6" s="1"/>
  <c r="BY10" i="6"/>
  <c r="Q21" i="6"/>
  <c r="BT7" i="6"/>
  <c r="BT13" i="6" s="1"/>
  <c r="M27" i="6"/>
  <c r="BP12" i="6"/>
  <c r="CX14" i="13"/>
  <c r="CR23" i="13"/>
  <c r="CB22" i="6"/>
  <c r="CE7" i="13"/>
  <c r="BQ9" i="13"/>
  <c r="BQ14" i="13" s="1"/>
  <c r="CG9" i="13"/>
  <c r="CW9" i="13"/>
  <c r="CW14" i="13" s="1"/>
  <c r="CG12" i="13"/>
  <c r="CK8" i="13"/>
  <c r="CN12" i="13"/>
  <c r="CN15" i="13" s="1"/>
  <c r="AN24" i="13"/>
  <c r="CO8" i="13"/>
  <c r="CO13" i="13" s="1"/>
  <c r="AL25" i="13"/>
  <c r="CO20" i="13"/>
  <c r="CO24" i="13"/>
  <c r="BW9" i="13"/>
  <c r="CM9" i="13"/>
  <c r="CM14" i="13" s="1"/>
  <c r="CE9" i="13"/>
  <c r="CE14" i="13" s="1"/>
  <c r="AA36" i="11"/>
  <c r="CA22" i="13"/>
  <c r="BW11" i="13"/>
  <c r="CF9" i="13"/>
  <c r="CL21" i="13"/>
  <c r="CD12" i="13"/>
  <c r="BS7" i="13"/>
  <c r="CI21" i="13"/>
  <c r="BX11" i="13"/>
  <c r="CM12" i="13"/>
  <c r="CG7" i="7"/>
  <c r="CD12" i="7"/>
  <c r="BP21" i="7"/>
  <c r="CV11" i="7"/>
  <c r="CV15" i="7" s="1"/>
  <c r="T21" i="7"/>
  <c r="CC7" i="7"/>
  <c r="CD9" i="7"/>
  <c r="CN25" i="6"/>
  <c r="Y25" i="6"/>
  <c r="CB20" i="6"/>
  <c r="CR7" i="6"/>
  <c r="CD25" i="6"/>
  <c r="CI7" i="6"/>
  <c r="CL7" i="6"/>
  <c r="CX23" i="6"/>
  <c r="CD21" i="13"/>
  <c r="BQ24" i="13"/>
  <c r="CB12" i="13"/>
  <c r="CV12" i="13"/>
  <c r="CV15" i="13" s="1"/>
  <c r="CK7" i="13"/>
  <c r="AN23" i="13"/>
  <c r="CQ9" i="13"/>
  <c r="CQ14" i="13" s="1"/>
  <c r="AQ36" i="11"/>
  <c r="CN8" i="13"/>
  <c r="BU12" i="13"/>
  <c r="AK24" i="13"/>
  <c r="CL25" i="13"/>
  <c r="BW20" i="13"/>
  <c r="CA12" i="13"/>
  <c r="CQ24" i="13"/>
  <c r="CH12" i="7"/>
  <c r="CH15" i="7" s="1"/>
  <c r="CF8" i="7"/>
  <c r="CF13" i="7" s="1"/>
  <c r="CR7" i="7"/>
  <c r="CR13" i="7" s="1"/>
  <c r="BR9" i="7"/>
  <c r="CH23" i="7"/>
  <c r="CX10" i="7"/>
  <c r="BZ11" i="6"/>
  <c r="BZ15" i="6" s="1"/>
  <c r="BP7" i="6"/>
  <c r="CV8" i="6"/>
  <c r="BQ23" i="6"/>
  <c r="CW23" i="6"/>
  <c r="CC21" i="13"/>
  <c r="BP25" i="13"/>
  <c r="CV7" i="13"/>
  <c r="AP25" i="13"/>
  <c r="CS20" i="13"/>
  <c r="CC12" i="13"/>
  <c r="CC15" i="13" s="1"/>
  <c r="BP10" i="13"/>
  <c r="BP14" i="13" s="1"/>
  <c r="CQ7" i="13"/>
  <c r="CP22" i="13"/>
  <c r="CE11" i="13"/>
  <c r="CE15" i="13" s="1"/>
  <c r="CU11" i="13"/>
  <c r="CV7" i="7"/>
  <c r="CQ8" i="6"/>
  <c r="CQ13" i="6" s="1"/>
  <c r="CG21" i="13"/>
  <c r="BS22" i="13"/>
  <c r="BX21" i="13"/>
  <c r="Y24" i="13"/>
  <c r="CI11" i="13"/>
  <c r="CP13" i="10"/>
  <c r="O22" i="6"/>
  <c r="AQ21" i="8"/>
  <c r="X26" i="7"/>
  <c r="AD23" i="8"/>
  <c r="CA13" i="8"/>
  <c r="CB14" i="9"/>
  <c r="Y23" i="10"/>
  <c r="CN11" i="10"/>
  <c r="CN15" i="10" s="1"/>
  <c r="CN22" i="10"/>
  <c r="BZ11" i="10"/>
  <c r="AL21" i="10"/>
  <c r="BS13" i="8"/>
  <c r="CR14" i="9"/>
  <c r="CR15" i="8"/>
  <c r="BZ14" i="7"/>
  <c r="BR15" i="6"/>
  <c r="CD20" i="8"/>
  <c r="BT15" i="9"/>
  <c r="CG14" i="10"/>
  <c r="CO15" i="10"/>
  <c r="CE20" i="13"/>
  <c r="AA23" i="13"/>
  <c r="CD9" i="13"/>
  <c r="AO36" i="11"/>
  <c r="CG25" i="13"/>
  <c r="CK21" i="13"/>
  <c r="CN25" i="13"/>
  <c r="CO21" i="13"/>
  <c r="CF22" i="13"/>
  <c r="BW24" i="13"/>
  <c r="AN36" i="11"/>
  <c r="CD25" i="13"/>
  <c r="BS20" i="13"/>
  <c r="BX24" i="13"/>
  <c r="CM25" i="13"/>
  <c r="CG20" i="7"/>
  <c r="CD25" i="7"/>
  <c r="CV24" i="7"/>
  <c r="BW13" i="7"/>
  <c r="CC20" i="7"/>
  <c r="CD22" i="7"/>
  <c r="AO25" i="6"/>
  <c r="CR20" i="6"/>
  <c r="CI20" i="6"/>
  <c r="AF25" i="6"/>
  <c r="CL20" i="6"/>
  <c r="CB25" i="13"/>
  <c r="CV25" i="13"/>
  <c r="CK20" i="13"/>
  <c r="CV22" i="13"/>
  <c r="CN21" i="13"/>
  <c r="AD36" i="11"/>
  <c r="BU25" i="13"/>
  <c r="BV9" i="13"/>
  <c r="BV14" i="13" s="1"/>
  <c r="S23" i="13"/>
  <c r="AG36" i="11"/>
  <c r="CA25" i="13"/>
  <c r="CH25" i="7"/>
  <c r="CF21" i="7"/>
  <c r="CR20" i="7"/>
  <c r="BR22" i="7"/>
  <c r="CX23" i="7"/>
  <c r="BZ24" i="6"/>
  <c r="BP20" i="6"/>
  <c r="CV21" i="6"/>
  <c r="CV20" i="13"/>
  <c r="U23" i="13"/>
  <c r="BX9" i="13"/>
  <c r="BX14" i="13" s="1"/>
  <c r="CC25" i="13"/>
  <c r="CC28" i="13" s="1"/>
  <c r="CQ20" i="13"/>
  <c r="CE24" i="13"/>
  <c r="CU24" i="13"/>
  <c r="CV20" i="7"/>
  <c r="CQ21" i="6"/>
  <c r="K36" i="11"/>
  <c r="M23" i="13"/>
  <c r="CI24" i="13"/>
  <c r="CT13" i="8"/>
  <c r="CN24" i="10"/>
  <c r="CC9" i="7"/>
  <c r="Z23" i="7"/>
  <c r="Z25" i="7" s="1"/>
  <c r="BX15" i="9"/>
  <c r="CU13" i="8"/>
  <c r="CO20" i="9"/>
  <c r="CR22" i="9"/>
  <c r="CV14" i="7"/>
  <c r="CF14" i="7"/>
  <c r="BZ22" i="7"/>
  <c r="CQ15" i="6"/>
  <c r="CP13" i="6"/>
  <c r="BV20" i="7"/>
  <c r="BR15" i="10"/>
  <c r="CO24" i="10"/>
  <c r="BR25" i="6"/>
  <c r="CE8" i="13"/>
  <c r="CT9" i="13"/>
  <c r="BV8" i="13"/>
  <c r="BV13" i="13" s="1"/>
  <c r="CW12" i="13"/>
  <c r="CW15" i="13" s="1"/>
  <c r="BV11" i="13"/>
  <c r="BV15" i="13" s="1"/>
  <c r="BU8" i="13"/>
  <c r="BU13" i="13" s="1"/>
  <c r="BX12" i="13"/>
  <c r="CG11" i="13"/>
  <c r="CW21" i="13"/>
  <c r="CO25" i="13"/>
  <c r="CW7" i="13"/>
  <c r="V36" i="11"/>
  <c r="CL23" i="13"/>
  <c r="CS12" i="13"/>
  <c r="CS15" i="13" s="1"/>
  <c r="CC9" i="13"/>
  <c r="CC14" i="13" s="1"/>
  <c r="CS9" i="13"/>
  <c r="CS14" i="13" s="1"/>
  <c r="CF10" i="13"/>
  <c r="BS8" i="13"/>
  <c r="BR22" i="13"/>
  <c r="CX22" i="13"/>
  <c r="BW12" i="13"/>
  <c r="CM11" i="13"/>
  <c r="CD11" i="7"/>
  <c r="CD10" i="7"/>
  <c r="CP11" i="6"/>
  <c r="BR23" i="6"/>
  <c r="BV23" i="6"/>
  <c r="CB21" i="6"/>
  <c r="CR8" i="6"/>
  <c r="CX25" i="6"/>
  <c r="CI8" i="6"/>
  <c r="CK12" i="13"/>
  <c r="CK15" i="13" s="1"/>
  <c r="BY8" i="13"/>
  <c r="CF7" i="13"/>
  <c r="CF13" i="13" s="1"/>
  <c r="BV25" i="13"/>
  <c r="X24" i="13"/>
  <c r="CU10" i="13"/>
  <c r="BQ7" i="13"/>
  <c r="BQ13" i="13" s="1"/>
  <c r="CV8" i="13"/>
  <c r="CI9" i="13"/>
  <c r="CD10" i="13"/>
  <c r="CR10" i="13"/>
  <c r="CM8" i="13"/>
  <c r="CL9" i="13"/>
  <c r="BP11" i="13"/>
  <c r="BP15" i="13" s="1"/>
  <c r="CA11" i="13"/>
  <c r="BR12" i="7"/>
  <c r="BR15" i="7" s="1"/>
  <c r="CB20" i="7"/>
  <c r="BR10" i="7"/>
  <c r="CH22" i="7"/>
  <c r="CX9" i="7"/>
  <c r="CL23" i="6"/>
  <c r="BP8" i="6"/>
  <c r="CF20" i="6"/>
  <c r="CV7" i="6"/>
  <c r="CH25" i="6"/>
  <c r="CD23" i="6"/>
  <c r="CO22" i="13"/>
  <c r="CD11" i="13"/>
  <c r="CS21" i="13"/>
  <c r="BV20" i="13"/>
  <c r="CU9" i="13"/>
  <c r="CT10" i="13"/>
  <c r="CI7" i="13"/>
  <c r="CI13" i="13" s="1"/>
  <c r="Q24" i="13"/>
  <c r="CA21" i="13"/>
  <c r="CQ8" i="13"/>
  <c r="U36" i="11"/>
  <c r="AK36" i="11"/>
  <c r="CJ11" i="13"/>
  <c r="CJ15" i="13" s="1"/>
  <c r="CE25" i="13"/>
  <c r="CU12" i="13"/>
  <c r="CW7" i="7"/>
  <c r="CW13" i="7" s="1"/>
  <c r="CL25" i="7"/>
  <c r="CV8" i="7"/>
  <c r="BP7" i="7"/>
  <c r="BP13" i="7" s="1"/>
  <c r="CV25" i="7"/>
  <c r="CT10" i="6"/>
  <c r="CM7" i="13"/>
  <c r="BS25" i="13"/>
  <c r="CI12" i="13"/>
  <c r="CH13" i="9"/>
  <c r="CP14" i="10"/>
  <c r="AD21" i="10"/>
  <c r="AB21" i="10"/>
  <c r="S21" i="10"/>
  <c r="AI21" i="7"/>
  <c r="AF21" i="8"/>
  <c r="CT13" i="7"/>
  <c r="CU15" i="7"/>
  <c r="R23" i="10"/>
  <c r="V23" i="9"/>
  <c r="BP14" i="9"/>
  <c r="AP21" i="9"/>
  <c r="AP23" i="8"/>
  <c r="AM21" i="9"/>
  <c r="X21" i="10"/>
  <c r="CH24" i="10"/>
  <c r="AR23" i="10"/>
  <c r="AR25" i="10" s="1"/>
  <c r="CQ13" i="10"/>
  <c r="CW7" i="10"/>
  <c r="BZ13" i="10"/>
  <c r="CC22" i="8"/>
  <c r="T25" i="8"/>
  <c r="BW20" i="8"/>
  <c r="BX24" i="6"/>
  <c r="CR24" i="6"/>
  <c r="BR13" i="7"/>
  <c r="CE21" i="13"/>
  <c r="CT22" i="13"/>
  <c r="BV21" i="13"/>
  <c r="CW25" i="13"/>
  <c r="BV24" i="13"/>
  <c r="BU21" i="13"/>
  <c r="BX25" i="13"/>
  <c r="CG24" i="13"/>
  <c r="AK23" i="13"/>
  <c r="CN9" i="13"/>
  <c r="CN14" i="13" s="1"/>
  <c r="CW20" i="13"/>
  <c r="CS25" i="13"/>
  <c r="CS22" i="13"/>
  <c r="CF23" i="13"/>
  <c r="BS21" i="13"/>
  <c r="BW25" i="13"/>
  <c r="CM24" i="13"/>
  <c r="CD24" i="7"/>
  <c r="CD23" i="7"/>
  <c r="CP24" i="6"/>
  <c r="CR21" i="6"/>
  <c r="CI21" i="6"/>
  <c r="CK25" i="13"/>
  <c r="BY21" i="13"/>
  <c r="CF20" i="13"/>
  <c r="BQ20" i="13"/>
  <c r="CV21" i="13"/>
  <c r="CI22" i="13"/>
  <c r="CD23" i="13"/>
  <c r="CM21" i="13"/>
  <c r="CL22" i="13"/>
  <c r="BP24" i="13"/>
  <c r="CA24" i="13"/>
  <c r="BR25" i="7"/>
  <c r="BR23" i="7"/>
  <c r="CX22" i="7"/>
  <c r="CV20" i="6"/>
  <c r="CD24" i="13"/>
  <c r="CU22" i="13"/>
  <c r="CT23" i="13"/>
  <c r="CI20" i="13"/>
  <c r="CV9" i="13"/>
  <c r="CV14" i="13" s="1"/>
  <c r="CQ21" i="13"/>
  <c r="CJ24" i="13"/>
  <c r="CU25" i="13"/>
  <c r="CW20" i="7"/>
  <c r="CV21" i="7"/>
  <c r="BP20" i="7"/>
  <c r="CT23" i="6"/>
  <c r="CM20" i="13"/>
  <c r="CI25" i="13"/>
  <c r="CL13" i="7"/>
  <c r="CI13" i="8"/>
  <c r="BY14" i="9"/>
  <c r="CS13" i="9"/>
  <c r="CS14" i="8"/>
  <c r="CP13" i="9"/>
  <c r="CA13" i="10"/>
  <c r="CW20" i="10"/>
  <c r="BP15" i="9"/>
  <c r="BU14" i="9"/>
  <c r="CP15" i="7"/>
  <c r="CN24" i="7"/>
  <c r="CM24" i="7"/>
  <c r="CI24" i="7"/>
  <c r="CW14" i="6"/>
  <c r="BR13" i="9"/>
  <c r="CQ15" i="9"/>
  <c r="CW14" i="8"/>
  <c r="CH14" i="6"/>
  <c r="CO14" i="9"/>
  <c r="CV15" i="9"/>
  <c r="P21" i="8"/>
  <c r="CC14" i="9"/>
  <c r="BP14" i="6"/>
  <c r="AK26" i="8"/>
  <c r="CA24" i="8"/>
  <c r="BY9" i="8"/>
  <c r="BY14" i="8" s="1"/>
  <c r="AO26" i="8"/>
  <c r="AI23" i="7"/>
  <c r="CF11" i="7"/>
  <c r="Q26" i="7"/>
  <c r="BT24" i="7" s="1"/>
  <c r="BT28" i="7" s="1"/>
  <c r="CE11" i="7"/>
  <c r="CE15" i="7" s="1"/>
  <c r="CM7" i="7"/>
  <c r="AS23" i="7"/>
  <c r="AS25" i="7" s="1"/>
  <c r="CE7" i="7"/>
  <c r="AC23" i="7"/>
  <c r="CP14" i="7"/>
  <c r="BQ9" i="7"/>
  <c r="BQ14" i="7" s="1"/>
  <c r="X21" i="7"/>
  <c r="BR24" i="7"/>
  <c r="AG23" i="6"/>
  <c r="BT14" i="6"/>
  <c r="CQ9" i="6"/>
  <c r="BX11" i="6"/>
  <c r="BX15" i="6" s="1"/>
  <c r="Y26" i="6"/>
  <c r="AQ25" i="6"/>
  <c r="CT20" i="6"/>
  <c r="BY22" i="6"/>
  <c r="CX9" i="6"/>
  <c r="CX14" i="6" s="1"/>
  <c r="CD13" i="13"/>
  <c r="BU13" i="10"/>
  <c r="Q26" i="9"/>
  <c r="BT24" i="9" s="1"/>
  <c r="BT28" i="9" s="1"/>
  <c r="CT15" i="10"/>
  <c r="X23" i="10"/>
  <c r="CL13" i="10"/>
  <c r="CG24" i="10"/>
  <c r="U21" i="7"/>
  <c r="O21" i="7"/>
  <c r="AJ26" i="9"/>
  <c r="AT23" i="8"/>
  <c r="AL23" i="8"/>
  <c r="CU11" i="8"/>
  <c r="CJ15" i="7"/>
  <c r="BV22" i="7"/>
  <c r="CQ24" i="7"/>
  <c r="CD20" i="7"/>
  <c r="BW11" i="7"/>
  <c r="BW15" i="7" s="1"/>
  <c r="AE23" i="6"/>
  <c r="CO11" i="6"/>
  <c r="AE21" i="6"/>
  <c r="CG22" i="6"/>
  <c r="AG26" i="6"/>
  <c r="CD11" i="6"/>
  <c r="CD15" i="6" s="1"/>
  <c r="AB26" i="6"/>
  <c r="BU9" i="6"/>
  <c r="BU14" i="6" s="1"/>
  <c r="BR24" i="10"/>
  <c r="CR14" i="10"/>
  <c r="AI25" i="13"/>
  <c r="CL20" i="13"/>
  <c r="CN15" i="8"/>
  <c r="BY22" i="8"/>
  <c r="CL14" i="7"/>
  <c r="CF24" i="7"/>
  <c r="CE24" i="7"/>
  <c r="CM20" i="7"/>
  <c r="CE20" i="7"/>
  <c r="BQ22" i="7"/>
  <c r="CJ14" i="6"/>
  <c r="CQ22" i="6"/>
  <c r="CX22" i="6"/>
  <c r="CA14" i="10"/>
  <c r="BX13" i="7"/>
  <c r="CM15" i="9"/>
  <c r="CO14" i="8"/>
  <c r="CD7" i="8"/>
  <c r="CU24" i="8"/>
  <c r="BW24" i="7"/>
  <c r="BV7" i="7"/>
  <c r="BV13" i="7" s="1"/>
  <c r="CO24" i="6"/>
  <c r="CH13" i="6"/>
  <c r="CJ15" i="6"/>
  <c r="CD24" i="6"/>
  <c r="CE15" i="6"/>
  <c r="BU22" i="6"/>
  <c r="CK22" i="7"/>
  <c r="BQ24" i="10"/>
  <c r="CJ14" i="8"/>
  <c r="CA15" i="9"/>
  <c r="BZ24" i="7"/>
  <c r="CV24" i="6"/>
  <c r="BY13" i="13"/>
  <c r="CN20" i="13"/>
  <c r="CK9" i="9"/>
  <c r="CK14" i="9" s="1"/>
  <c r="BS11" i="9"/>
  <c r="BS15" i="9" s="1"/>
  <c r="R23" i="9"/>
  <c r="AB26" i="9"/>
  <c r="CC9" i="8"/>
  <c r="CC14" i="8" s="1"/>
  <c r="AM26" i="8"/>
  <c r="BZ13" i="7"/>
  <c r="AB26" i="8"/>
  <c r="BV11" i="8"/>
  <c r="BV15" i="8" s="1"/>
  <c r="AO23" i="8"/>
  <c r="BY22" i="7"/>
  <c r="CB15" i="7"/>
  <c r="N23" i="6"/>
  <c r="N25" i="6" s="1"/>
  <c r="BR24" i="6"/>
  <c r="AC23" i="6"/>
  <c r="AR26" i="6"/>
  <c r="AD21" i="13"/>
  <c r="AJ21" i="10"/>
  <c r="AD23" i="7"/>
  <c r="AD25" i="7" s="1"/>
  <c r="M23" i="7"/>
  <c r="N23" i="9"/>
  <c r="BQ22" i="9" s="1"/>
  <c r="AU21" i="7"/>
  <c r="CG22" i="10"/>
  <c r="AL23" i="6"/>
  <c r="CS9" i="9"/>
  <c r="CS14" i="9" s="1"/>
  <c r="CG9" i="9"/>
  <c r="P26" i="6"/>
  <c r="BW11" i="8"/>
  <c r="BW15" i="8" s="1"/>
  <c r="CE20" i="8"/>
  <c r="CO14" i="7"/>
  <c r="BX11" i="7"/>
  <c r="BX15" i="7" s="1"/>
  <c r="CH7" i="7"/>
  <c r="CU7" i="7"/>
  <c r="CU13" i="7" s="1"/>
  <c r="X26" i="6"/>
  <c r="CI15" i="6"/>
  <c r="CL11" i="6"/>
  <c r="CL15" i="6" s="1"/>
  <c r="CI15" i="8"/>
  <c r="BY24" i="10"/>
  <c r="CA24" i="9"/>
  <c r="CR15" i="7"/>
  <c r="BR14" i="6"/>
  <c r="BQ14" i="8"/>
  <c r="CK22" i="9"/>
  <c r="CE15" i="9"/>
  <c r="BV24" i="8"/>
  <c r="CR14" i="8"/>
  <c r="CM13" i="10"/>
  <c r="CG14" i="7"/>
  <c r="CX20" i="8"/>
  <c r="BQ14" i="9"/>
  <c r="CX13" i="7"/>
  <c r="CS22" i="9"/>
  <c r="CG22" i="9"/>
  <c r="BW24" i="8"/>
  <c r="BX24" i="7"/>
  <c r="CH20" i="7"/>
  <c r="CU20" i="7"/>
  <c r="CL24" i="6"/>
  <c r="CD24" i="10"/>
  <c r="CD28" i="10" s="1"/>
  <c r="BV14" i="9"/>
  <c r="CS14" i="7"/>
  <c r="CJ24" i="8"/>
  <c r="CR24" i="7"/>
  <c r="CS22" i="6"/>
  <c r="BU24" i="13"/>
  <c r="AF26" i="8"/>
  <c r="BQ11" i="10"/>
  <c r="CD11" i="10"/>
  <c r="CD15" i="10" s="1"/>
  <c r="AO23" i="10"/>
  <c r="CP11" i="9"/>
  <c r="CP15" i="9" s="1"/>
  <c r="CJ11" i="8"/>
  <c r="CT11" i="8"/>
  <c r="BR11" i="8"/>
  <c r="BR15" i="8" s="1"/>
  <c r="AN21" i="7"/>
  <c r="BZ11" i="7"/>
  <c r="CX11" i="7"/>
  <c r="AP26" i="13"/>
  <c r="CQ9" i="10"/>
  <c r="CQ14" i="10" s="1"/>
  <c r="N23" i="8"/>
  <c r="CH24" i="7"/>
  <c r="AS23" i="6"/>
  <c r="AS25" i="6" s="1"/>
  <c r="CS9" i="6"/>
  <c r="CS14" i="6" s="1"/>
  <c r="CL7" i="13"/>
  <c r="CL13" i="13" s="1"/>
  <c r="CP24" i="9"/>
  <c r="CT24" i="8"/>
  <c r="BR24" i="8"/>
  <c r="CX24" i="7"/>
  <c r="CQ22" i="10"/>
  <c r="O23" i="6"/>
  <c r="BU11" i="13"/>
  <c r="AP23" i="7"/>
  <c r="CV11" i="6"/>
  <c r="CV15" i="6" s="1"/>
  <c r="R21" i="13"/>
  <c r="CD11" i="8"/>
  <c r="CV11" i="8"/>
  <c r="CV15" i="8" s="1"/>
  <c r="CN11" i="6"/>
  <c r="CN15" i="6" s="1"/>
  <c r="AQ26" i="13"/>
  <c r="CL15" i="13"/>
  <c r="CN7" i="13"/>
  <c r="CN13" i="13" s="1"/>
  <c r="CD24" i="8"/>
  <c r="CV24" i="8"/>
  <c r="CN24" i="6"/>
  <c r="M21" i="4"/>
  <c r="BP7" i="4"/>
  <c r="BP13" i="4" s="1"/>
  <c r="U23" i="4"/>
  <c r="BX9" i="4"/>
  <c r="BX14" i="4" s="1"/>
  <c r="Z27" i="4"/>
  <c r="CC12" i="4"/>
  <c r="AC24" i="4"/>
  <c r="AC25" i="4" s="1"/>
  <c r="CF10" i="4"/>
  <c r="CF14" i="4" s="1"/>
  <c r="AH22" i="4"/>
  <c r="AH25" i="4" s="1"/>
  <c r="CK8" i="4"/>
  <c r="CK13" i="4" s="1"/>
  <c r="AG27" i="4"/>
  <c r="CJ12" i="4"/>
  <c r="CJ15" i="4" s="1"/>
  <c r="CP21" i="4"/>
  <c r="CP20" i="4"/>
  <c r="CS10" i="4"/>
  <c r="AP24" i="4"/>
  <c r="AM24" i="4"/>
  <c r="AM25" i="4" s="1"/>
  <c r="CP10" i="4"/>
  <c r="CP14" i="4" s="1"/>
  <c r="N22" i="4"/>
  <c r="BQ8" i="4"/>
  <c r="BS21" i="4"/>
  <c r="BS26" i="4" s="1"/>
  <c r="S27" i="4"/>
  <c r="BV12" i="4"/>
  <c r="AM27" i="4"/>
  <c r="CP12" i="4"/>
  <c r="CP15" i="4" s="1"/>
  <c r="CU8" i="4"/>
  <c r="CU13" i="4" s="1"/>
  <c r="AR22" i="4"/>
  <c r="CH12" i="4"/>
  <c r="CH15" i="4" s="1"/>
  <c r="AE27" i="4"/>
  <c r="CK23" i="4"/>
  <c r="AN24" i="4"/>
  <c r="CQ10" i="4"/>
  <c r="CQ14" i="4" s="1"/>
  <c r="CF20" i="4"/>
  <c r="BU13" i="4"/>
  <c r="BV13" i="4"/>
  <c r="P27" i="4"/>
  <c r="BS12" i="4"/>
  <c r="BY21" i="4"/>
  <c r="T22" i="4"/>
  <c r="T25" i="4" s="1"/>
  <c r="BW8" i="4"/>
  <c r="BW13" i="4" s="1"/>
  <c r="CA9" i="4"/>
  <c r="X23" i="4"/>
  <c r="CA25" i="4"/>
  <c r="CC10" i="4"/>
  <c r="CC14" i="4" s="1"/>
  <c r="Z24" i="4"/>
  <c r="CD11" i="4"/>
  <c r="CD15" i="4" s="1"/>
  <c r="AA26" i="4"/>
  <c r="CU23" i="4"/>
  <c r="Z22" i="4"/>
  <c r="CC8" i="4"/>
  <c r="CL21" i="4"/>
  <c r="CR8" i="4"/>
  <c r="CR13" i="4" s="1"/>
  <c r="AO22" i="4"/>
  <c r="CW14" i="4"/>
  <c r="BQ22" i="4"/>
  <c r="BP14" i="4"/>
  <c r="BQ10" i="4"/>
  <c r="BQ14" i="4" s="1"/>
  <c r="N24" i="4"/>
  <c r="Q27" i="4"/>
  <c r="BT12" i="4"/>
  <c r="BT15" i="4" s="1"/>
  <c r="BU21" i="4"/>
  <c r="U22" i="4"/>
  <c r="BZ25" i="4"/>
  <c r="CF22" i="4"/>
  <c r="CG23" i="4"/>
  <c r="CN21" i="4"/>
  <c r="CO9" i="4"/>
  <c r="CO14" i="4" s="1"/>
  <c r="AL23" i="4"/>
  <c r="AL25" i="4" s="1"/>
  <c r="CS9" i="4"/>
  <c r="AP23" i="4"/>
  <c r="O27" i="4"/>
  <c r="BT9" i="4"/>
  <c r="BT14" i="4" s="1"/>
  <c r="Q23" i="4"/>
  <c r="Q25" i="4" s="1"/>
  <c r="BP25" i="4"/>
  <c r="Y22" i="4"/>
  <c r="CB8" i="4"/>
  <c r="CB13" i="4" s="1"/>
  <c r="CL9" i="4"/>
  <c r="CL14" i="4" s="1"/>
  <c r="AI23" i="4"/>
  <c r="AI25" i="4" s="1"/>
  <c r="CT21" i="4"/>
  <c r="CT26" i="4" s="1"/>
  <c r="AR26" i="4"/>
  <c r="CU11" i="4"/>
  <c r="CU15" i="4" s="1"/>
  <c r="BW22" i="4"/>
  <c r="R24" i="4"/>
  <c r="BU10" i="4"/>
  <c r="BU14" i="4" s="1"/>
  <c r="BW20" i="4"/>
  <c r="Y24" i="4"/>
  <c r="CB10" i="4"/>
  <c r="CB14" i="4" s="1"/>
  <c r="BY25" i="4"/>
  <c r="X24" i="4"/>
  <c r="CA10" i="4"/>
  <c r="AE24" i="4"/>
  <c r="CH10" i="4"/>
  <c r="CE23" i="4"/>
  <c r="CN10" i="4"/>
  <c r="AK24" i="4"/>
  <c r="CO23" i="4"/>
  <c r="AN22" i="4"/>
  <c r="CQ8" i="4"/>
  <c r="CQ13" i="4" s="1"/>
  <c r="BR21" i="4"/>
  <c r="BT23" i="4"/>
  <c r="CF25" i="4"/>
  <c r="CL20" i="4"/>
  <c r="AQ26" i="4"/>
  <c r="CT11" i="4"/>
  <c r="CT15" i="4" s="1"/>
  <c r="N27" i="4"/>
  <c r="BQ12" i="4"/>
  <c r="BQ15" i="4" s="1"/>
  <c r="CR10" i="4"/>
  <c r="CR14" i="4" s="1"/>
  <c r="AO24" i="4"/>
  <c r="CO20" i="4"/>
  <c r="CO26" i="4" s="1"/>
  <c r="BU15" i="4"/>
  <c r="CW22" i="4"/>
  <c r="BV11" i="4"/>
  <c r="S26" i="4"/>
  <c r="AT25" i="4"/>
  <c r="CW20" i="4"/>
  <c r="AR23" i="4"/>
  <c r="CU9" i="4"/>
  <c r="CU14" i="4" s="1"/>
  <c r="BY11" i="4"/>
  <c r="BY15" i="4" s="1"/>
  <c r="V26" i="4"/>
  <c r="CT25" i="4"/>
  <c r="CQ20" i="4"/>
  <c r="CM13" i="4"/>
  <c r="AD25" i="4"/>
  <c r="CC22" i="4"/>
  <c r="Z26" i="4"/>
  <c r="CC11" i="4"/>
  <c r="CA15" i="4"/>
  <c r="CU20" i="4"/>
  <c r="CX24" i="4"/>
  <c r="CX28" i="4" s="1"/>
  <c r="CR24" i="4"/>
  <c r="CE14" i="4"/>
  <c r="CV22" i="4"/>
  <c r="CO7" i="4"/>
  <c r="CO13" i="4" s="1"/>
  <c r="CE25" i="4"/>
  <c r="CE28" i="4" s="1"/>
  <c r="BP23" i="4"/>
  <c r="BX23" i="4"/>
  <c r="CB22" i="4"/>
  <c r="BZ23" i="4"/>
  <c r="CD21" i="4"/>
  <c r="CD26" i="4" s="1"/>
  <c r="CD25" i="4"/>
  <c r="CM23" i="4"/>
  <c r="BR8" i="4"/>
  <c r="BR13" i="4" s="1"/>
  <c r="BT21" i="4"/>
  <c r="BT26" i="4" s="1"/>
  <c r="BW10" i="4"/>
  <c r="BW14" i="4" s="1"/>
  <c r="BZ13" i="4"/>
  <c r="CD10" i="4"/>
  <c r="CD14" i="4" s="1"/>
  <c r="CS12" i="4"/>
  <c r="CS15" i="4" s="1"/>
  <c r="AP27" i="4"/>
  <c r="CR25" i="4"/>
  <c r="CW23" i="4"/>
  <c r="CA21" i="4"/>
  <c r="CG21" i="4"/>
  <c r="CF21" i="4"/>
  <c r="CV24" i="4"/>
  <c r="CG22" i="4"/>
  <c r="CN24" i="4"/>
  <c r="CN28" i="4" s="1"/>
  <c r="CG24" i="4"/>
  <c r="CH20" i="4"/>
  <c r="AF21" i="4"/>
  <c r="CI7" i="4"/>
  <c r="CI13" i="4" s="1"/>
  <c r="BV14" i="4"/>
  <c r="CW7" i="4"/>
  <c r="CW13" i="4" s="1"/>
  <c r="BU22" i="4"/>
  <c r="CH9" i="4"/>
  <c r="AE23" i="4"/>
  <c r="AF26" i="4"/>
  <c r="CI11" i="4"/>
  <c r="CI15" i="4" s="1"/>
  <c r="CB24" i="4"/>
  <c r="CB28" i="4" s="1"/>
  <c r="R21" i="4"/>
  <c r="O25" i="4"/>
  <c r="BR20" i="4"/>
  <c r="AS25" i="4"/>
  <c r="CV20" i="4"/>
  <c r="CV26" i="4" s="1"/>
  <c r="CN9" i="4"/>
  <c r="AK23" i="4"/>
  <c r="CE22" i="4"/>
  <c r="CM24" i="4"/>
  <c r="CM22" i="4"/>
  <c r="BW15" i="4"/>
  <c r="BR15" i="4"/>
  <c r="W25" i="4"/>
  <c r="AE22" i="4"/>
  <c r="CH8" i="4"/>
  <c r="CH13" i="4" s="1"/>
  <c r="CO25" i="4"/>
  <c r="CW21" i="4"/>
  <c r="BW25" i="4"/>
  <c r="X21" i="4"/>
  <c r="CA7" i="4"/>
  <c r="CA13" i="4" s="1"/>
  <c r="AG25" i="4"/>
  <c r="CJ20" i="4"/>
  <c r="CJ26" i="4" s="1"/>
  <c r="BS9" i="4"/>
  <c r="BS14" i="4" s="1"/>
  <c r="P23" i="4"/>
  <c r="P25" i="4" s="1"/>
  <c r="BZ11" i="4"/>
  <c r="BZ15" i="4" s="1"/>
  <c r="W26" i="4"/>
  <c r="AU25" i="4"/>
  <c r="CX20" i="4"/>
  <c r="CX26" i="4" s="1"/>
  <c r="CX22" i="4"/>
  <c r="CX27" i="4" s="1"/>
  <c r="CD27" i="4"/>
  <c r="BZ20" i="4"/>
  <c r="BZ26" i="4" s="1"/>
  <c r="BZ14" i="4"/>
  <c r="BS24" i="4"/>
  <c r="BS13" i="4"/>
  <c r="CD13" i="4"/>
  <c r="CK22" i="4"/>
  <c r="BX20" i="4"/>
  <c r="AO23" i="4"/>
  <c r="CQ11" i="4"/>
  <c r="CQ15" i="4" s="1"/>
  <c r="AN26" i="4"/>
  <c r="CP22" i="4"/>
  <c r="BP21" i="4"/>
  <c r="CI21" i="4"/>
  <c r="CQ25" i="4"/>
  <c r="BS23" i="4"/>
  <c r="CG25" i="4"/>
  <c r="CL23" i="4"/>
  <c r="CM25" i="4"/>
  <c r="CW25" i="4"/>
  <c r="BR22" i="4"/>
  <c r="U27" i="4"/>
  <c r="BX12" i="4"/>
  <c r="BX15" i="4" s="1"/>
  <c r="CI23" i="4"/>
  <c r="AS27" i="4"/>
  <c r="CS21" i="4"/>
  <c r="BY7" i="4"/>
  <c r="BY13" i="4" s="1"/>
  <c r="V21" i="4"/>
  <c r="CS20" i="4"/>
  <c r="AI26" i="4"/>
  <c r="AC26" i="4"/>
  <c r="CA24" i="4"/>
  <c r="N21" i="4"/>
  <c r="BQ7" i="4"/>
  <c r="BQ13" i="4" s="1"/>
  <c r="S21" i="4"/>
  <c r="CS24" i="4"/>
  <c r="AN23" i="4"/>
  <c r="AQ24" i="4"/>
  <c r="AQ25" i="4" s="1"/>
  <c r="CI25" i="4"/>
  <c r="CO11" i="4"/>
  <c r="CO15" i="4" s="1"/>
  <c r="AL26" i="4"/>
  <c r="CG20" i="4"/>
  <c r="CI22" i="4"/>
  <c r="Z21" i="4"/>
  <c r="CC7" i="4"/>
  <c r="CM11" i="4"/>
  <c r="CM15" i="4" s="1"/>
  <c r="BP11" i="4"/>
  <c r="BP15" i="4" s="1"/>
  <c r="M26" i="4"/>
  <c r="BZ22" i="4"/>
  <c r="BX24" i="4"/>
  <c r="CN20" i="4"/>
  <c r="CW24" i="4"/>
  <c r="CK20" i="4"/>
  <c r="BW23" i="4"/>
  <c r="CP24" i="4"/>
  <c r="BX13" i="4"/>
  <c r="CK25" i="4"/>
  <c r="CE21" i="4"/>
  <c r="CL25" i="4"/>
  <c r="Y21" i="4"/>
  <c r="AJ21" i="4"/>
  <c r="R26" i="4"/>
  <c r="BS11" i="4"/>
  <c r="AA25" i="4"/>
  <c r="CN7" i="4"/>
  <c r="CN13" i="4" s="1"/>
  <c r="T26" i="4"/>
  <c r="O26" i="4"/>
  <c r="M23" i="4"/>
  <c r="CV23" i="4"/>
  <c r="BR23" i="4"/>
  <c r="AB21" i="4"/>
  <c r="AH26" i="4"/>
  <c r="BS13" i="10" l="1"/>
  <c r="CJ13" i="8"/>
  <c r="CR13" i="13"/>
  <c r="BR13" i="13"/>
  <c r="CE13" i="7"/>
  <c r="CW13" i="10"/>
  <c r="CB15" i="13"/>
  <c r="CC13" i="7"/>
  <c r="CT15" i="9"/>
  <c r="BY15" i="13"/>
  <c r="CA15" i="8"/>
  <c r="BT14" i="9"/>
  <c r="CH13" i="10"/>
  <c r="CW13" i="13"/>
  <c r="CX15" i="7"/>
  <c r="CT15" i="8"/>
  <c r="CF15" i="7"/>
  <c r="CU14" i="13"/>
  <c r="BU13" i="6"/>
  <c r="BZ14" i="9"/>
  <c r="CD14" i="10"/>
  <c r="BZ13" i="13"/>
  <c r="CL13" i="9"/>
  <c r="CK15" i="10"/>
  <c r="CF15" i="13"/>
  <c r="CJ15" i="8"/>
  <c r="CG14" i="9"/>
  <c r="CM13" i="7"/>
  <c r="BW14" i="13"/>
  <c r="BY14" i="6"/>
  <c r="BW15" i="9"/>
  <c r="CJ13" i="9"/>
  <c r="BW14" i="8"/>
  <c r="CU14" i="9"/>
  <c r="CF13" i="8"/>
  <c r="CP15" i="10"/>
  <c r="CW15" i="9"/>
  <c r="BY13" i="7"/>
  <c r="CG15" i="6"/>
  <c r="CK14" i="13"/>
  <c r="CQ13" i="9"/>
  <c r="CL15" i="9"/>
  <c r="BX14" i="7"/>
  <c r="AE25" i="7"/>
  <c r="AQ25" i="9"/>
  <c r="BP28" i="9"/>
  <c r="AA25" i="6"/>
  <c r="AO25" i="8"/>
  <c r="CT27" i="9"/>
  <c r="AO25" i="10"/>
  <c r="CN28" i="9"/>
  <c r="CD26" i="13"/>
  <c r="S25" i="6"/>
  <c r="CJ20" i="7"/>
  <c r="CJ26" i="7" s="1"/>
  <c r="CA28" i="9"/>
  <c r="AB25" i="8"/>
  <c r="CV23" i="13"/>
  <c r="CV27" i="13" s="1"/>
  <c r="CN23" i="6"/>
  <c r="CN27" i="6" s="1"/>
  <c r="CF28" i="6"/>
  <c r="AR25" i="9"/>
  <c r="BZ22" i="13"/>
  <c r="BZ27" i="13" s="1"/>
  <c r="BT28" i="8"/>
  <c r="BZ27" i="10"/>
  <c r="M25" i="9"/>
  <c r="BX21" i="9"/>
  <c r="BX26" i="9" s="1"/>
  <c r="AC25" i="13"/>
  <c r="BP20" i="8"/>
  <c r="BP26" i="8" s="1"/>
  <c r="CK27" i="8"/>
  <c r="CX28" i="6"/>
  <c r="BP26" i="10"/>
  <c r="CT28" i="6"/>
  <c r="AA25" i="10"/>
  <c r="N25" i="10"/>
  <c r="AQ25" i="13"/>
  <c r="BQ27" i="10"/>
  <c r="U25" i="10"/>
  <c r="BS28" i="7"/>
  <c r="CU22" i="7"/>
  <c r="CU27" i="7" s="1"/>
  <c r="CK28" i="13"/>
  <c r="AA25" i="13"/>
  <c r="BQ20" i="7"/>
  <c r="BQ26" i="7" s="1"/>
  <c r="AS25" i="10"/>
  <c r="CK26" i="10"/>
  <c r="CW27" i="9"/>
  <c r="AC25" i="6"/>
  <c r="CE20" i="9"/>
  <c r="CE26" i="9" s="1"/>
  <c r="P25" i="7"/>
  <c r="AK25" i="8"/>
  <c r="CE28" i="10"/>
  <c r="Z25" i="6"/>
  <c r="AJ25" i="8"/>
  <c r="CG23" i="6"/>
  <c r="CG27" i="6" s="1"/>
  <c r="CC23" i="6"/>
  <c r="CC27" i="6" s="1"/>
  <c r="BP27" i="9"/>
  <c r="W25" i="8"/>
  <c r="AD25" i="9"/>
  <c r="BQ27" i="9"/>
  <c r="AJ25" i="7"/>
  <c r="AE25" i="13"/>
  <c r="Z25" i="13"/>
  <c r="AT25" i="9"/>
  <c r="W25" i="6"/>
  <c r="BR26" i="9"/>
  <c r="O25" i="9"/>
  <c r="AT25" i="13"/>
  <c r="CC20" i="13"/>
  <c r="CC26" i="13" s="1"/>
  <c r="CK27" i="10"/>
  <c r="CN26" i="7"/>
  <c r="AR25" i="6"/>
  <c r="CD21" i="7"/>
  <c r="CD26" i="7" s="1"/>
  <c r="AO25" i="9"/>
  <c r="AL25" i="9"/>
  <c r="BZ20" i="6"/>
  <c r="BZ26" i="6" s="1"/>
  <c r="AK25" i="7"/>
  <c r="CK27" i="9"/>
  <c r="U25" i="13"/>
  <c r="W25" i="9"/>
  <c r="CD22" i="8"/>
  <c r="CD27" i="8" s="1"/>
  <c r="AB25" i="6"/>
  <c r="Y25" i="8"/>
  <c r="BT28" i="6"/>
  <c r="N25" i="13"/>
  <c r="CW27" i="7"/>
  <c r="AF25" i="7"/>
  <c r="AQ25" i="7"/>
  <c r="P25" i="13"/>
  <c r="AI25" i="8"/>
  <c r="CS26" i="8"/>
  <c r="R25" i="8"/>
  <c r="W25" i="10"/>
  <c r="X25" i="6"/>
  <c r="AC25" i="9"/>
  <c r="Z25" i="8"/>
  <c r="AR25" i="13"/>
  <c r="AT25" i="7"/>
  <c r="BU27" i="8"/>
  <c r="AN25" i="8"/>
  <c r="CB23" i="8"/>
  <c r="CB27" i="8" s="1"/>
  <c r="AM25" i="10"/>
  <c r="S25" i="13"/>
  <c r="BS27" i="13"/>
  <c r="CI23" i="13"/>
  <c r="CI27" i="13" s="1"/>
  <c r="CP23" i="6"/>
  <c r="CP27" i="6" s="1"/>
  <c r="BV26" i="8"/>
  <c r="CB28" i="7"/>
  <c r="CE20" i="6"/>
  <c r="CE26" i="6" s="1"/>
  <c r="BZ20" i="10"/>
  <c r="BZ26" i="10" s="1"/>
  <c r="CC20" i="8"/>
  <c r="CC26" i="8" s="1"/>
  <c r="BQ21" i="13"/>
  <c r="BQ26" i="13" s="1"/>
  <c r="AJ25" i="6"/>
  <c r="S25" i="9"/>
  <c r="Q25" i="7"/>
  <c r="S25" i="8"/>
  <c r="CB23" i="7"/>
  <c r="CB27" i="7" s="1"/>
  <c r="V25" i="13"/>
  <c r="T25" i="13"/>
  <c r="CU14" i="6"/>
  <c r="AP25" i="6"/>
  <c r="CD15" i="9"/>
  <c r="AG25" i="8"/>
  <c r="CT15" i="7"/>
  <c r="CM15" i="7"/>
  <c r="CO15" i="13"/>
  <c r="CT15" i="6"/>
  <c r="CM14" i="9"/>
  <c r="AK25" i="10"/>
  <c r="AB25" i="13"/>
  <c r="CS13" i="7"/>
  <c r="CW13" i="9"/>
  <c r="CD15" i="8"/>
  <c r="BQ15" i="10"/>
  <c r="CH13" i="7"/>
  <c r="CO15" i="6"/>
  <c r="CU15" i="8"/>
  <c r="CK13" i="13"/>
  <c r="BW14" i="7"/>
  <c r="CX26" i="6"/>
  <c r="CK14" i="7"/>
  <c r="CT14" i="9"/>
  <c r="U25" i="8"/>
  <c r="BU27" i="7"/>
  <c r="CU13" i="6"/>
  <c r="CW15" i="8"/>
  <c r="R25" i="7"/>
  <c r="AT25" i="6"/>
  <c r="BT27" i="6"/>
  <c r="CV13" i="8"/>
  <c r="AS25" i="9"/>
  <c r="X25" i="8"/>
  <c r="O25" i="8"/>
  <c r="BP27" i="6"/>
  <c r="AC25" i="10"/>
  <c r="CJ27" i="10"/>
  <c r="AE25" i="8"/>
  <c r="CC27" i="9"/>
  <c r="CX15" i="13"/>
  <c r="CO14" i="10"/>
  <c r="AI25" i="10"/>
  <c r="CS20" i="6"/>
  <c r="CS26" i="6" s="1"/>
  <c r="CX14" i="7"/>
  <c r="CT14" i="13"/>
  <c r="CC14" i="7"/>
  <c r="M25" i="6"/>
  <c r="BZ15" i="10"/>
  <c r="BP15" i="6"/>
  <c r="CE23" i="13"/>
  <c r="CE27" i="13" s="1"/>
  <c r="CQ14" i="8"/>
  <c r="CE27" i="10"/>
  <c r="CL22" i="6"/>
  <c r="CL27" i="6" s="1"/>
  <c r="AR25" i="8"/>
  <c r="AH25" i="7"/>
  <c r="CP26" i="8"/>
  <c r="BU13" i="7"/>
  <c r="CA14" i="9"/>
  <c r="AG25" i="10"/>
  <c r="CH14" i="8"/>
  <c r="AN25" i="9"/>
  <c r="CN23" i="10"/>
  <c r="CN27" i="10" s="1"/>
  <c r="BV15" i="6"/>
  <c r="CM14" i="8"/>
  <c r="BU15" i="13"/>
  <c r="AU25" i="6"/>
  <c r="CD13" i="8"/>
  <c r="CL14" i="13"/>
  <c r="AH25" i="10"/>
  <c r="CB28" i="13"/>
  <c r="CG14" i="13"/>
  <c r="BT14" i="7"/>
  <c r="CS15" i="6"/>
  <c r="BZ26" i="8"/>
  <c r="Z25" i="9"/>
  <c r="AM25" i="8"/>
  <c r="CU28" i="10"/>
  <c r="CV13" i="9"/>
  <c r="CU15" i="9"/>
  <c r="BY14" i="13"/>
  <c r="CB13" i="10"/>
  <c r="CN27" i="8"/>
  <c r="CR15" i="9"/>
  <c r="CH27" i="8"/>
  <c r="CK15" i="7"/>
  <c r="Z25" i="10"/>
  <c r="AQ25" i="10"/>
  <c r="CN13" i="10"/>
  <c r="AU25" i="10"/>
  <c r="CX27" i="10"/>
  <c r="CP14" i="8"/>
  <c r="CM14" i="6"/>
  <c r="BR13" i="10"/>
  <c r="CC14" i="10"/>
  <c r="CL14" i="9"/>
  <c r="CM15" i="13"/>
  <c r="CG15" i="10"/>
  <c r="BW13" i="8"/>
  <c r="CP14" i="13"/>
  <c r="BX13" i="13"/>
  <c r="BW14" i="9"/>
  <c r="CM13" i="6"/>
  <c r="CR13" i="8"/>
  <c r="CH15" i="10"/>
  <c r="BS15" i="4"/>
  <c r="CC15" i="4"/>
  <c r="CG15" i="13"/>
  <c r="BP15" i="8"/>
  <c r="BV13" i="6"/>
  <c r="W25" i="7"/>
  <c r="CF28" i="9"/>
  <c r="CW13" i="6"/>
  <c r="CW14" i="9"/>
  <c r="BP27" i="10"/>
  <c r="CK15" i="9"/>
  <c r="CN14" i="7"/>
  <c r="BZ15" i="7"/>
  <c r="AM25" i="7"/>
  <c r="AJ25" i="13"/>
  <c r="CD15" i="13"/>
  <c r="CK22" i="13"/>
  <c r="CK27" i="13" s="1"/>
  <c r="CP15" i="6"/>
  <c r="CT26" i="7"/>
  <c r="BV14" i="10"/>
  <c r="CX22" i="9"/>
  <c r="CX27" i="9" s="1"/>
  <c r="CR21" i="7"/>
  <c r="CR26" i="7" s="1"/>
  <c r="BR14" i="8"/>
  <c r="BX13" i="8"/>
  <c r="AH25" i="6"/>
  <c r="CP14" i="9"/>
  <c r="AE25" i="9"/>
  <c r="CA13" i="13"/>
  <c r="CU13" i="13"/>
  <c r="BY15" i="6"/>
  <c r="CT14" i="10"/>
  <c r="CR15" i="13"/>
  <c r="CF13" i="9"/>
  <c r="P25" i="6"/>
  <c r="BT13" i="9"/>
  <c r="CT14" i="8"/>
  <c r="AN25" i="10"/>
  <c r="CB14" i="8"/>
  <c r="CI13" i="7"/>
  <c r="AI25" i="9"/>
  <c r="BZ14" i="8"/>
  <c r="CX13" i="13"/>
  <c r="CD14" i="6"/>
  <c r="CP13" i="13"/>
  <c r="BQ15" i="9"/>
  <c r="CJ13" i="6"/>
  <c r="CK13" i="6"/>
  <c r="CC13" i="4"/>
  <c r="CA15" i="13"/>
  <c r="R25" i="6"/>
  <c r="CN13" i="6"/>
  <c r="CF14" i="9"/>
  <c r="CV14" i="8"/>
  <c r="CF15" i="8"/>
  <c r="CK27" i="6"/>
  <c r="BX13" i="10"/>
  <c r="BX15" i="8"/>
  <c r="CN14" i="4"/>
  <c r="CE26" i="8"/>
  <c r="CQ14" i="6"/>
  <c r="CM13" i="13"/>
  <c r="CV13" i="6"/>
  <c r="CI14" i="13"/>
  <c r="S25" i="7"/>
  <c r="CL28" i="13"/>
  <c r="M25" i="10"/>
  <c r="BP13" i="9"/>
  <c r="BT15" i="10"/>
  <c r="CI14" i="6"/>
  <c r="BY15" i="7"/>
  <c r="CR14" i="7"/>
  <c r="BY15" i="8"/>
  <c r="BT13" i="7"/>
  <c r="CF14" i="10"/>
  <c r="CJ28" i="9"/>
  <c r="CR28" i="9"/>
  <c r="CO13" i="7"/>
  <c r="CB15" i="10"/>
  <c r="CG15" i="9"/>
  <c r="CP26" i="10"/>
  <c r="BW27" i="10"/>
  <c r="BS15" i="13"/>
  <c r="BZ14" i="6"/>
  <c r="CL14" i="6"/>
  <c r="CX15" i="8"/>
  <c r="BR15" i="13"/>
  <c r="BQ28" i="9"/>
  <c r="BP13" i="13"/>
  <c r="BS13" i="6"/>
  <c r="CX14" i="8"/>
  <c r="CG13" i="7"/>
  <c r="CD15" i="7"/>
  <c r="BQ15" i="6"/>
  <c r="CW15" i="6"/>
  <c r="CL13" i="6"/>
  <c r="CI27" i="4"/>
  <c r="CA14" i="4"/>
  <c r="CH14" i="4"/>
  <c r="BV15" i="4"/>
  <c r="CS14" i="4"/>
  <c r="BT26" i="10"/>
  <c r="R25" i="9"/>
  <c r="BU22" i="9"/>
  <c r="BU27" i="9" s="1"/>
  <c r="CM27" i="7"/>
  <c r="BX26" i="8"/>
  <c r="Y25" i="9"/>
  <c r="V25" i="8"/>
  <c r="BX27" i="10"/>
  <c r="CN28" i="6"/>
  <c r="CD26" i="8"/>
  <c r="CM26" i="8"/>
  <c r="BV27" i="8"/>
  <c r="CK26" i="6"/>
  <c r="CM27" i="6"/>
  <c r="CF28" i="7"/>
  <c r="CO27" i="13"/>
  <c r="CB26" i="8"/>
  <c r="CP28" i="9"/>
  <c r="BQ27" i="7"/>
  <c r="BZ26" i="7"/>
  <c r="CJ27" i="7"/>
  <c r="CB27" i="6"/>
  <c r="CF26" i="6"/>
  <c r="CM27" i="13"/>
  <c r="CN26" i="6"/>
  <c r="CX28" i="9"/>
  <c r="BR28" i="6"/>
  <c r="CA28" i="13"/>
  <c r="BV26" i="6"/>
  <c r="BU28" i="13"/>
  <c r="CM26" i="7"/>
  <c r="BY26" i="13"/>
  <c r="CM28" i="13"/>
  <c r="CH26" i="7"/>
  <c r="CP27" i="7"/>
  <c r="CS27" i="13"/>
  <c r="CP27" i="10"/>
  <c r="CN28" i="7"/>
  <c r="BP26" i="6"/>
  <c r="CT28" i="7"/>
  <c r="CJ28" i="10"/>
  <c r="CM27" i="8"/>
  <c r="CJ28" i="8"/>
  <c r="CG27" i="9"/>
  <c r="BZ27" i="7"/>
  <c r="BY26" i="6"/>
  <c r="BQ28" i="10"/>
  <c r="AL25" i="8"/>
  <c r="BW26" i="8"/>
  <c r="CB26" i="13"/>
  <c r="BY27" i="7"/>
  <c r="CI27" i="10"/>
  <c r="CB26" i="10"/>
  <c r="CS28" i="8"/>
  <c r="BT27" i="8"/>
  <c r="BR27" i="13"/>
  <c r="CF28" i="8"/>
  <c r="BU26" i="6"/>
  <c r="BX28" i="7"/>
  <c r="CH27" i="13"/>
  <c r="BQ28" i="6"/>
  <c r="CU27" i="8"/>
  <c r="AK25" i="13"/>
  <c r="CW27" i="13"/>
  <c r="CL28" i="8"/>
  <c r="BR28" i="10"/>
  <c r="CL26" i="6"/>
  <c r="BV28" i="9"/>
  <c r="CX26" i="9"/>
  <c r="CU28" i="8"/>
  <c r="CP26" i="6"/>
  <c r="CQ27" i="8"/>
  <c r="BY27" i="10"/>
  <c r="BQ28" i="7"/>
  <c r="CP28" i="7"/>
  <c r="CX27" i="13"/>
  <c r="CR27" i="9"/>
  <c r="CN28" i="10"/>
  <c r="BQ27" i="13"/>
  <c r="CF27" i="10"/>
  <c r="CW28" i="10"/>
  <c r="CL28" i="10"/>
  <c r="BZ26" i="13"/>
  <c r="CU26" i="7"/>
  <c r="BZ28" i="9"/>
  <c r="CQ27" i="10"/>
  <c r="CV28" i="6"/>
  <c r="CV28" i="9"/>
  <c r="CO26" i="9"/>
  <c r="CC28" i="8"/>
  <c r="BS27" i="8"/>
  <c r="CV26" i="9"/>
  <c r="CV28" i="10"/>
  <c r="CK27" i="4"/>
  <c r="CH28" i="7"/>
  <c r="CC26" i="9"/>
  <c r="BQ28" i="8"/>
  <c r="BR27" i="10"/>
  <c r="CI27" i="8"/>
  <c r="CV28" i="8"/>
  <c r="CA28" i="4"/>
  <c r="CD28" i="8"/>
  <c r="BP26" i="7"/>
  <c r="BV27" i="10"/>
  <c r="CE27" i="9"/>
  <c r="BX27" i="6"/>
  <c r="CI27" i="7"/>
  <c r="AK25" i="4"/>
  <c r="BR26" i="4"/>
  <c r="CP26" i="4"/>
  <c r="CD28" i="6"/>
  <c r="CL26" i="13"/>
  <c r="CW27" i="6"/>
  <c r="CF26" i="13"/>
  <c r="BV28" i="6"/>
  <c r="BP26" i="9"/>
  <c r="CS28" i="6"/>
  <c r="BY28" i="7"/>
  <c r="BV28" i="8"/>
  <c r="CD28" i="13"/>
  <c r="CR28" i="6"/>
  <c r="CI28" i="9"/>
  <c r="AN25" i="13"/>
  <c r="CE27" i="8"/>
  <c r="CG26" i="4"/>
  <c r="BV27" i="9"/>
  <c r="CR28" i="7"/>
  <c r="CL26" i="10"/>
  <c r="CE26" i="7"/>
  <c r="CW26" i="7"/>
  <c r="BP28" i="13"/>
  <c r="CW26" i="13"/>
  <c r="CC27" i="8"/>
  <c r="CH27" i="7"/>
  <c r="BW27" i="13"/>
  <c r="CP27" i="13"/>
  <c r="CJ26" i="9"/>
  <c r="BY28" i="8"/>
  <c r="CD28" i="9"/>
  <c r="CV27" i="10"/>
  <c r="CA27" i="9"/>
  <c r="CI26" i="7"/>
  <c r="CT27" i="10"/>
  <c r="CU28" i="9"/>
  <c r="AP25" i="4"/>
  <c r="CE28" i="7"/>
  <c r="CU27" i="13"/>
  <c r="CC26" i="7"/>
  <c r="CE27" i="6"/>
  <c r="BY28" i="9"/>
  <c r="CB28" i="8"/>
  <c r="CS27" i="9"/>
  <c r="BY28" i="10"/>
  <c r="BZ28" i="7"/>
  <c r="BU27" i="6"/>
  <c r="BV27" i="7"/>
  <c r="BU27" i="13"/>
  <c r="BW27" i="7"/>
  <c r="CV27" i="8"/>
  <c r="CV26" i="8"/>
  <c r="U25" i="4"/>
  <c r="BP28" i="8"/>
  <c r="CX27" i="7"/>
  <c r="CD28" i="7"/>
  <c r="CG28" i="13"/>
  <c r="CO27" i="9"/>
  <c r="BW27" i="8"/>
  <c r="CN27" i="9"/>
  <c r="CM26" i="6"/>
  <c r="CR26" i="8"/>
  <c r="CW26" i="9"/>
  <c r="CO26" i="7"/>
  <c r="CL27" i="9"/>
  <c r="CU27" i="14"/>
  <c r="CX26" i="13"/>
  <c r="AR25" i="4"/>
  <c r="BR28" i="8"/>
  <c r="CD26" i="6"/>
  <c r="CP26" i="7"/>
  <c r="CQ27" i="6"/>
  <c r="BY28" i="6"/>
  <c r="CM28" i="8"/>
  <c r="CW26" i="10"/>
  <c r="CL27" i="13"/>
  <c r="BP28" i="7"/>
  <c r="CI27" i="6"/>
  <c r="BP28" i="10"/>
  <c r="BZ28" i="10"/>
  <c r="CL27" i="10"/>
  <c r="CI27" i="9"/>
  <c r="BU28" i="10"/>
  <c r="BW28" i="7"/>
  <c r="CG28" i="10"/>
  <c r="CH28" i="10"/>
  <c r="Y25" i="13"/>
  <c r="CT28" i="9"/>
  <c r="BX26" i="6"/>
  <c r="CR26" i="10"/>
  <c r="BX27" i="8"/>
  <c r="BY26" i="7"/>
  <c r="BZ28" i="13"/>
  <c r="R25" i="10"/>
  <c r="CP28" i="10"/>
  <c r="CD27" i="10"/>
  <c r="CR27" i="6"/>
  <c r="CK28" i="10"/>
  <c r="CT28" i="8"/>
  <c r="CF28" i="13"/>
  <c r="CT26" i="6"/>
  <c r="CX28" i="10"/>
  <c r="CE27" i="4"/>
  <c r="CS27" i="6"/>
  <c r="CL28" i="6"/>
  <c r="BW28" i="8"/>
  <c r="CG27" i="10"/>
  <c r="CN26" i="13"/>
  <c r="CM28" i="7"/>
  <c r="CI26" i="13"/>
  <c r="CP28" i="6"/>
  <c r="CC27" i="13"/>
  <c r="BX26" i="13"/>
  <c r="Q25" i="13"/>
  <c r="CB26" i="7"/>
  <c r="CT27" i="7"/>
  <c r="CG27" i="13"/>
  <c r="CA26" i="6"/>
  <c r="CF26" i="9"/>
  <c r="BV26" i="9"/>
  <c r="CW28" i="8"/>
  <c r="CM27" i="10"/>
  <c r="CG28" i="9"/>
  <c r="CQ28" i="10"/>
  <c r="N25" i="8"/>
  <c r="CI28" i="7"/>
  <c r="CF26" i="7"/>
  <c r="CR28" i="13"/>
  <c r="CG26" i="7"/>
  <c r="CN26" i="4"/>
  <c r="BZ27" i="4"/>
  <c r="CX28" i="7"/>
  <c r="CK27" i="7"/>
  <c r="CO28" i="6"/>
  <c r="CJ28" i="7"/>
  <c r="CX27" i="6"/>
  <c r="CQ28" i="7"/>
  <c r="BS28" i="8"/>
  <c r="CA28" i="8"/>
  <c r="CV26" i="6"/>
  <c r="BX28" i="6"/>
  <c r="CC28" i="10"/>
  <c r="BY27" i="13"/>
  <c r="CV28" i="13"/>
  <c r="CU26" i="13"/>
  <c r="CO28" i="10"/>
  <c r="BV26" i="7"/>
  <c r="BZ28" i="6"/>
  <c r="CS26" i="7"/>
  <c r="BZ27" i="9"/>
  <c r="BU28" i="8"/>
  <c r="BW27" i="6"/>
  <c r="BY26" i="10"/>
  <c r="CX26" i="14"/>
  <c r="AE25" i="4"/>
  <c r="AN25" i="4"/>
  <c r="BR28" i="7"/>
  <c r="BQ26" i="10"/>
  <c r="CL26" i="9"/>
  <c r="CO26" i="14"/>
  <c r="CN28" i="13"/>
  <c r="AO25" i="4"/>
  <c r="CM28" i="4"/>
  <c r="CL26" i="4"/>
  <c r="CM26" i="13"/>
  <c r="BT28" i="13"/>
  <c r="BX28" i="8"/>
  <c r="CW28" i="6"/>
  <c r="CI28" i="14"/>
  <c r="CW28" i="13"/>
  <c r="BW24" i="4"/>
  <c r="BW28" i="4" s="1"/>
  <c r="CL24" i="4"/>
  <c r="CL28" i="4" s="1"/>
  <c r="BP24" i="4"/>
  <c r="BP28" i="4" s="1"/>
  <c r="Z25" i="4"/>
  <c r="CC20" i="4"/>
  <c r="N25" i="4"/>
  <c r="BQ20" i="4"/>
  <c r="CS26" i="4"/>
  <c r="CV25" i="4"/>
  <c r="CV28" i="4" s="1"/>
  <c r="BX25" i="4"/>
  <c r="BX28" i="4" s="1"/>
  <c r="BS22" i="4"/>
  <c r="BS27" i="4" s="1"/>
  <c r="CM27" i="4"/>
  <c r="CG27" i="4"/>
  <c r="CS25" i="4"/>
  <c r="CS28" i="4" s="1"/>
  <c r="CV27" i="4"/>
  <c r="CR28" i="4"/>
  <c r="CU22" i="4"/>
  <c r="CU27" i="4" s="1"/>
  <c r="BV24" i="4"/>
  <c r="CT24" i="4"/>
  <c r="CT28" i="4" s="1"/>
  <c r="CB21" i="4"/>
  <c r="CO22" i="4"/>
  <c r="CO27" i="4" s="1"/>
  <c r="CC23" i="4"/>
  <c r="CC27" i="4" s="1"/>
  <c r="CA22" i="4"/>
  <c r="CU21" i="4"/>
  <c r="CU26" i="4" s="1"/>
  <c r="CS23" i="4"/>
  <c r="M25" i="4"/>
  <c r="BP20" i="4"/>
  <c r="BP26" i="4" s="1"/>
  <c r="CS24" i="13"/>
  <c r="CS28" i="13" s="1"/>
  <c r="CO22" i="6"/>
  <c r="AU25" i="7"/>
  <c r="CX20" i="7"/>
  <c r="CX26" i="7" s="1"/>
  <c r="AJ25" i="10"/>
  <c r="CM20" i="10"/>
  <c r="CM26" i="10" s="1"/>
  <c r="CJ24" i="6"/>
  <c r="CJ28" i="6" s="1"/>
  <c r="AE25" i="6"/>
  <c r="CH20" i="6"/>
  <c r="CH26" i="6" s="1"/>
  <c r="CA22" i="10"/>
  <c r="CA27" i="10" s="1"/>
  <c r="CB24" i="6"/>
  <c r="CB28" i="6" s="1"/>
  <c r="CF22" i="7"/>
  <c r="CF27" i="7" s="1"/>
  <c r="BV28" i="13"/>
  <c r="AM25" i="9"/>
  <c r="CP20" i="9"/>
  <c r="CP26" i="9" s="1"/>
  <c r="BU22" i="10"/>
  <c r="BU27" i="10" s="1"/>
  <c r="AB25" i="10"/>
  <c r="CE20" i="10"/>
  <c r="CE26" i="10" s="1"/>
  <c r="CT26" i="13"/>
  <c r="CA23" i="13"/>
  <c r="CA27" i="13" s="1"/>
  <c r="K37" i="11"/>
  <c r="K38" i="11" s="1"/>
  <c r="CE28" i="13"/>
  <c r="BX22" i="13"/>
  <c r="BX27" i="13" s="1"/>
  <c r="CF27" i="13"/>
  <c r="CD22" i="13"/>
  <c r="CD27" i="13" s="1"/>
  <c r="BR21" i="6"/>
  <c r="BR26" i="6" s="1"/>
  <c r="CL28" i="7"/>
  <c r="X25" i="13"/>
  <c r="CS26" i="13"/>
  <c r="CM28" i="6"/>
  <c r="CI13" i="6"/>
  <c r="CB26" i="6"/>
  <c r="CD14" i="7"/>
  <c r="CQ23" i="13"/>
  <c r="CJ26" i="6"/>
  <c r="Q25" i="6"/>
  <c r="BT20" i="6"/>
  <c r="BZ27" i="6"/>
  <c r="BT22" i="10"/>
  <c r="BT27" i="10" s="1"/>
  <c r="BT28" i="10"/>
  <c r="CU27" i="9"/>
  <c r="BZ21" i="9"/>
  <c r="BZ26" i="9" s="1"/>
  <c r="BW28" i="6"/>
  <c r="CQ26" i="6"/>
  <c r="CL27" i="8"/>
  <c r="BT26" i="8"/>
  <c r="CA21" i="9"/>
  <c r="CA26" i="9" s="1"/>
  <c r="CH15" i="9"/>
  <c r="BR27" i="8"/>
  <c r="CW26" i="6"/>
  <c r="BW13" i="6"/>
  <c r="BY21" i="8"/>
  <c r="BY26" i="8" s="1"/>
  <c r="CQ27" i="7"/>
  <c r="BS22" i="6"/>
  <c r="BS27" i="6" s="1"/>
  <c r="BU28" i="6"/>
  <c r="CA21" i="8"/>
  <c r="CA26" i="8" s="1"/>
  <c r="CX21" i="8"/>
  <c r="CX26" i="8" s="1"/>
  <c r="CW28" i="9"/>
  <c r="X25" i="9"/>
  <c r="CO25" i="9"/>
  <c r="CO28" i="9" s="1"/>
  <c r="CA15" i="10"/>
  <c r="BW28" i="9"/>
  <c r="CX13" i="9"/>
  <c r="CR28" i="10"/>
  <c r="BR26" i="10"/>
  <c r="CA27" i="6"/>
  <c r="CS28" i="7"/>
  <c r="CG21" i="9"/>
  <c r="CG26" i="9" s="1"/>
  <c r="CJ26" i="10"/>
  <c r="BZ28" i="8"/>
  <c r="CU26" i="10"/>
  <c r="CR14" i="13"/>
  <c r="CH26" i="13"/>
  <c r="BU24" i="7"/>
  <c r="BU28" i="7" s="1"/>
  <c r="CF24" i="10"/>
  <c r="CF28" i="10" s="1"/>
  <c r="CF21" i="10"/>
  <c r="CF26" i="10" s="1"/>
  <c r="CK15" i="6"/>
  <c r="CA27" i="7"/>
  <c r="BY23" i="8"/>
  <c r="BY27" i="8" s="1"/>
  <c r="CO21" i="8"/>
  <c r="CO26" i="8" s="1"/>
  <c r="AA25" i="9"/>
  <c r="CD20" i="9"/>
  <c r="CD26" i="9" s="1"/>
  <c r="CH21" i="9"/>
  <c r="CH26" i="9" s="1"/>
  <c r="BY21" i="9"/>
  <c r="BY26" i="9" s="1"/>
  <c r="CW23" i="10"/>
  <c r="CW27" i="10" s="1"/>
  <c r="CI24" i="10"/>
  <c r="CI28" i="10" s="1"/>
  <c r="BU21" i="10"/>
  <c r="BU26" i="10" s="1"/>
  <c r="CV21" i="10"/>
  <c r="CV26" i="10" s="1"/>
  <c r="CC26" i="6"/>
  <c r="CR26" i="13"/>
  <c r="CB22" i="13"/>
  <c r="CG26" i="6"/>
  <c r="CU26" i="14"/>
  <c r="BR27" i="4"/>
  <c r="CQ24" i="4"/>
  <c r="CQ28" i="4" s="1"/>
  <c r="BY24" i="4"/>
  <c r="BY28" i="4" s="1"/>
  <c r="CW26" i="4"/>
  <c r="CA23" i="4"/>
  <c r="CB23" i="4"/>
  <c r="CB27" i="4" s="1"/>
  <c r="CL22" i="4"/>
  <c r="CL27" i="4" s="1"/>
  <c r="BR25" i="4"/>
  <c r="BX21" i="4"/>
  <c r="BX26" i="4" s="1"/>
  <c r="BV25" i="4"/>
  <c r="BQ21" i="4"/>
  <c r="CJ25" i="4"/>
  <c r="CJ28" i="4" s="1"/>
  <c r="CF23" i="4"/>
  <c r="CF27" i="4" s="1"/>
  <c r="CT24" i="13"/>
  <c r="CT28" i="13" s="1"/>
  <c r="CI24" i="8"/>
  <c r="CI28" i="8" s="1"/>
  <c r="BS24" i="6"/>
  <c r="CE24" i="8"/>
  <c r="CE28" i="8" s="1"/>
  <c r="X25" i="7"/>
  <c r="CA20" i="7"/>
  <c r="CA26" i="7" s="1"/>
  <c r="CN22" i="13"/>
  <c r="AF25" i="8"/>
  <c r="CI20" i="8"/>
  <c r="CI26" i="8" s="1"/>
  <c r="AD25" i="10"/>
  <c r="CG20" i="10"/>
  <c r="CG26" i="10" s="1"/>
  <c r="AC25" i="7"/>
  <c r="CI28" i="13"/>
  <c r="CV26" i="13"/>
  <c r="BV22" i="13"/>
  <c r="BV27" i="13" s="1"/>
  <c r="CV28" i="7"/>
  <c r="CE26" i="13"/>
  <c r="CB22" i="10"/>
  <c r="CB27" i="10" s="1"/>
  <c r="CG22" i="8"/>
  <c r="CG27" i="8" s="1"/>
  <c r="CA24" i="7"/>
  <c r="CA28" i="7" s="1"/>
  <c r="CB23" i="13"/>
  <c r="CU15" i="13"/>
  <c r="CQ13" i="13"/>
  <c r="CV13" i="13"/>
  <c r="BP13" i="6"/>
  <c r="BQ28" i="13"/>
  <c r="BS26" i="6"/>
  <c r="CO26" i="13"/>
  <c r="CE13" i="13"/>
  <c r="CX27" i="8"/>
  <c r="BV27" i="6"/>
  <c r="CI25" i="6"/>
  <c r="CI28" i="6" s="1"/>
  <c r="CG25" i="8"/>
  <c r="CG28" i="8" s="1"/>
  <c r="CU21" i="8"/>
  <c r="CU26" i="8" s="1"/>
  <c r="T25" i="9"/>
  <c r="BW20" i="9"/>
  <c r="BW26" i="9" s="1"/>
  <c r="CM24" i="10"/>
  <c r="CM28" i="10" s="1"/>
  <c r="CH23" i="6"/>
  <c r="BV28" i="7"/>
  <c r="Y25" i="10"/>
  <c r="CH24" i="6"/>
  <c r="CH28" i="6" s="1"/>
  <c r="CU26" i="6"/>
  <c r="BV15" i="7"/>
  <c r="BP27" i="8"/>
  <c r="CC15" i="7"/>
  <c r="BU26" i="7"/>
  <c r="CC28" i="6"/>
  <c r="CK21" i="8"/>
  <c r="CK26" i="8" s="1"/>
  <c r="CK24" i="8"/>
  <c r="CK28" i="8" s="1"/>
  <c r="BX25" i="9"/>
  <c r="BX28" i="9" s="1"/>
  <c r="CK21" i="9"/>
  <c r="CK26" i="9" s="1"/>
  <c r="CA28" i="10"/>
  <c r="CB23" i="9"/>
  <c r="CB27" i="9" s="1"/>
  <c r="CO21" i="10"/>
  <c r="BS26" i="10"/>
  <c r="CQ14" i="7"/>
  <c r="CF26" i="8"/>
  <c r="AH25" i="9"/>
  <c r="P25" i="9"/>
  <c r="CT27" i="8"/>
  <c r="BS23" i="10"/>
  <c r="BS27" i="10" s="1"/>
  <c r="CK25" i="7"/>
  <c r="CK28" i="7" s="1"/>
  <c r="AF25" i="10"/>
  <c r="CI20" i="10"/>
  <c r="CI26" i="10" s="1"/>
  <c r="CT26" i="9"/>
  <c r="CT27" i="6"/>
  <c r="CR22" i="13"/>
  <c r="CR27" i="13" s="1"/>
  <c r="CJ26" i="13"/>
  <c r="CB25" i="10"/>
  <c r="CB28" i="10" s="1"/>
  <c r="BU15" i="9"/>
  <c r="AD25" i="8"/>
  <c r="CO27" i="10"/>
  <c r="BQ21" i="8"/>
  <c r="BQ26" i="8" s="1"/>
  <c r="AF25" i="9"/>
  <c r="CI20" i="9"/>
  <c r="CI26" i="9" s="1"/>
  <c r="CL28" i="9"/>
  <c r="CF23" i="8"/>
  <c r="CF27" i="8" s="1"/>
  <c r="CT13" i="9"/>
  <c r="Q25" i="10"/>
  <c r="CN13" i="8"/>
  <c r="BV25" i="10"/>
  <c r="BV28" i="10" s="1"/>
  <c r="CN26" i="10"/>
  <c r="CX26" i="10"/>
  <c r="AO25" i="13"/>
  <c r="CH28" i="13"/>
  <c r="CH13" i="13"/>
  <c r="CR27" i="7"/>
  <c r="Y25" i="4"/>
  <c r="CB20" i="4"/>
  <c r="CK24" i="4"/>
  <c r="CK28" i="4" s="1"/>
  <c r="BP22" i="4"/>
  <c r="BP27" i="4" s="1"/>
  <c r="BU24" i="4"/>
  <c r="BU28" i="4" s="1"/>
  <c r="CR22" i="4"/>
  <c r="CH22" i="4"/>
  <c r="AB25" i="4"/>
  <c r="CE20" i="4"/>
  <c r="CE26" i="4" s="1"/>
  <c r="BR24" i="4"/>
  <c r="AJ25" i="4"/>
  <c r="CM20" i="4"/>
  <c r="CM26" i="4" s="1"/>
  <c r="CW28" i="4"/>
  <c r="CT23" i="4"/>
  <c r="CT27" i="4" s="1"/>
  <c r="S25" i="4"/>
  <c r="BV20" i="4"/>
  <c r="BV26" i="4" s="1"/>
  <c r="CF24" i="4"/>
  <c r="CF28" i="4" s="1"/>
  <c r="BZ24" i="4"/>
  <c r="BZ28" i="4" s="1"/>
  <c r="X25" i="4"/>
  <c r="CA20" i="4"/>
  <c r="CA26" i="4" s="1"/>
  <c r="CH21" i="4"/>
  <c r="CH26" i="4" s="1"/>
  <c r="CN22" i="4"/>
  <c r="R25" i="4"/>
  <c r="BU20" i="4"/>
  <c r="BU26" i="4" s="1"/>
  <c r="CI24" i="4"/>
  <c r="CI28" i="4" s="1"/>
  <c r="AF25" i="4"/>
  <c r="CI20" i="4"/>
  <c r="CI26" i="4" s="1"/>
  <c r="CG28" i="4"/>
  <c r="CC24" i="4"/>
  <c r="CW27" i="4"/>
  <c r="BQ25" i="4"/>
  <c r="BQ28" i="4" s="1"/>
  <c r="CN23" i="4"/>
  <c r="BU23" i="4"/>
  <c r="BU27" i="4" s="1"/>
  <c r="CU24" i="4"/>
  <c r="CU28" i="4" s="1"/>
  <c r="CS22" i="4"/>
  <c r="BT25" i="4"/>
  <c r="BT28" i="4" s="1"/>
  <c r="CR21" i="4"/>
  <c r="CR26" i="4" s="1"/>
  <c r="CD24" i="4"/>
  <c r="CD28" i="4" s="1"/>
  <c r="CF26" i="4"/>
  <c r="CQ23" i="4"/>
  <c r="CH25" i="4"/>
  <c r="CH28" i="4" s="1"/>
  <c r="BX22" i="4"/>
  <c r="BX27" i="4" s="1"/>
  <c r="R25" i="13"/>
  <c r="BU20" i="13"/>
  <c r="BU26" i="13" s="1"/>
  <c r="CS22" i="7"/>
  <c r="CS27" i="7" s="1"/>
  <c r="BQ22" i="8"/>
  <c r="BQ27" i="8" s="1"/>
  <c r="CR22" i="10"/>
  <c r="CR27" i="10" s="1"/>
  <c r="BP22" i="7"/>
  <c r="BP27" i="7" s="1"/>
  <c r="AD25" i="13"/>
  <c r="CG20" i="13"/>
  <c r="CG26" i="13" s="1"/>
  <c r="BQ22" i="6"/>
  <c r="BQ27" i="6" s="1"/>
  <c r="CE24" i="9"/>
  <c r="CE28" i="9" s="1"/>
  <c r="CE24" i="6"/>
  <c r="CE28" i="6" s="1"/>
  <c r="CH22" i="6"/>
  <c r="CW22" i="8"/>
  <c r="CW27" i="8" s="1"/>
  <c r="O25" i="7"/>
  <c r="BR20" i="7"/>
  <c r="BR26" i="7" s="1"/>
  <c r="CJ22" i="6"/>
  <c r="CJ27" i="6" s="1"/>
  <c r="CL22" i="7"/>
  <c r="CL27" i="7" s="1"/>
  <c r="M25" i="7"/>
  <c r="CJ28" i="13"/>
  <c r="CT27" i="13"/>
  <c r="CU22" i="10"/>
  <c r="CU27" i="10" s="1"/>
  <c r="X25" i="10"/>
  <c r="CA20" i="10"/>
  <c r="CA26" i="10" s="1"/>
  <c r="CS22" i="8"/>
  <c r="CS27" i="8" s="1"/>
  <c r="BY22" i="9"/>
  <c r="BY27" i="9" s="1"/>
  <c r="AI25" i="7"/>
  <c r="CL20" i="7"/>
  <c r="CL26" i="7" s="1"/>
  <c r="BT23" i="13"/>
  <c r="BV26" i="13"/>
  <c r="CQ26" i="13"/>
  <c r="BR27" i="7"/>
  <c r="CK26" i="13"/>
  <c r="CI26" i="6"/>
  <c r="BX28" i="13"/>
  <c r="AL25" i="10"/>
  <c r="CO20" i="10"/>
  <c r="CI15" i="13"/>
  <c r="CA26" i="13"/>
  <c r="BW26" i="13"/>
  <c r="BP26" i="13"/>
  <c r="CR13" i="6"/>
  <c r="T25" i="7"/>
  <c r="BW20" i="7"/>
  <c r="BW26" i="7" s="1"/>
  <c r="BS13" i="13"/>
  <c r="CF14" i="13"/>
  <c r="CO28" i="13"/>
  <c r="BP25" i="6"/>
  <c r="BP28" i="6" s="1"/>
  <c r="BY23" i="6"/>
  <c r="BY27" i="6" s="1"/>
  <c r="CL21" i="8"/>
  <c r="CL26" i="8" s="1"/>
  <c r="CS25" i="9"/>
  <c r="CS28" i="9" s="1"/>
  <c r="CP27" i="8"/>
  <c r="CC28" i="7"/>
  <c r="CK26" i="7"/>
  <c r="AP25" i="7"/>
  <c r="CU21" i="9"/>
  <c r="CU26" i="9" s="1"/>
  <c r="CA27" i="8"/>
  <c r="CD26" i="10"/>
  <c r="CC28" i="9"/>
  <c r="CC26" i="10"/>
  <c r="BX14" i="10"/>
  <c r="CD14" i="9"/>
  <c r="T25" i="10"/>
  <c r="BW20" i="10"/>
  <c r="CE23" i="7"/>
  <c r="CE27" i="7" s="1"/>
  <c r="CM23" i="9"/>
  <c r="CM27" i="9" s="1"/>
  <c r="CP28" i="13"/>
  <c r="P25" i="10"/>
  <c r="BU21" i="8"/>
  <c r="BU26" i="8" s="1"/>
  <c r="BX14" i="8"/>
  <c r="CJ26" i="8"/>
  <c r="BR21" i="8"/>
  <c r="BR26" i="8" s="1"/>
  <c r="CQ21" i="10"/>
  <c r="CQ26" i="10" s="1"/>
  <c r="CG28" i="6"/>
  <c r="CD27" i="6"/>
  <c r="BT22" i="13"/>
  <c r="CH22" i="10"/>
  <c r="CH27" i="10" s="1"/>
  <c r="CK28" i="6"/>
  <c r="CQ26" i="9"/>
  <c r="BR26" i="13"/>
  <c r="CX28" i="13"/>
  <c r="AH25" i="8"/>
  <c r="CQ24" i="8"/>
  <c r="CQ28" i="8" s="1"/>
  <c r="CC23" i="10"/>
  <c r="CC27" i="10" s="1"/>
  <c r="BY13" i="10"/>
  <c r="CU27" i="6"/>
  <c r="BQ13" i="6"/>
  <c r="BX27" i="7"/>
  <c r="CH21" i="8"/>
  <c r="CH26" i="8" s="1"/>
  <c r="CP27" i="9"/>
  <c r="CF27" i="9"/>
  <c r="CJ13" i="10"/>
  <c r="CT21" i="10"/>
  <c r="CT26" i="10" s="1"/>
  <c r="BZ15" i="8"/>
  <c r="CS28" i="10"/>
  <c r="CU13" i="10"/>
  <c r="BW27" i="9"/>
  <c r="CT14" i="6"/>
  <c r="BY28" i="13"/>
  <c r="BR28" i="13"/>
  <c r="CO26" i="6"/>
  <c r="CO24" i="4"/>
  <c r="CO28" i="4" s="1"/>
  <c r="CQ22" i="4"/>
  <c r="V25" i="4"/>
  <c r="BY20" i="4"/>
  <c r="BY26" i="4" s="1"/>
  <c r="CR23" i="4"/>
  <c r="CQ21" i="4"/>
  <c r="CQ26" i="4" s="1"/>
  <c r="CH23" i="4"/>
  <c r="BW27" i="4"/>
  <c r="BT22" i="4"/>
  <c r="BT27" i="4" s="1"/>
  <c r="BQ23" i="4"/>
  <c r="BQ27" i="4" s="1"/>
  <c r="CC21" i="4"/>
  <c r="BW21" i="4"/>
  <c r="BW26" i="4" s="1"/>
  <c r="BS25" i="4"/>
  <c r="BS28" i="4" s="1"/>
  <c r="CP25" i="4"/>
  <c r="CP28" i="4" s="1"/>
  <c r="CP23" i="4"/>
  <c r="CP27" i="4" s="1"/>
  <c r="CK21" i="4"/>
  <c r="CK26" i="4" s="1"/>
  <c r="CC25" i="4"/>
  <c r="BR22" i="6"/>
  <c r="BR27" i="6" s="1"/>
  <c r="CV22" i="6"/>
  <c r="CV27" i="6" s="1"/>
  <c r="AN25" i="7"/>
  <c r="CQ20" i="7"/>
  <c r="CQ26" i="7" s="1"/>
  <c r="CA24" i="6"/>
  <c r="CA28" i="6" s="1"/>
  <c r="CG22" i="7"/>
  <c r="CG27" i="7" s="1"/>
  <c r="CU24" i="6"/>
  <c r="CU28" i="6" s="1"/>
  <c r="CF22" i="6"/>
  <c r="CF27" i="6" s="1"/>
  <c r="CR22" i="8"/>
  <c r="CR27" i="8" s="1"/>
  <c r="CP24" i="8"/>
  <c r="CP28" i="8" s="1"/>
  <c r="CO22" i="8"/>
  <c r="CO27" i="8" s="1"/>
  <c r="CM24" i="9"/>
  <c r="CM28" i="9" s="1"/>
  <c r="U25" i="7"/>
  <c r="BX20" i="7"/>
  <c r="BX26" i="7" s="1"/>
  <c r="CV22" i="7"/>
  <c r="CV27" i="7" s="1"/>
  <c r="CR24" i="8"/>
  <c r="CR28" i="8" s="1"/>
  <c r="CN24" i="8"/>
  <c r="CN28" i="8" s="1"/>
  <c r="P25" i="8"/>
  <c r="BS20" i="8"/>
  <c r="BS26" i="8" s="1"/>
  <c r="AP25" i="9"/>
  <c r="CS20" i="9"/>
  <c r="CS26" i="9" s="1"/>
  <c r="S25" i="10"/>
  <c r="BV20" i="10"/>
  <c r="BV26" i="10" s="1"/>
  <c r="CC22" i="7"/>
  <c r="CC27" i="7" s="1"/>
  <c r="O25" i="6"/>
  <c r="BP22" i="13"/>
  <c r="BP27" i="13" s="1"/>
  <c r="CV26" i="7"/>
  <c r="CU28" i="13"/>
  <c r="CR26" i="6"/>
  <c r="CD27" i="7"/>
  <c r="BS26" i="13"/>
  <c r="BW28" i="13"/>
  <c r="CD14" i="13"/>
  <c r="AQ25" i="8"/>
  <c r="CT20" i="8"/>
  <c r="CT26" i="8" s="1"/>
  <c r="BS28" i="13"/>
  <c r="CV13" i="7"/>
  <c r="BR14" i="7"/>
  <c r="CQ28" i="13"/>
  <c r="CN23" i="13"/>
  <c r="M25" i="13"/>
  <c r="CQ22" i="13"/>
  <c r="BX15" i="13"/>
  <c r="BW15" i="13"/>
  <c r="AG25" i="6"/>
  <c r="BT21" i="6"/>
  <c r="N25" i="9"/>
  <c r="CX28" i="8"/>
  <c r="BS25" i="6"/>
  <c r="CS21" i="10"/>
  <c r="CS26" i="10" s="1"/>
  <c r="BX26" i="10"/>
  <c r="CH28" i="9"/>
  <c r="CN26" i="9"/>
  <c r="BW26" i="6"/>
  <c r="CD27" i="9"/>
  <c r="CO28" i="8"/>
  <c r="CO23" i="6"/>
  <c r="CN27" i="7"/>
  <c r="CH27" i="9"/>
  <c r="CR21" i="9"/>
  <c r="CR26" i="9" s="1"/>
  <c r="CO28" i="7"/>
  <c r="CN13" i="9"/>
  <c r="AJ25" i="9"/>
  <c r="CM20" i="9"/>
  <c r="CM26" i="9" s="1"/>
  <c r="BW21" i="10"/>
  <c r="CV23" i="9"/>
  <c r="CV27" i="9" s="1"/>
  <c r="AT25" i="8"/>
  <c r="AP25" i="8"/>
  <c r="CJ22" i="13"/>
  <c r="CJ27" i="13" s="1"/>
  <c r="CW21" i="8"/>
  <c r="CW26" i="8" s="1"/>
  <c r="CQ25" i="9"/>
  <c r="CQ28" i="9" s="1"/>
  <c r="V25" i="9"/>
  <c r="CW28" i="7"/>
  <c r="BT26" i="13"/>
  <c r="CP15" i="13"/>
  <c r="BQ26" i="6"/>
  <c r="BZ27" i="8"/>
  <c r="CJ27" i="9"/>
  <c r="CN26" i="8"/>
  <c r="CG28" i="7"/>
  <c r="CH26" i="10"/>
  <c r="CG26" i="8"/>
  <c r="CA14" i="6"/>
  <c r="CQ21" i="8"/>
  <c r="CQ26" i="8" s="1"/>
  <c r="CS15" i="7"/>
  <c r="CB25" i="9"/>
  <c r="CB28" i="9" s="1"/>
  <c r="CQ22" i="9"/>
  <c r="CQ27" i="9" s="1"/>
  <c r="CJ14" i="9"/>
  <c r="CB21" i="9"/>
  <c r="CB26" i="9" s="1"/>
  <c r="BX25" i="10"/>
  <c r="BX28" i="10" s="1"/>
  <c r="CP26" i="13"/>
  <c r="AL25" i="6"/>
  <c r="CS27" i="10"/>
  <c r="CB26" i="4" l="1"/>
  <c r="CO26" i="10"/>
  <c r="CH27" i="6"/>
  <c r="BT27" i="13"/>
  <c r="CS27" i="4"/>
  <c r="CQ27" i="13"/>
  <c r="BR28" i="4"/>
  <c r="CQ27" i="4"/>
  <c r="CR27" i="4"/>
  <c r="CB27" i="13"/>
  <c r="CH27" i="4"/>
  <c r="BS28" i="6"/>
  <c r="CO27" i="6"/>
  <c r="CA27" i="4"/>
  <c r="BW26" i="10"/>
  <c r="CC28" i="4"/>
  <c r="CN27" i="13"/>
  <c r="BT26" i="6"/>
  <c r="CN27" i="4"/>
  <c r="L38" i="11"/>
  <c r="BV28" i="4"/>
  <c r="BQ26" i="4"/>
  <c r="CC26" i="4"/>
  <c r="M38" i="11" l="1"/>
  <c r="N38" i="11" l="1"/>
  <c r="O38" i="11" l="1"/>
  <c r="P38" i="11" l="1"/>
  <c r="Q38" i="11" l="1"/>
  <c r="R38" i="11" l="1"/>
  <c r="S38" i="11" l="1"/>
  <c r="T38" i="11" l="1"/>
  <c r="U38" i="11" l="1"/>
  <c r="V38" i="11" l="1"/>
  <c r="W38" i="11" l="1"/>
  <c r="X38" i="11" l="1"/>
  <c r="Y38" i="11" l="1"/>
  <c r="Z38" i="11" l="1"/>
  <c r="AA38" i="11" l="1"/>
  <c r="AB38" i="11" l="1"/>
  <c r="AC38" i="11" l="1"/>
  <c r="AD38" i="11" l="1"/>
  <c r="AE38" i="11" l="1"/>
  <c r="AF38" i="11" l="1"/>
  <c r="AG38" i="11" l="1"/>
  <c r="AH38" i="11" l="1"/>
  <c r="AI38" i="11" l="1"/>
  <c r="AJ38" i="11" l="1"/>
  <c r="AK38" i="11" l="1"/>
  <c r="AL38" i="11" l="1"/>
  <c r="AM38" i="11" l="1"/>
  <c r="AN38" i="11" l="1"/>
  <c r="AO38" i="11" l="1"/>
  <c r="AP38" i="11" l="1"/>
  <c r="AQ38" i="11" l="1"/>
  <c r="AR38" i="11" l="1"/>
  <c r="AS38" i="11" l="1"/>
  <c r="AR53" i="14"/>
  <c r="AJ53" i="14"/>
  <c r="AJ65" i="14" s="1"/>
  <c r="CM62" i="14" s="1"/>
  <c r="AB53" i="14"/>
  <c r="T53" i="14"/>
  <c r="BW51" i="14" s="1"/>
  <c r="AO50" i="14"/>
  <c r="AO60" i="14" s="1"/>
  <c r="CR60" i="14" s="1"/>
  <c r="Y50" i="14"/>
  <c r="Y60" i="14" s="1"/>
  <c r="CB60" i="14" s="1"/>
  <c r="AD54" i="14"/>
  <c r="AD66" i="14" s="1"/>
  <c r="CG63" i="14" s="1"/>
  <c r="AK54" i="14"/>
  <c r="AK66" i="14" s="1"/>
  <c r="CN63" i="14" s="1"/>
  <c r="CN38" i="14"/>
  <c r="BT38" i="14"/>
  <c r="CW36" i="14"/>
  <c r="CK36" i="14"/>
  <c r="BQ36" i="14"/>
  <c r="CX34" i="14"/>
  <c r="CP34" i="14"/>
  <c r="CH34" i="14"/>
  <c r="BZ34" i="14"/>
  <c r="BR34" i="14"/>
  <c r="T51" i="14"/>
  <c r="BW50" i="14" s="1"/>
  <c r="BY38" i="14"/>
  <c r="CT36" i="14"/>
  <c r="CI36" i="14"/>
  <c r="BX36" i="14"/>
  <c r="CS34" i="14"/>
  <c r="BX34" i="14"/>
  <c r="AN53" i="14"/>
  <c r="CQ51" i="14" s="1"/>
  <c r="CP36" i="14"/>
  <c r="BT36" i="14"/>
  <c r="CJ34" i="14"/>
  <c r="AG48" i="14"/>
  <c r="AG58" i="14" s="1"/>
  <c r="CJ58" i="14" s="1"/>
  <c r="M48" i="14"/>
  <c r="M58" i="14" s="1"/>
  <c r="BP58" i="14" s="1"/>
  <c r="AO54" i="14"/>
  <c r="AO66" i="14" s="1"/>
  <c r="CR63" i="14" s="1"/>
  <c r="AO48" i="14"/>
  <c r="CR47" i="14" s="1"/>
  <c r="Y48" i="14"/>
  <c r="CB47" i="14" s="1"/>
  <c r="AP53" i="14"/>
  <c r="CS51" i="14" s="1"/>
  <c r="AH53" i="14"/>
  <c r="CK51" i="14" s="1"/>
  <c r="Z53" i="14"/>
  <c r="CC51" i="14" s="1"/>
  <c r="V53" i="14"/>
  <c r="BY51" i="14" s="1"/>
  <c r="R53" i="14"/>
  <c r="BU51" i="14" s="1"/>
  <c r="AJ54" i="14"/>
  <c r="AJ66" i="14" s="1"/>
  <c r="CM63" i="14" s="1"/>
  <c r="T54" i="14"/>
  <c r="T66" i="14" s="1"/>
  <c r="BW63" i="14" s="1"/>
  <c r="AT54" i="14"/>
  <c r="CW52" i="14" s="1"/>
  <c r="AT51" i="14"/>
  <c r="AT61" i="14" s="1"/>
  <c r="CW61" i="14" s="1"/>
  <c r="AH51" i="14"/>
  <c r="CK50" i="14" s="1"/>
  <c r="R51" i="14"/>
  <c r="BU50" i="14" s="1"/>
  <c r="N51" i="14"/>
  <c r="N61" i="14" s="1"/>
  <c r="BQ61" i="14" s="1"/>
  <c r="AG53" i="14"/>
  <c r="CJ51" i="14" s="1"/>
  <c r="Q53" i="14"/>
  <c r="BT51" i="14" s="1"/>
  <c r="AO51" i="14"/>
  <c r="AO61" i="14" s="1"/>
  <c r="CR61" i="14" s="1"/>
  <c r="AI54" i="14"/>
  <c r="AI66" i="14" s="1"/>
  <c r="CL63" i="14" s="1"/>
  <c r="AF53" i="14"/>
  <c r="CI51" i="14" s="1"/>
  <c r="P53" i="14"/>
  <c r="BS51" i="14" s="1"/>
  <c r="AH49" i="14"/>
  <c r="AH59" i="14" s="1"/>
  <c r="CK59" i="14" s="1"/>
  <c r="R49" i="14"/>
  <c r="R59" i="14" s="1"/>
  <c r="BU59" i="14" s="1"/>
  <c r="AR51" i="14"/>
  <c r="CU50" i="14" s="1"/>
  <c r="Q49" i="14"/>
  <c r="Q59" i="14" s="1"/>
  <c r="BT59" i="14" s="1"/>
  <c r="AF48" i="14"/>
  <c r="AF58" i="14" s="1"/>
  <c r="CI58" i="14" s="1"/>
  <c r="P48" i="14"/>
  <c r="P58" i="14" s="1"/>
  <c r="BS58" i="14" s="1"/>
  <c r="AC51" i="14"/>
  <c r="AC61" i="14" s="1"/>
  <c r="CF61" i="14" s="1"/>
  <c r="AQ49" i="14"/>
  <c r="AQ59" i="14" s="1"/>
  <c r="CT59" i="14" s="1"/>
  <c r="AA49" i="14"/>
  <c r="AA59" i="14" s="1"/>
  <c r="CD59" i="14" s="1"/>
  <c r="X53" i="14"/>
  <c r="CA51" i="14" s="1"/>
  <c r="P54" i="14"/>
  <c r="BS52" i="14" s="1"/>
  <c r="X49" i="14"/>
  <c r="X59" i="14" s="1"/>
  <c r="CA59" i="14" s="1"/>
  <c r="AT53" i="14"/>
  <c r="CW51" i="14" s="1"/>
  <c r="AD53" i="14"/>
  <c r="AD65" i="14" s="1"/>
  <c r="CG62" i="14" s="1"/>
  <c r="N53" i="14"/>
  <c r="N65" i="14" s="1"/>
  <c r="BQ62" i="14" s="1"/>
  <c r="AF49" i="14"/>
  <c r="AF59" i="14" s="1"/>
  <c r="CI59" i="14" s="1"/>
  <c r="CR38" i="14"/>
  <c r="CF38" i="14"/>
  <c r="CO36" i="14"/>
  <c r="CC36" i="14"/>
  <c r="Q50" i="14"/>
  <c r="BT49" i="14" s="1"/>
  <c r="U49" i="14"/>
  <c r="BX48" i="14" s="1"/>
  <c r="CO38" i="14"/>
  <c r="CD38" i="14"/>
  <c r="BS34" i="14"/>
  <c r="AS54" i="14"/>
  <c r="AS66" i="14" s="1"/>
  <c r="CV63" i="14" s="1"/>
  <c r="AM51" i="14"/>
  <c r="AM61" i="14" s="1"/>
  <c r="CP61" i="14" s="1"/>
  <c r="CS38" i="14"/>
  <c r="CH38" i="14"/>
  <c r="BW38" i="14"/>
  <c r="CX36" i="14"/>
  <c r="CM36" i="14"/>
  <c r="CB36" i="14"/>
  <c r="BR36" i="14"/>
  <c r="CR34" i="14"/>
  <c r="CG34" i="14"/>
  <c r="BW34" i="14"/>
  <c r="CL38" i="14"/>
  <c r="BQ38" i="14"/>
  <c r="CF36" i="14"/>
  <c r="CV34" i="14"/>
  <c r="CA34" i="14"/>
  <c r="CU38" i="14"/>
  <c r="BZ38" i="14"/>
  <c r="AS51" i="14"/>
  <c r="CV50" i="14" s="1"/>
  <c r="Y49" i="14"/>
  <c r="CG38" i="14"/>
  <c r="CV36" i="14"/>
  <c r="CA36" i="14"/>
  <c r="CQ34" i="14"/>
  <c r="BU34" i="14"/>
  <c r="AK49" i="14"/>
  <c r="CU36" i="14"/>
  <c r="CJ36" i="14"/>
  <c r="BT34" i="14"/>
  <c r="BZ36" i="14"/>
  <c r="AS48" i="14"/>
  <c r="AS58" i="14" s="1"/>
  <c r="CV58" i="14" s="1"/>
  <c r="AC48" i="14"/>
  <c r="AC58" i="14" s="1"/>
  <c r="CF58" i="14" s="1"/>
  <c r="AT48" i="14"/>
  <c r="AL48" i="14"/>
  <c r="N48" i="14"/>
  <c r="AK48" i="14"/>
  <c r="CN47" i="14" s="1"/>
  <c r="U48" i="14"/>
  <c r="AU50" i="14"/>
  <c r="CX49" i="14" s="1"/>
  <c r="AQ50" i="14"/>
  <c r="CT49" i="14" s="1"/>
  <c r="AI50" i="14"/>
  <c r="CL49" i="14" s="1"/>
  <c r="AE50" i="14"/>
  <c r="CH49" i="14" s="1"/>
  <c r="AA50" i="14"/>
  <c r="CD49" i="14" s="1"/>
  <c r="S50" i="14"/>
  <c r="BV49" i="14" s="1"/>
  <c r="O50" i="14"/>
  <c r="BR49" i="14" s="1"/>
  <c r="AS53" i="14"/>
  <c r="CV51" i="14" s="1"/>
  <c r="AC53" i="14"/>
  <c r="CF51" i="14" s="1"/>
  <c r="AT50" i="14"/>
  <c r="CW49" i="14" s="1"/>
  <c r="AL50" i="14"/>
  <c r="CO49" i="14" s="1"/>
  <c r="V50" i="14"/>
  <c r="BY49" i="14" s="1"/>
  <c r="V48" i="14"/>
  <c r="BY47" i="14" s="1"/>
  <c r="AP48" i="14"/>
  <c r="AP58" i="14" s="1"/>
  <c r="CS58" i="14" s="1"/>
  <c r="X54" i="14"/>
  <c r="CA52" i="14" s="1"/>
  <c r="W48" i="14"/>
  <c r="W58" i="14" s="1"/>
  <c r="BZ58" i="14" s="1"/>
  <c r="AM54" i="14"/>
  <c r="CP52" i="14" s="1"/>
  <c r="Y53" i="14"/>
  <c r="AB48" i="14"/>
  <c r="Q51" i="14"/>
  <c r="Q61" i="14" s="1"/>
  <c r="BT61" i="14" s="1"/>
  <c r="AU49" i="14"/>
  <c r="AU59" i="14" s="1"/>
  <c r="CX59" i="14" s="1"/>
  <c r="AE49" i="14"/>
  <c r="AE59" i="14" s="1"/>
  <c r="CH59" i="14" s="1"/>
  <c r="O49" i="14"/>
  <c r="O59" i="14" s="1"/>
  <c r="BR59" i="14" s="1"/>
  <c r="Y54" i="14"/>
  <c r="Y66" i="14" s="1"/>
  <c r="CB63" i="14" s="1"/>
  <c r="AN51" i="14"/>
  <c r="AN61" i="14" s="1"/>
  <c r="CQ61" i="14" s="1"/>
  <c r="P51" i="14"/>
  <c r="AL49" i="14"/>
  <c r="AL59" i="14" s="1"/>
  <c r="CO59" i="14" s="1"/>
  <c r="V49" i="14"/>
  <c r="S48" i="14"/>
  <c r="BV47" i="14" s="1"/>
  <c r="U54" i="14"/>
  <c r="CJ38" i="14"/>
  <c r="BX38" i="14"/>
  <c r="CG36" i="14"/>
  <c r="BU36" i="14"/>
  <c r="CT34" i="14"/>
  <c r="CL34" i="14"/>
  <c r="CD34" i="14"/>
  <c r="BV34" i="14"/>
  <c r="AH54" i="14"/>
  <c r="AB49" i="14"/>
  <c r="CE48" i="14" s="1"/>
  <c r="N50" i="14"/>
  <c r="AR48" i="14"/>
  <c r="CU47" i="14" s="1"/>
  <c r="AF54" i="14"/>
  <c r="AS49" i="14"/>
  <c r="AC49" i="14"/>
  <c r="CF48" i="14" s="1"/>
  <c r="M49" i="14"/>
  <c r="R48" i="14"/>
  <c r="M51" i="14"/>
  <c r="AD51" i="14"/>
  <c r="AD61" i="14" s="1"/>
  <c r="CG61" i="14" s="1"/>
  <c r="BS38" i="14"/>
  <c r="CN36" i="14"/>
  <c r="CD36" i="14"/>
  <c r="BS36" i="14"/>
  <c r="CN34" i="14"/>
  <c r="CC34" i="14"/>
  <c r="T49" i="14"/>
  <c r="BW48" i="14" s="1"/>
  <c r="AI48" i="14"/>
  <c r="CL47" i="14" s="1"/>
  <c r="CE36" i="14"/>
  <c r="CU34" i="14"/>
  <c r="BY34" i="14"/>
  <c r="U53" i="14"/>
  <c r="U65" i="14" s="1"/>
  <c r="BX62" i="14" s="1"/>
  <c r="AU38" i="10"/>
  <c r="AU52" i="10" s="1"/>
  <c r="AT39" i="10"/>
  <c r="AT53" i="10" s="1"/>
  <c r="AG40" i="9"/>
  <c r="CJ40" i="9" s="1"/>
  <c r="AF39" i="9"/>
  <c r="AF53" i="9" s="1"/>
  <c r="AM48" i="14"/>
  <c r="Q54" i="14"/>
  <c r="Q66" i="14" s="1"/>
  <c r="BT63" i="14" s="1"/>
  <c r="Q48" i="14"/>
  <c r="AN48" i="14"/>
  <c r="X48" i="14"/>
  <c r="AA48" i="14"/>
  <c r="AA58" i="14" s="1"/>
  <c r="CD58" i="14" s="1"/>
  <c r="AU54" i="14"/>
  <c r="CX52" i="14" s="1"/>
  <c r="AE54" i="14"/>
  <c r="CH52" i="14" s="1"/>
  <c r="O54" i="14"/>
  <c r="BR52" i="14" s="1"/>
  <c r="AI51" i="14"/>
  <c r="CL50" i="14" s="1"/>
  <c r="AE51" i="14"/>
  <c r="AE61" i="14" s="1"/>
  <c r="CH61" i="14" s="1"/>
  <c r="S51" i="14"/>
  <c r="BV50" i="14" s="1"/>
  <c r="AJ48" i="14"/>
  <c r="T48" i="14"/>
  <c r="AS50" i="14"/>
  <c r="CV49" i="14" s="1"/>
  <c r="AK50" i="14"/>
  <c r="CN49" i="14" s="1"/>
  <c r="AC50" i="14"/>
  <c r="CF49" i="14" s="1"/>
  <c r="U50" i="14"/>
  <c r="BX49" i="14" s="1"/>
  <c r="M50" i="14"/>
  <c r="BP49" i="14" s="1"/>
  <c r="Z48" i="14"/>
  <c r="Z58" i="14" s="1"/>
  <c r="CC58" i="14" s="1"/>
  <c r="AN54" i="14"/>
  <c r="CQ52" i="14" s="1"/>
  <c r="S54" i="14"/>
  <c r="BV52" i="14" s="1"/>
  <c r="N54" i="14"/>
  <c r="BQ52" i="14" s="1"/>
  <c r="AP51" i="14"/>
  <c r="CS50" i="14" s="1"/>
  <c r="Z51" i="14"/>
  <c r="CC50" i="14" s="1"/>
  <c r="AH48" i="14"/>
  <c r="AH58" i="14" s="1"/>
  <c r="CK58" i="14" s="1"/>
  <c r="V54" i="14"/>
  <c r="BY52" i="14" s="1"/>
  <c r="AG51" i="14"/>
  <c r="AG61" i="14" s="1"/>
  <c r="CJ61" i="14" s="1"/>
  <c r="Y51" i="14"/>
  <c r="Y61" i="14" s="1"/>
  <c r="CB61" i="14" s="1"/>
  <c r="AM49" i="14"/>
  <c r="CP48" i="14" s="1"/>
  <c r="W49" i="14"/>
  <c r="BZ48" i="14" s="1"/>
  <c r="AQ54" i="14"/>
  <c r="AQ66" i="14" s="1"/>
  <c r="CT63" i="14" s="1"/>
  <c r="AA54" i="14"/>
  <c r="AA66" i="14" s="1"/>
  <c r="CD63" i="14" s="1"/>
  <c r="AD48" i="14"/>
  <c r="AD58" i="14" s="1"/>
  <c r="CG58" i="14" s="1"/>
  <c r="AB54" i="14"/>
  <c r="CE52" i="14" s="1"/>
  <c r="R54" i="14"/>
  <c r="BU52" i="14" s="1"/>
  <c r="AF51" i="14"/>
  <c r="CI50" i="14" s="1"/>
  <c r="X51" i="14"/>
  <c r="X61" i="14" s="1"/>
  <c r="CA61" i="14" s="1"/>
  <c r="AT49" i="14"/>
  <c r="CW48" i="14" s="1"/>
  <c r="AP49" i="14"/>
  <c r="AP59" i="14" s="1"/>
  <c r="CS59" i="14" s="1"/>
  <c r="AD49" i="14"/>
  <c r="CG48" i="14" s="1"/>
  <c r="Z49" i="14"/>
  <c r="Z59" i="14" s="1"/>
  <c r="CC59" i="14" s="1"/>
  <c r="N49" i="14"/>
  <c r="BQ48" i="14" s="1"/>
  <c r="AU53" i="14"/>
  <c r="AU65" i="14" s="1"/>
  <c r="CX62" i="14" s="1"/>
  <c r="AQ53" i="14"/>
  <c r="AQ65" i="14" s="1"/>
  <c r="CT62" i="14" s="1"/>
  <c r="AM53" i="14"/>
  <c r="AM65" i="14" s="1"/>
  <c r="CP62" i="14" s="1"/>
  <c r="AI53" i="14"/>
  <c r="AI65" i="14" s="1"/>
  <c r="CL62" i="14" s="1"/>
  <c r="AE53" i="14"/>
  <c r="AE65" i="14" s="1"/>
  <c r="CH62" i="14" s="1"/>
  <c r="AA53" i="14"/>
  <c r="AA65" i="14" s="1"/>
  <c r="CD62" i="14" s="1"/>
  <c r="W53" i="14"/>
  <c r="W65" i="14" s="1"/>
  <c r="BZ62" i="14" s="1"/>
  <c r="S53" i="14"/>
  <c r="S65" i="14" s="1"/>
  <c r="BV62" i="14" s="1"/>
  <c r="O53" i="14"/>
  <c r="O65" i="14" s="1"/>
  <c r="BR62" i="14" s="1"/>
  <c r="AR50" i="14"/>
  <c r="AR60" i="14" s="1"/>
  <c r="CU60" i="14" s="1"/>
  <c r="AN50" i="14"/>
  <c r="AN60" i="14" s="1"/>
  <c r="CQ60" i="14" s="1"/>
  <c r="AJ50" i="14"/>
  <c r="AJ60" i="14" s="1"/>
  <c r="CM60" i="14" s="1"/>
  <c r="AF50" i="14"/>
  <c r="AF60" i="14" s="1"/>
  <c r="CI60" i="14" s="1"/>
  <c r="AB50" i="14"/>
  <c r="X50" i="14"/>
  <c r="X60" i="14" s="1"/>
  <c r="CA60" i="14" s="1"/>
  <c r="T50" i="14"/>
  <c r="P50" i="14"/>
  <c r="P60" i="14" s="1"/>
  <c r="BS60" i="14" s="1"/>
  <c r="AP54" i="14"/>
  <c r="Z54" i="14"/>
  <c r="AR54" i="14"/>
  <c r="CU52" i="14" s="1"/>
  <c r="W54" i="14"/>
  <c r="AB51" i="14"/>
  <c r="CE50" i="14" s="1"/>
  <c r="AO49" i="14"/>
  <c r="AG49" i="14"/>
  <c r="AG59" i="14" s="1"/>
  <c r="CJ59" i="14" s="1"/>
  <c r="U51" i="14"/>
  <c r="U61" i="14" s="1"/>
  <c r="BX61" i="14" s="1"/>
  <c r="AI49" i="14"/>
  <c r="AI59" i="14" s="1"/>
  <c r="CL59" i="14" s="1"/>
  <c r="S49" i="14"/>
  <c r="S59" i="14" s="1"/>
  <c r="BV59" i="14" s="1"/>
  <c r="AG50" i="14"/>
  <c r="CJ49" i="14" s="1"/>
  <c r="AL54" i="14"/>
  <c r="CO52" i="14" s="1"/>
  <c r="AK51" i="14"/>
  <c r="AK61" i="14" s="1"/>
  <c r="CN61" i="14" s="1"/>
  <c r="AN49" i="14"/>
  <c r="AP50" i="14"/>
  <c r="AP60" i="14" s="1"/>
  <c r="CS60" i="14" s="1"/>
  <c r="AH50" i="14"/>
  <c r="CK49" i="14" s="1"/>
  <c r="Z50" i="14"/>
  <c r="Z60" i="14" s="1"/>
  <c r="CC60" i="14" s="1"/>
  <c r="AU48" i="14"/>
  <c r="AE48" i="14"/>
  <c r="CH47" i="14" s="1"/>
  <c r="O48" i="14"/>
  <c r="BR47" i="14" s="1"/>
  <c r="AG54" i="14"/>
  <c r="AG66" i="14" s="1"/>
  <c r="CJ63" i="14" s="1"/>
  <c r="R50" i="14"/>
  <c r="BU49" i="14" s="1"/>
  <c r="AQ51" i="14"/>
  <c r="AQ61" i="14" s="1"/>
  <c r="CT61" i="14" s="1"/>
  <c r="AA51" i="14"/>
  <c r="AA61" i="14" s="1"/>
  <c r="CD61" i="14" s="1"/>
  <c r="P49" i="14"/>
  <c r="BS48" i="14" s="1"/>
  <c r="CV38" i="14"/>
  <c r="CB38" i="14"/>
  <c r="BP38" i="14"/>
  <c r="CS36" i="14"/>
  <c r="BY36" i="14"/>
  <c r="M53" i="14"/>
  <c r="M65" i="14" s="1"/>
  <c r="BP62" i="14" s="1"/>
  <c r="AD50" i="14"/>
  <c r="AD60" i="14" s="1"/>
  <c r="CG60" i="14" s="1"/>
  <c r="AO53" i="14"/>
  <c r="CR51" i="14" s="1"/>
  <c r="AL53" i="14"/>
  <c r="AL65" i="14" s="1"/>
  <c r="CO62" i="14" s="1"/>
  <c r="W50" i="14"/>
  <c r="W60" i="14" s="1"/>
  <c r="BZ60" i="14" s="1"/>
  <c r="CT38" i="14"/>
  <c r="CI38" i="14"/>
  <c r="CI34" i="14"/>
  <c r="AK53" i="14"/>
  <c r="AK65" i="14" s="1"/>
  <c r="CN62" i="14" s="1"/>
  <c r="CN66" i="14" s="1"/>
  <c r="AQ48" i="14"/>
  <c r="CT47" i="14" s="1"/>
  <c r="M54" i="14"/>
  <c r="M66" i="14" s="1"/>
  <c r="BP63" i="14" s="1"/>
  <c r="W51" i="14"/>
  <c r="W61" i="14" s="1"/>
  <c r="BZ61" i="14" s="1"/>
  <c r="AR49" i="14"/>
  <c r="AR59" i="14" s="1"/>
  <c r="CU59" i="14" s="1"/>
  <c r="CX38" i="14"/>
  <c r="CM38" i="14"/>
  <c r="CC38" i="14"/>
  <c r="BR38" i="14"/>
  <c r="CR36" i="14"/>
  <c r="CH36" i="14"/>
  <c r="BW36" i="14"/>
  <c r="CW34" i="14"/>
  <c r="CM34" i="14"/>
  <c r="CB34" i="14"/>
  <c r="BQ34" i="14"/>
  <c r="AL51" i="14"/>
  <c r="AL61" i="14" s="1"/>
  <c r="CO61" i="14" s="1"/>
  <c r="CW38" i="14"/>
  <c r="CA38" i="14"/>
  <c r="CQ36" i="14"/>
  <c r="BV36" i="14"/>
  <c r="CK34" i="14"/>
  <c r="BP34" i="14"/>
  <c r="AC54" i="14"/>
  <c r="AC66" i="14" s="1"/>
  <c r="CF63" i="14" s="1"/>
  <c r="AJ49" i="14"/>
  <c r="AJ59" i="14" s="1"/>
  <c r="CM59" i="14" s="1"/>
  <c r="CK38" i="14"/>
  <c r="S39" i="10"/>
  <c r="S53" i="10" s="1"/>
  <c r="AM50" i="14"/>
  <c r="CP49" i="14" s="1"/>
  <c r="V51" i="14"/>
  <c r="V61" i="14" s="1"/>
  <c r="BY61" i="14" s="1"/>
  <c r="CQ38" i="14"/>
  <c r="BV38" i="14"/>
  <c r="CL36" i="14"/>
  <c r="BP36" i="14"/>
  <c r="CF34" i="14"/>
  <c r="O51" i="14"/>
  <c r="O61" i="14" s="1"/>
  <c r="BR61" i="14" s="1"/>
  <c r="CP38" i="14"/>
  <c r="CO34" i="14"/>
  <c r="CE38" i="14"/>
  <c r="CE34" i="14"/>
  <c r="AU51" i="14"/>
  <c r="AU61" i="14" s="1"/>
  <c r="CX61" i="14" s="1"/>
  <c r="BU38" i="14"/>
  <c r="AJ51" i="14"/>
  <c r="CM50" i="14" s="1"/>
  <c r="O37" i="9"/>
  <c r="BR37" i="9" s="1"/>
  <c r="AU39" i="10"/>
  <c r="CX39" i="10" s="1"/>
  <c r="AS37" i="10"/>
  <c r="CV37" i="10" s="1"/>
  <c r="P39" i="9"/>
  <c r="BS39" i="9" s="1"/>
  <c r="V37" i="9"/>
  <c r="V51" i="9" s="1"/>
  <c r="AL37" i="9"/>
  <c r="AL51" i="9" s="1"/>
  <c r="Z39" i="10"/>
  <c r="CC39" i="10" s="1"/>
  <c r="AN37" i="9"/>
  <c r="AP38" i="10"/>
  <c r="AP52" i="10" s="1"/>
  <c r="S39" i="8"/>
  <c r="AE39" i="10"/>
  <c r="CH39" i="10" s="1"/>
  <c r="M38" i="10"/>
  <c r="M52" i="10" s="1"/>
  <c r="AG37" i="9"/>
  <c r="CJ37" i="9" s="1"/>
  <c r="AH40" i="8"/>
  <c r="CK40" i="8" s="1"/>
  <c r="AU37" i="9"/>
  <c r="Q37" i="9"/>
  <c r="BT37" i="9" s="1"/>
  <c r="Y37" i="7"/>
  <c r="N39" i="7"/>
  <c r="BQ39" i="7" s="1"/>
  <c r="Z37" i="6"/>
  <c r="S37" i="6"/>
  <c r="BV37" i="6" s="1"/>
  <c r="AI37" i="6"/>
  <c r="CL37" i="6" s="1"/>
  <c r="AO39" i="6"/>
  <c r="CR39" i="6" s="1"/>
  <c r="U39" i="8"/>
  <c r="U53" i="8" s="1"/>
  <c r="N37" i="9"/>
  <c r="AH37" i="9"/>
  <c r="CK37" i="9" s="1"/>
  <c r="AJ37" i="9"/>
  <c r="AC39" i="6"/>
  <c r="CF39" i="6" s="1"/>
  <c r="AA39" i="10"/>
  <c r="CD39" i="10" s="1"/>
  <c r="O39" i="10"/>
  <c r="BR39" i="10" s="1"/>
  <c r="AI39" i="10"/>
  <c r="CL39" i="10" s="1"/>
  <c r="M37" i="10"/>
  <c r="M51" i="10" s="1"/>
  <c r="M61" i="10" s="1"/>
  <c r="BP61" i="10" s="1"/>
  <c r="T39" i="10"/>
  <c r="T53" i="10" s="1"/>
  <c r="T63" i="10" s="1"/>
  <c r="BW63" i="10" s="1"/>
  <c r="AJ39" i="10"/>
  <c r="AJ37" i="10"/>
  <c r="AJ51" i="10" s="1"/>
  <c r="R37" i="9"/>
  <c r="X39" i="9"/>
  <c r="X53" i="9" s="1"/>
  <c r="CA52" i="9" s="1"/>
  <c r="Z39" i="8"/>
  <c r="CC39" i="8" s="1"/>
  <c r="AA37" i="6"/>
  <c r="AA51" i="6" s="1"/>
  <c r="AQ37" i="6"/>
  <c r="AQ51" i="6" s="1"/>
  <c r="AL37" i="6"/>
  <c r="AL51" i="6" s="1"/>
  <c r="AM37" i="9"/>
  <c r="AM51" i="9" s="1"/>
  <c r="AO39" i="9"/>
  <c r="AO53" i="9" s="1"/>
  <c r="AI37" i="9"/>
  <c r="CL37" i="9" s="1"/>
  <c r="AC39" i="10"/>
  <c r="AT37" i="9"/>
  <c r="CW37" i="9" s="1"/>
  <c r="AB37" i="9"/>
  <c r="U39" i="9"/>
  <c r="U53" i="9" s="1"/>
  <c r="AL37" i="10"/>
  <c r="T37" i="10"/>
  <c r="BW37" i="10" s="1"/>
  <c r="O38" i="10"/>
  <c r="M39" i="10"/>
  <c r="N37" i="10"/>
  <c r="N51" i="10" s="1"/>
  <c r="P39" i="10"/>
  <c r="BS39" i="10" s="1"/>
  <c r="U39" i="10"/>
  <c r="U53" i="10" s="1"/>
  <c r="AK39" i="8"/>
  <c r="CN39" i="8" s="1"/>
  <c r="AP37" i="9"/>
  <c r="AP51" i="9" s="1"/>
  <c r="T39" i="9"/>
  <c r="T53" i="9" s="1"/>
  <c r="AJ39" i="9"/>
  <c r="AJ53" i="9" s="1"/>
  <c r="AK39" i="9"/>
  <c r="CN39" i="9" s="1"/>
  <c r="T37" i="9"/>
  <c r="AP39" i="8"/>
  <c r="CS39" i="8" s="1"/>
  <c r="R37" i="6"/>
  <c r="R51" i="6" s="1"/>
  <c r="W37" i="9"/>
  <c r="W51" i="9" s="1"/>
  <c r="Z37" i="9"/>
  <c r="CC37" i="9" s="1"/>
  <c r="AE37" i="9"/>
  <c r="S37" i="9"/>
  <c r="BV37" i="9" s="1"/>
  <c r="Q38" i="10"/>
  <c r="BT38" i="10" s="1"/>
  <c r="Q39" i="10"/>
  <c r="Q53" i="10" s="1"/>
  <c r="R37" i="10"/>
  <c r="R51" i="10" s="1"/>
  <c r="AH37" i="10"/>
  <c r="AH51" i="10" s="1"/>
  <c r="AQ37" i="10"/>
  <c r="AQ51" i="10" s="1"/>
  <c r="X37" i="9"/>
  <c r="AD37" i="9"/>
  <c r="AD51" i="9" s="1"/>
  <c r="Q39" i="9"/>
  <c r="BT39" i="9" s="1"/>
  <c r="AH39" i="9"/>
  <c r="AH53" i="9" s="1"/>
  <c r="AC39" i="8"/>
  <c r="CF39" i="8" s="1"/>
  <c r="X39" i="7"/>
  <c r="CA39" i="7" s="1"/>
  <c r="V39" i="8"/>
  <c r="V53" i="8" s="1"/>
  <c r="AL39" i="8"/>
  <c r="AL53" i="8" s="1"/>
  <c r="AC37" i="10"/>
  <c r="AC51" i="10" s="1"/>
  <c r="CF50" i="10" s="1"/>
  <c r="P37" i="10"/>
  <c r="BS37" i="10" s="1"/>
  <c r="V37" i="10"/>
  <c r="V51" i="10" s="1"/>
  <c r="AP37" i="10"/>
  <c r="AE38" i="10"/>
  <c r="AE52" i="10" s="1"/>
  <c r="W37" i="10"/>
  <c r="W51" i="10" s="1"/>
  <c r="AU37" i="10"/>
  <c r="AU51" i="10" s="1"/>
  <c r="AN37" i="10"/>
  <c r="AN51" i="10" s="1"/>
  <c r="AR40" i="9"/>
  <c r="CU40" i="9" s="1"/>
  <c r="AR37" i="9"/>
  <c r="R37" i="8"/>
  <c r="R51" i="8" s="1"/>
  <c r="AH37" i="8"/>
  <c r="AH51" i="8" s="1"/>
  <c r="W37" i="8"/>
  <c r="AM37" i="8"/>
  <c r="AM51" i="8" s="1"/>
  <c r="AM61" i="8" s="1"/>
  <c r="CP61" i="8" s="1"/>
  <c r="P37" i="8"/>
  <c r="AF37" i="8"/>
  <c r="AF51" i="8" s="1"/>
  <c r="AF61" i="8" s="1"/>
  <c r="CI61" i="8" s="1"/>
  <c r="U39" i="6"/>
  <c r="BX39" i="6" s="1"/>
  <c r="AK39" i="6"/>
  <c r="CN39" i="6" s="1"/>
  <c r="X39" i="6"/>
  <c r="CA39" i="6" s="1"/>
  <c r="AG39" i="6"/>
  <c r="CJ39" i="6" s="1"/>
  <c r="AL39" i="9"/>
  <c r="N39" i="10"/>
  <c r="BQ39" i="10" s="1"/>
  <c r="AB39" i="7"/>
  <c r="AF39" i="10"/>
  <c r="CI39" i="10" s="1"/>
  <c r="AI37" i="7"/>
  <c r="CL37" i="7" s="1"/>
  <c r="AQ37" i="7"/>
  <c r="CT37" i="7" s="1"/>
  <c r="AP39" i="7"/>
  <c r="CS39" i="7" s="1"/>
  <c r="AB40" i="10"/>
  <c r="P40" i="10"/>
  <c r="AQ38" i="9"/>
  <c r="CT38" i="9" s="1"/>
  <c r="AF39" i="7"/>
  <c r="CI39" i="7" s="1"/>
  <c r="T37" i="6"/>
  <c r="BW37" i="6" s="1"/>
  <c r="AF39" i="6"/>
  <c r="CI39" i="6" s="1"/>
  <c r="O37" i="6"/>
  <c r="N37" i="7"/>
  <c r="BQ37" i="7" s="1"/>
  <c r="U38" i="9"/>
  <c r="BX38" i="9" s="1"/>
  <c r="P39" i="8"/>
  <c r="BS39" i="8" s="1"/>
  <c r="T39" i="8"/>
  <c r="BW39" i="8" s="1"/>
  <c r="R38" i="10"/>
  <c r="BU38" i="10" s="1"/>
  <c r="AN38" i="7"/>
  <c r="AE37" i="10"/>
  <c r="CH37" i="10" s="1"/>
  <c r="AA37" i="10"/>
  <c r="CD37" i="10" s="1"/>
  <c r="W40" i="10"/>
  <c r="W55" i="10" s="1"/>
  <c r="BZ53" i="10" s="1"/>
  <c r="AJ40" i="10"/>
  <c r="AJ55" i="10" s="1"/>
  <c r="AL39" i="10"/>
  <c r="CO39" i="10" s="1"/>
  <c r="U37" i="9"/>
  <c r="BX37" i="9" s="1"/>
  <c r="AJ39" i="6"/>
  <c r="AJ53" i="6" s="1"/>
  <c r="AB38" i="6"/>
  <c r="AB39" i="13"/>
  <c r="AB53" i="13" s="1"/>
  <c r="AE37" i="13"/>
  <c r="AE51" i="13" s="1"/>
  <c r="Y39" i="6"/>
  <c r="CB39" i="6" s="1"/>
  <c r="AR38" i="6"/>
  <c r="CU38" i="6" s="1"/>
  <c r="AB39" i="6"/>
  <c r="CE39" i="6" s="1"/>
  <c r="AH39" i="6"/>
  <c r="CK39" i="6" s="1"/>
  <c r="O37" i="8"/>
  <c r="O51" i="8" s="1"/>
  <c r="AE37" i="8"/>
  <c r="AE51" i="8" s="1"/>
  <c r="AU37" i="8"/>
  <c r="AU51" i="8" s="1"/>
  <c r="AJ37" i="7"/>
  <c r="CM37" i="7" s="1"/>
  <c r="Y39" i="7"/>
  <c r="Y53" i="7" s="1"/>
  <c r="AO39" i="7"/>
  <c r="AO53" i="7" s="1"/>
  <c r="M39" i="6"/>
  <c r="BP39" i="6" s="1"/>
  <c r="AS39" i="6"/>
  <c r="CV39" i="6" s="1"/>
  <c r="AN39" i="6"/>
  <c r="CQ39" i="6" s="1"/>
  <c r="T38" i="6"/>
  <c r="BW38" i="6" s="1"/>
  <c r="N37" i="8"/>
  <c r="N51" i="8" s="1"/>
  <c r="AD37" i="8"/>
  <c r="AD51" i="8" s="1"/>
  <c r="AT37" i="8"/>
  <c r="AT51" i="8" s="1"/>
  <c r="AT39" i="7"/>
  <c r="CW39" i="7" s="1"/>
  <c r="Q39" i="6"/>
  <c r="BT39" i="6" s="1"/>
  <c r="T39" i="6"/>
  <c r="T53" i="6" s="1"/>
  <c r="V39" i="7"/>
  <c r="BY39" i="7" s="1"/>
  <c r="AP37" i="7"/>
  <c r="CS37" i="7" s="1"/>
  <c r="AQ39" i="10"/>
  <c r="CT39" i="10" s="1"/>
  <c r="AT37" i="10"/>
  <c r="CW37" i="10" s="1"/>
  <c r="AI40" i="10"/>
  <c r="CL40" i="10" s="1"/>
  <c r="Q39" i="8"/>
  <c r="BT39" i="8" s="1"/>
  <c r="R37" i="7"/>
  <c r="BU37" i="7" s="1"/>
  <c r="AL37" i="7"/>
  <c r="CO37" i="7" s="1"/>
  <c r="AF39" i="8"/>
  <c r="CI39" i="8" s="1"/>
  <c r="AN39" i="7"/>
  <c r="CQ39" i="7" s="1"/>
  <c r="P37" i="7"/>
  <c r="AR37" i="6"/>
  <c r="CU37" i="6" s="1"/>
  <c r="AA37" i="9"/>
  <c r="CD37" i="9" s="1"/>
  <c r="AK37" i="7"/>
  <c r="CN37" i="7" s="1"/>
  <c r="AQ39" i="9"/>
  <c r="CT39" i="9" s="1"/>
  <c r="AC37" i="9"/>
  <c r="CF37" i="9" s="1"/>
  <c r="AR39" i="13"/>
  <c r="AR53" i="13" s="1"/>
  <c r="AN39" i="13"/>
  <c r="CQ39" i="13" s="1"/>
  <c r="AP39" i="13"/>
  <c r="CS39" i="13" s="1"/>
  <c r="W37" i="13"/>
  <c r="BZ37" i="13" s="1"/>
  <c r="X39" i="13"/>
  <c r="X53" i="13" s="1"/>
  <c r="V37" i="8"/>
  <c r="AL37" i="8"/>
  <c r="AL51" i="8" s="1"/>
  <c r="AL61" i="8" s="1"/>
  <c r="CO61" i="8" s="1"/>
  <c r="AA37" i="8"/>
  <c r="AA51" i="8" s="1"/>
  <c r="AA61" i="8" s="1"/>
  <c r="CD61" i="8" s="1"/>
  <c r="AQ37" i="8"/>
  <c r="AQ51" i="8" s="1"/>
  <c r="AQ61" i="8" s="1"/>
  <c r="CT61" i="8" s="1"/>
  <c r="T37" i="8"/>
  <c r="T51" i="8" s="1"/>
  <c r="T61" i="8" s="1"/>
  <c r="BW61" i="8" s="1"/>
  <c r="AJ37" i="8"/>
  <c r="AJ51" i="8" s="1"/>
  <c r="AJ61" i="8" s="1"/>
  <c r="CM61" i="8" s="1"/>
  <c r="AO37" i="7"/>
  <c r="CR37" i="7" s="1"/>
  <c r="AD39" i="7"/>
  <c r="CG39" i="7" s="1"/>
  <c r="T37" i="7"/>
  <c r="BW37" i="7" s="1"/>
  <c r="P40" i="7"/>
  <c r="P55" i="7" s="1"/>
  <c r="AJ37" i="6"/>
  <c r="CM37" i="6" s="1"/>
  <c r="N37" i="6"/>
  <c r="BQ37" i="6" s="1"/>
  <c r="V37" i="6"/>
  <c r="BY37" i="6" s="1"/>
  <c r="AH37" i="6"/>
  <c r="CK37" i="6" s="1"/>
  <c r="AT37" i="6"/>
  <c r="CW37" i="6" s="1"/>
  <c r="W37" i="6"/>
  <c r="BZ37" i="6" s="1"/>
  <c r="AE37" i="6"/>
  <c r="CH37" i="6" s="1"/>
  <c r="AM37" i="6"/>
  <c r="CP37" i="6" s="1"/>
  <c r="AU37" i="6"/>
  <c r="CX37" i="6" s="1"/>
  <c r="AJ38" i="6"/>
  <c r="CM38" i="6" s="1"/>
  <c r="AF39" i="13"/>
  <c r="AF53" i="13" s="1"/>
  <c r="Z39" i="13"/>
  <c r="P39" i="13"/>
  <c r="BS39" i="13" s="1"/>
  <c r="AL39" i="13"/>
  <c r="AL53" i="13" s="1"/>
  <c r="AG39" i="13"/>
  <c r="AT39" i="13"/>
  <c r="CW39" i="13" s="1"/>
  <c r="Z37" i="8"/>
  <c r="Z51" i="8" s="1"/>
  <c r="AP37" i="8"/>
  <c r="AP51" i="8" s="1"/>
  <c r="X37" i="8"/>
  <c r="X51" i="8" s="1"/>
  <c r="AN37" i="8"/>
  <c r="AN51" i="8" s="1"/>
  <c r="T39" i="13"/>
  <c r="BW39" i="13" s="1"/>
  <c r="AJ39" i="13"/>
  <c r="AM37" i="13"/>
  <c r="AM51" i="13" s="1"/>
  <c r="AH39" i="13"/>
  <c r="R39" i="13"/>
  <c r="BU39" i="13" s="1"/>
  <c r="N39" i="13"/>
  <c r="N53" i="13" s="1"/>
  <c r="S37" i="8"/>
  <c r="BV37" i="8" s="1"/>
  <c r="AI37" i="8"/>
  <c r="CL37" i="8" s="1"/>
  <c r="AB37" i="8"/>
  <c r="CE37" i="8" s="1"/>
  <c r="AR37" i="8"/>
  <c r="CU37" i="8" s="1"/>
  <c r="AR39" i="6"/>
  <c r="AR53" i="6" s="1"/>
  <c r="O37" i="13"/>
  <c r="AU37" i="13"/>
  <c r="CX37" i="13" s="1"/>
  <c r="Y39" i="13"/>
  <c r="AM39" i="10"/>
  <c r="CP39" i="10" s="1"/>
  <c r="AS39" i="8"/>
  <c r="CV39" i="8" s="1"/>
  <c r="S37" i="10"/>
  <c r="BV37" i="10" s="1"/>
  <c r="M37" i="6"/>
  <c r="BP37" i="6" s="1"/>
  <c r="AT39" i="9"/>
  <c r="CW39" i="9" s="1"/>
  <c r="AN39" i="8"/>
  <c r="CQ39" i="8" s="1"/>
  <c r="AF37" i="9"/>
  <c r="AF51" i="9" s="1"/>
  <c r="AB39" i="10"/>
  <c r="CE39" i="10" s="1"/>
  <c r="X37" i="10"/>
  <c r="CA37" i="10" s="1"/>
  <c r="P38" i="10"/>
  <c r="P52" i="10" s="1"/>
  <c r="AR38" i="10"/>
  <c r="CU38" i="10" s="1"/>
  <c r="AM38" i="10"/>
  <c r="CP38" i="10" s="1"/>
  <c r="Z38" i="10"/>
  <c r="CC38" i="10" s="1"/>
  <c r="AT40" i="7"/>
  <c r="CW40" i="7" s="1"/>
  <c r="AL38" i="10"/>
  <c r="CO38" i="10" s="1"/>
  <c r="CO43" i="10" s="1"/>
  <c r="V38" i="9"/>
  <c r="BY38" i="9" s="1"/>
  <c r="M38" i="9"/>
  <c r="BP38" i="9" s="1"/>
  <c r="AI39" i="9"/>
  <c r="CL39" i="9" s="1"/>
  <c r="AS37" i="9"/>
  <c r="CV37" i="9" s="1"/>
  <c r="O39" i="8"/>
  <c r="BR39" i="8" s="1"/>
  <c r="W37" i="7"/>
  <c r="BZ37" i="7" s="1"/>
  <c r="AK38" i="8"/>
  <c r="CN38" i="8" s="1"/>
  <c r="AI39" i="7"/>
  <c r="CL39" i="7" s="1"/>
  <c r="Q37" i="7"/>
  <c r="AS37" i="7"/>
  <c r="AM38" i="7"/>
  <c r="CP38" i="7" s="1"/>
  <c r="AT39" i="6"/>
  <c r="CW39" i="6" s="1"/>
  <c r="AC37" i="6"/>
  <c r="AK38" i="6"/>
  <c r="AA37" i="13"/>
  <c r="CD37" i="13" s="1"/>
  <c r="AN39" i="9"/>
  <c r="AB37" i="10"/>
  <c r="CE37" i="10" s="1"/>
  <c r="R39" i="7"/>
  <c r="AJ39" i="7"/>
  <c r="CM39" i="7" s="1"/>
  <c r="S37" i="7"/>
  <c r="AF40" i="7"/>
  <c r="AH39" i="8"/>
  <c r="CK39" i="8" s="1"/>
  <c r="AH37" i="7"/>
  <c r="CK37" i="7" s="1"/>
  <c r="AD37" i="7"/>
  <c r="CG37" i="7" s="1"/>
  <c r="X39" i="10"/>
  <c r="AA39" i="8"/>
  <c r="AB38" i="10"/>
  <c r="O37" i="7"/>
  <c r="BR37" i="7" s="1"/>
  <c r="AK38" i="7"/>
  <c r="S39" i="9"/>
  <c r="BV39" i="9" s="1"/>
  <c r="AN37" i="6"/>
  <c r="CQ37" i="6" s="1"/>
  <c r="AM39" i="8"/>
  <c r="CP39" i="8" s="1"/>
  <c r="U37" i="8"/>
  <c r="AG40" i="7"/>
  <c r="AG38" i="7"/>
  <c r="Q39" i="7"/>
  <c r="BT39" i="7" s="1"/>
  <c r="V39" i="6"/>
  <c r="Y37" i="6"/>
  <c r="CB37" i="6" s="1"/>
  <c r="Z38" i="6"/>
  <c r="Z52" i="6" s="1"/>
  <c r="AO39" i="8"/>
  <c r="CR39" i="8" s="1"/>
  <c r="AO37" i="10"/>
  <c r="CR37" i="10" s="1"/>
  <c r="X38" i="9"/>
  <c r="X52" i="9" s="1"/>
  <c r="AT40" i="8"/>
  <c r="CW40" i="8" s="1"/>
  <c r="AI38" i="7"/>
  <c r="M40" i="7"/>
  <c r="BP40" i="7" s="1"/>
  <c r="AQ38" i="7"/>
  <c r="AC38" i="7"/>
  <c r="CF38" i="7" s="1"/>
  <c r="AG38" i="6"/>
  <c r="AD37" i="6"/>
  <c r="CG37" i="6" s="1"/>
  <c r="AS37" i="6"/>
  <c r="CV37" i="6" s="1"/>
  <c r="T37" i="13"/>
  <c r="BW37" i="13" s="1"/>
  <c r="AI37" i="13"/>
  <c r="CL37" i="13" s="1"/>
  <c r="AR39" i="10"/>
  <c r="CU39" i="10" s="1"/>
  <c r="AP39" i="10"/>
  <c r="CS39" i="10" s="1"/>
  <c r="V37" i="7"/>
  <c r="BY37" i="7" s="1"/>
  <c r="Q40" i="9"/>
  <c r="BT40" i="9" s="1"/>
  <c r="Z39" i="9"/>
  <c r="CC39" i="9" s="1"/>
  <c r="O37" i="10"/>
  <c r="AR39" i="8"/>
  <c r="CU39" i="8" s="1"/>
  <c r="AG38" i="10"/>
  <c r="CJ38" i="10" s="1"/>
  <c r="AL38" i="6"/>
  <c r="CO38" i="6" s="1"/>
  <c r="AA39" i="9"/>
  <c r="CD39" i="9" s="1"/>
  <c r="AB38" i="7"/>
  <c r="CE38" i="7" s="1"/>
  <c r="AL38" i="8"/>
  <c r="CO38" i="8" s="1"/>
  <c r="AM37" i="7"/>
  <c r="CP37" i="7" s="1"/>
  <c r="Y37" i="8"/>
  <c r="CB37" i="8" s="1"/>
  <c r="W39" i="8"/>
  <c r="BZ39" i="8" s="1"/>
  <c r="AE39" i="7"/>
  <c r="CH39" i="7" s="1"/>
  <c r="S38" i="6"/>
  <c r="BV38" i="6" s="1"/>
  <c r="AE39" i="6"/>
  <c r="CH39" i="6" s="1"/>
  <c r="AA38" i="6"/>
  <c r="CD38" i="6" s="1"/>
  <c r="AM39" i="6"/>
  <c r="AL37" i="13"/>
  <c r="CO37" i="13" s="1"/>
  <c r="AM38" i="8"/>
  <c r="AM39" i="9"/>
  <c r="CP39" i="9" s="1"/>
  <c r="AF40" i="9"/>
  <c r="CI40" i="9" s="1"/>
  <c r="M39" i="9"/>
  <c r="AS40" i="9"/>
  <c r="CV40" i="9" s="1"/>
  <c r="M40" i="9"/>
  <c r="BP40" i="9" s="1"/>
  <c r="AE39" i="9"/>
  <c r="M38" i="6"/>
  <c r="BP38" i="6" s="1"/>
  <c r="BP43" i="6" s="1"/>
  <c r="AD40" i="7"/>
  <c r="AP38" i="8"/>
  <c r="AP52" i="8" s="1"/>
  <c r="AL40" i="7"/>
  <c r="CO40" i="7" s="1"/>
  <c r="AS39" i="7"/>
  <c r="CV39" i="7" s="1"/>
  <c r="R40" i="7"/>
  <c r="AU39" i="7"/>
  <c r="CX39" i="7" s="1"/>
  <c r="O39" i="7"/>
  <c r="BR39" i="7" s="1"/>
  <c r="Z40" i="7"/>
  <c r="Z55" i="7" s="1"/>
  <c r="Y40" i="7"/>
  <c r="CB40" i="7" s="1"/>
  <c r="AM39" i="7"/>
  <c r="CP39" i="7" s="1"/>
  <c r="AT38" i="6"/>
  <c r="CW38" i="6" s="1"/>
  <c r="AF37" i="6"/>
  <c r="CI37" i="6" s="1"/>
  <c r="X37" i="6"/>
  <c r="CA37" i="6" s="1"/>
  <c r="Q37" i="6"/>
  <c r="BT37" i="6" s="1"/>
  <c r="U38" i="6"/>
  <c r="BX38" i="6" s="1"/>
  <c r="AQ39" i="6"/>
  <c r="CT39" i="6" s="1"/>
  <c r="AP37" i="6"/>
  <c r="CS37" i="6" s="1"/>
  <c r="AD37" i="13"/>
  <c r="CG37" i="13" s="1"/>
  <c r="AG37" i="10"/>
  <c r="CJ37" i="10" s="1"/>
  <c r="AL39" i="7"/>
  <c r="CO39" i="7" s="1"/>
  <c r="AK37" i="10"/>
  <c r="CN37" i="10" s="1"/>
  <c r="R39" i="10"/>
  <c r="BU39" i="10" s="1"/>
  <c r="R39" i="9"/>
  <c r="BU39" i="9" s="1"/>
  <c r="R38" i="7"/>
  <c r="BU38" i="7" s="1"/>
  <c r="Z37" i="10"/>
  <c r="CC37" i="10" s="1"/>
  <c r="T38" i="7"/>
  <c r="BW38" i="7" s="1"/>
  <c r="Z39" i="7"/>
  <c r="CC39" i="7" s="1"/>
  <c r="Y37" i="9"/>
  <c r="CB37" i="9" s="1"/>
  <c r="Q38" i="9"/>
  <c r="BT38" i="9" s="1"/>
  <c r="T40" i="10"/>
  <c r="T55" i="10" s="1"/>
  <c r="S38" i="10"/>
  <c r="BV38" i="10" s="1"/>
  <c r="N38" i="10"/>
  <c r="BQ38" i="10" s="1"/>
  <c r="N40" i="7"/>
  <c r="BQ40" i="7" s="1"/>
  <c r="AF38" i="10"/>
  <c r="AF52" i="10" s="1"/>
  <c r="AK39" i="7"/>
  <c r="CN39" i="7" s="1"/>
  <c r="AI39" i="8"/>
  <c r="CL39" i="8" s="1"/>
  <c r="Y40" i="9"/>
  <c r="CB40" i="9" s="1"/>
  <c r="M37" i="9"/>
  <c r="BP37" i="9" s="1"/>
  <c r="O39" i="9"/>
  <c r="BR39" i="9" s="1"/>
  <c r="Z39" i="6"/>
  <c r="CC39" i="6" s="1"/>
  <c r="AG39" i="7"/>
  <c r="CJ39" i="7" s="1"/>
  <c r="AL38" i="7"/>
  <c r="CO38" i="7" s="1"/>
  <c r="AA39" i="7"/>
  <c r="CD39" i="7" s="1"/>
  <c r="AP40" i="7"/>
  <c r="AP55" i="7" s="1"/>
  <c r="W39" i="7"/>
  <c r="BZ39" i="7" s="1"/>
  <c r="AO37" i="6"/>
  <c r="CR37" i="6" s="1"/>
  <c r="AH37" i="13"/>
  <c r="CK37" i="13" s="1"/>
  <c r="AR39" i="7"/>
  <c r="AR37" i="10"/>
  <c r="CU37" i="10" s="1"/>
  <c r="AA37" i="7"/>
  <c r="P38" i="7"/>
  <c r="BS38" i="7" s="1"/>
  <c r="AL38" i="9"/>
  <c r="AL52" i="9" s="1"/>
  <c r="P38" i="9"/>
  <c r="P52" i="9" s="1"/>
  <c r="BS51" i="9" s="1"/>
  <c r="AB40" i="9"/>
  <c r="CE40" i="9" s="1"/>
  <c r="AS38" i="8"/>
  <c r="CV38" i="8" s="1"/>
  <c r="CV43" i="8" s="1"/>
  <c r="Q40" i="7"/>
  <c r="M37" i="7"/>
  <c r="BP37" i="7" s="1"/>
  <c r="O38" i="7"/>
  <c r="BR38" i="7" s="1"/>
  <c r="AQ39" i="7"/>
  <c r="AC39" i="7"/>
  <c r="CF39" i="7" s="1"/>
  <c r="AK40" i="7"/>
  <c r="AH40" i="7"/>
  <c r="CK40" i="7" s="1"/>
  <c r="AC37" i="7"/>
  <c r="CF37" i="7" s="1"/>
  <c r="AC38" i="6"/>
  <c r="CF38" i="6" s="1"/>
  <c r="AH38" i="6"/>
  <c r="AH52" i="6" s="1"/>
  <c r="AK37" i="6"/>
  <c r="AI39" i="6"/>
  <c r="CL39" i="6" s="1"/>
  <c r="AI40" i="8"/>
  <c r="T39" i="7"/>
  <c r="BW39" i="7" s="1"/>
  <c r="N39" i="9"/>
  <c r="AU37" i="7"/>
  <c r="CX37" i="7" s="1"/>
  <c r="P39" i="6"/>
  <c r="AG39" i="10"/>
  <c r="CJ39" i="10" s="1"/>
  <c r="AL39" i="6"/>
  <c r="CO39" i="6" s="1"/>
  <c r="AU39" i="9"/>
  <c r="CX39" i="9" s="1"/>
  <c r="AC37" i="8"/>
  <c r="CF37" i="8" s="1"/>
  <c r="Z38" i="8"/>
  <c r="Z52" i="8" s="1"/>
  <c r="V40" i="7"/>
  <c r="BY40" i="7" s="1"/>
  <c r="S39" i="6"/>
  <c r="BV39" i="6" s="1"/>
  <c r="AA38" i="7"/>
  <c r="CD38" i="7" s="1"/>
  <c r="W38" i="7"/>
  <c r="BZ38" i="7" s="1"/>
  <c r="AB37" i="6"/>
  <c r="CE37" i="6" s="1"/>
  <c r="AG37" i="6"/>
  <c r="CJ37" i="6" s="1"/>
  <c r="AE38" i="6"/>
  <c r="CH38" i="6" s="1"/>
  <c r="AO38" i="6"/>
  <c r="CR38" i="6" s="1"/>
  <c r="CR43" i="6" s="1"/>
  <c r="AA39" i="6"/>
  <c r="CD39" i="6" s="1"/>
  <c r="AT37" i="13"/>
  <c r="AP37" i="13"/>
  <c r="AB37" i="13"/>
  <c r="S37" i="13"/>
  <c r="M39" i="8"/>
  <c r="AM37" i="10"/>
  <c r="AG39" i="8"/>
  <c r="AE37" i="7"/>
  <c r="R39" i="6"/>
  <c r="BU39" i="6" s="1"/>
  <c r="AF37" i="10"/>
  <c r="CI37" i="10" s="1"/>
  <c r="V39" i="10"/>
  <c r="BY39" i="10" s="1"/>
  <c r="AA40" i="10"/>
  <c r="T38" i="10"/>
  <c r="T52" i="10" s="1"/>
  <c r="AJ40" i="9"/>
  <c r="AK40" i="9"/>
  <c r="N38" i="6"/>
  <c r="BQ38" i="6" s="1"/>
  <c r="R40" i="8"/>
  <c r="U39" i="7"/>
  <c r="AC40" i="7"/>
  <c r="CF40" i="7" s="1"/>
  <c r="P37" i="6"/>
  <c r="BS37" i="6" s="1"/>
  <c r="Y38" i="7"/>
  <c r="AO38" i="7"/>
  <c r="W38" i="6"/>
  <c r="BZ38" i="6" s="1"/>
  <c r="AQ38" i="6"/>
  <c r="M40" i="6"/>
  <c r="BP40" i="6" s="1"/>
  <c r="Z37" i="13"/>
  <c r="CC37" i="13" s="1"/>
  <c r="R38" i="13"/>
  <c r="AH38" i="7"/>
  <c r="Y39" i="8"/>
  <c r="Y37" i="10"/>
  <c r="AT37" i="7"/>
  <c r="Y39" i="9"/>
  <c r="AI37" i="10"/>
  <c r="AQ39" i="8"/>
  <c r="AT38" i="10"/>
  <c r="CW38" i="10" s="1"/>
  <c r="AF38" i="9"/>
  <c r="CI38" i="9" s="1"/>
  <c r="AS39" i="10"/>
  <c r="CV39" i="10" s="1"/>
  <c r="AO39" i="10"/>
  <c r="CR39" i="10" s="1"/>
  <c r="O40" i="10"/>
  <c r="BR40" i="10" s="1"/>
  <c r="AN38" i="9"/>
  <c r="AN52" i="9" s="1"/>
  <c r="P40" i="9"/>
  <c r="BS40" i="9" s="1"/>
  <c r="AP39" i="6"/>
  <c r="CS39" i="6" s="1"/>
  <c r="M37" i="8"/>
  <c r="BP37" i="8" s="1"/>
  <c r="M39" i="7"/>
  <c r="BP39" i="7" s="1"/>
  <c r="Z38" i="7"/>
  <c r="Z52" i="7" s="1"/>
  <c r="U37" i="13"/>
  <c r="BX37" i="13" s="1"/>
  <c r="X37" i="13"/>
  <c r="CA37" i="13" s="1"/>
  <c r="AQ39" i="13"/>
  <c r="AA39" i="13"/>
  <c r="CD39" i="13" s="1"/>
  <c r="V39" i="9"/>
  <c r="BY39" i="9" s="1"/>
  <c r="AL40" i="9"/>
  <c r="CO40" i="9" s="1"/>
  <c r="M40" i="10"/>
  <c r="BP40" i="10" s="1"/>
  <c r="Q37" i="10"/>
  <c r="BT37" i="10" s="1"/>
  <c r="AC38" i="10"/>
  <c r="CF38" i="10" s="1"/>
  <c r="U38" i="8"/>
  <c r="BX38" i="8" s="1"/>
  <c r="Z37" i="7"/>
  <c r="AN39" i="10"/>
  <c r="CQ39" i="10" s="1"/>
  <c r="AR37" i="7"/>
  <c r="CU37" i="7" s="1"/>
  <c r="R38" i="6"/>
  <c r="BU38" i="6" s="1"/>
  <c r="AN40" i="10"/>
  <c r="AN55" i="10" s="1"/>
  <c r="AE40" i="10"/>
  <c r="W39" i="9"/>
  <c r="BZ39" i="9" s="1"/>
  <c r="AO40" i="9"/>
  <c r="CR40" i="9" s="1"/>
  <c r="AK37" i="9"/>
  <c r="CN37" i="9" s="1"/>
  <c r="X40" i="9"/>
  <c r="CA40" i="9" s="1"/>
  <c r="AU39" i="8"/>
  <c r="CX39" i="8" s="1"/>
  <c r="V38" i="8"/>
  <c r="BY38" i="8" s="1"/>
  <c r="S38" i="7"/>
  <c r="BV38" i="7" s="1"/>
  <c r="U40" i="7"/>
  <c r="BX40" i="7" s="1"/>
  <c r="AD38" i="6"/>
  <c r="CG38" i="6" s="1"/>
  <c r="AM38" i="6"/>
  <c r="AM52" i="6" s="1"/>
  <c r="AU39" i="6"/>
  <c r="V37" i="13"/>
  <c r="BY37" i="13" s="1"/>
  <c r="AJ37" i="13"/>
  <c r="AS37" i="13"/>
  <c r="CV37" i="13" s="1"/>
  <c r="AM39" i="13"/>
  <c r="AC37" i="13"/>
  <c r="CF37" i="13" s="1"/>
  <c r="AD37" i="10"/>
  <c r="S40" i="10"/>
  <c r="BV40" i="10" s="1"/>
  <c r="Z38" i="9"/>
  <c r="AD40" i="8"/>
  <c r="CG40" i="8" s="1"/>
  <c r="AG39" i="9"/>
  <c r="AB39" i="8"/>
  <c r="CE39" i="8" s="1"/>
  <c r="AB37" i="7"/>
  <c r="CE37" i="7" s="1"/>
  <c r="AO38" i="9"/>
  <c r="AH38" i="10"/>
  <c r="CK38" i="10" s="1"/>
  <c r="AF40" i="10"/>
  <c r="AF55" i="10" s="1"/>
  <c r="AI38" i="10"/>
  <c r="CL38" i="10" s="1"/>
  <c r="CL43" i="10" s="1"/>
  <c r="AN40" i="9"/>
  <c r="CQ40" i="9" s="1"/>
  <c r="AS39" i="9"/>
  <c r="CV39" i="9" s="1"/>
  <c r="U40" i="9"/>
  <c r="U55" i="9" s="1"/>
  <c r="AJ38" i="9"/>
  <c r="AJ52" i="9" s="1"/>
  <c r="AP38" i="9"/>
  <c r="CS38" i="9" s="1"/>
  <c r="AC39" i="9"/>
  <c r="CF39" i="9" s="1"/>
  <c r="W40" i="7"/>
  <c r="BZ40" i="7" s="1"/>
  <c r="Q38" i="7"/>
  <c r="Q52" i="7" s="1"/>
  <c r="O38" i="6"/>
  <c r="BR38" i="6" s="1"/>
  <c r="Y37" i="13"/>
  <c r="Y51" i="13" s="1"/>
  <c r="AU39" i="13"/>
  <c r="CX39" i="13" s="1"/>
  <c r="AR38" i="7"/>
  <c r="CU38" i="7" s="1"/>
  <c r="AR39" i="9"/>
  <c r="AQ38" i="10"/>
  <c r="CT38" i="10" s="1"/>
  <c r="P39" i="7"/>
  <c r="BS39" i="7" s="1"/>
  <c r="AD39" i="9"/>
  <c r="CG39" i="9" s="1"/>
  <c r="AT39" i="8"/>
  <c r="CW39" i="8" s="1"/>
  <c r="N39" i="8"/>
  <c r="BQ39" i="8" s="1"/>
  <c r="AK39" i="10"/>
  <c r="AK53" i="10" s="1"/>
  <c r="AF37" i="7"/>
  <c r="CI37" i="7" s="1"/>
  <c r="AR40" i="10"/>
  <c r="CU40" i="10" s="1"/>
  <c r="V38" i="10"/>
  <c r="AG38" i="9"/>
  <c r="AG52" i="9" s="1"/>
  <c r="R38" i="9"/>
  <c r="R52" i="9" s="1"/>
  <c r="BU51" i="9" s="1"/>
  <c r="AQ37" i="9"/>
  <c r="CT37" i="9" s="1"/>
  <c r="N39" i="6"/>
  <c r="BQ39" i="6" s="1"/>
  <c r="AE39" i="8"/>
  <c r="CH39" i="8" s="1"/>
  <c r="AS37" i="8"/>
  <c r="CV37" i="8" s="1"/>
  <c r="Q37" i="8"/>
  <c r="BT37" i="8" s="1"/>
  <c r="X38" i="7"/>
  <c r="X52" i="7" s="1"/>
  <c r="U38" i="7"/>
  <c r="BX38" i="7" s="1"/>
  <c r="AD38" i="7"/>
  <c r="CG38" i="7" s="1"/>
  <c r="CG43" i="7" s="1"/>
  <c r="V38" i="7"/>
  <c r="V52" i="7" s="1"/>
  <c r="AJ38" i="7"/>
  <c r="AJ52" i="7" s="1"/>
  <c r="N37" i="13"/>
  <c r="BQ37" i="13" s="1"/>
  <c r="R37" i="13"/>
  <c r="BU37" i="13" s="1"/>
  <c r="W39" i="13"/>
  <c r="BZ39" i="13" s="1"/>
  <c r="AB39" i="9"/>
  <c r="CE39" i="9" s="1"/>
  <c r="AH39" i="7"/>
  <c r="CK39" i="7" s="1"/>
  <c r="U37" i="10"/>
  <c r="BX37" i="10" s="1"/>
  <c r="AD39" i="10"/>
  <c r="CG39" i="10" s="1"/>
  <c r="W39" i="10"/>
  <c r="BZ39" i="10" s="1"/>
  <c r="R39" i="8"/>
  <c r="BU39" i="8" s="1"/>
  <c r="AJ39" i="8"/>
  <c r="CM39" i="8" s="1"/>
  <c r="Y38" i="9"/>
  <c r="CB38" i="9" s="1"/>
  <c r="T38" i="9"/>
  <c r="BW38" i="9" s="1"/>
  <c r="AO38" i="10"/>
  <c r="CR38" i="10" s="1"/>
  <c r="AK38" i="9"/>
  <c r="AP38" i="6"/>
  <c r="CS38" i="6" s="1"/>
  <c r="Q38" i="8"/>
  <c r="Q52" i="8" s="1"/>
  <c r="M38" i="7"/>
  <c r="BP38" i="7" s="1"/>
  <c r="AR40" i="7"/>
  <c r="AR55" i="7" s="1"/>
  <c r="Q38" i="6"/>
  <c r="Q52" i="6" s="1"/>
  <c r="AI38" i="6"/>
  <c r="AQ37" i="13"/>
  <c r="CT37" i="13" s="1"/>
  <c r="Z40" i="13"/>
  <c r="CC40" i="13" s="1"/>
  <c r="S39" i="13"/>
  <c r="BV39" i="13" s="1"/>
  <c r="AR37" i="13"/>
  <c r="CU37" i="13" s="1"/>
  <c r="V39" i="13"/>
  <c r="BY39" i="13" s="1"/>
  <c r="AD39" i="13"/>
  <c r="CG39" i="13" s="1"/>
  <c r="AK39" i="13"/>
  <c r="CN39" i="13" s="1"/>
  <c r="M38" i="13"/>
  <c r="AG37" i="13"/>
  <c r="CJ37" i="13" s="1"/>
  <c r="AE39" i="13"/>
  <c r="CH39" i="13" s="1"/>
  <c r="AP39" i="9"/>
  <c r="CS39" i="9" s="1"/>
  <c r="N40" i="8"/>
  <c r="BQ40" i="8" s="1"/>
  <c r="X39" i="8"/>
  <c r="CA39" i="8" s="1"/>
  <c r="AH38" i="9"/>
  <c r="CK38" i="9" s="1"/>
  <c r="AA38" i="10"/>
  <c r="U38" i="10"/>
  <c r="U52" i="10" s="1"/>
  <c r="AJ38" i="10"/>
  <c r="CM38" i="10" s="1"/>
  <c r="Y38" i="10"/>
  <c r="CB38" i="10" s="1"/>
  <c r="Y39" i="10"/>
  <c r="CB39" i="10" s="1"/>
  <c r="AS38" i="10"/>
  <c r="AS52" i="10" s="1"/>
  <c r="AO37" i="8"/>
  <c r="CR37" i="8" s="1"/>
  <c r="AG37" i="8"/>
  <c r="CJ37" i="8" s="1"/>
  <c r="AK37" i="8"/>
  <c r="CN37" i="8" s="1"/>
  <c r="S39" i="7"/>
  <c r="BV39" i="7" s="1"/>
  <c r="AG37" i="7"/>
  <c r="CJ37" i="7" s="1"/>
  <c r="AO40" i="7"/>
  <c r="CR40" i="7" s="1"/>
  <c r="AD39" i="6"/>
  <c r="CG39" i="6" s="1"/>
  <c r="V38" i="6"/>
  <c r="V52" i="6" s="1"/>
  <c r="W39" i="6"/>
  <c r="BZ39" i="6" s="1"/>
  <c r="Y38" i="6"/>
  <c r="Y52" i="6" s="1"/>
  <c r="AU38" i="6"/>
  <c r="CX38" i="6" s="1"/>
  <c r="AI39" i="13"/>
  <c r="CL39" i="13" s="1"/>
  <c r="Z40" i="8"/>
  <c r="CC40" i="8" s="1"/>
  <c r="AO37" i="9"/>
  <c r="CR37" i="9" s="1"/>
  <c r="P37" i="9"/>
  <c r="P51" i="9" s="1"/>
  <c r="BS50" i="9" s="1"/>
  <c r="AD39" i="8"/>
  <c r="AD53" i="8" s="1"/>
  <c r="X37" i="7"/>
  <c r="CA37" i="7" s="1"/>
  <c r="AN37" i="7"/>
  <c r="CQ37" i="7" s="1"/>
  <c r="AD38" i="10"/>
  <c r="CG38" i="10" s="1"/>
  <c r="AH39" i="10"/>
  <c r="CK39" i="10" s="1"/>
  <c r="AU40" i="10"/>
  <c r="AC40" i="9"/>
  <c r="AC55" i="9" s="1"/>
  <c r="AS38" i="9"/>
  <c r="U37" i="7"/>
  <c r="BX37" i="7" s="1"/>
  <c r="AC38" i="9"/>
  <c r="CF38" i="9" s="1"/>
  <c r="AS38" i="6"/>
  <c r="CV38" i="6" s="1"/>
  <c r="U37" i="6"/>
  <c r="O40" i="6"/>
  <c r="O55" i="6" s="1"/>
  <c r="O39" i="6"/>
  <c r="BR39" i="6" s="1"/>
  <c r="AH38" i="13"/>
  <c r="CK38" i="13" s="1"/>
  <c r="P37" i="13"/>
  <c r="BS37" i="13" s="1"/>
  <c r="M37" i="13"/>
  <c r="BP37" i="13" s="1"/>
  <c r="Q39" i="13"/>
  <c r="BT39" i="13" s="1"/>
  <c r="M39" i="13"/>
  <c r="BP39" i="13" s="1"/>
  <c r="AN37" i="13"/>
  <c r="CQ37" i="13" s="1"/>
  <c r="AK38" i="13"/>
  <c r="CN38" i="13" s="1"/>
  <c r="AI38" i="13"/>
  <c r="CL38" i="13" s="1"/>
  <c r="AF37" i="13"/>
  <c r="AF51" i="13" s="1"/>
  <c r="AO37" i="13"/>
  <c r="AO51" i="13" s="1"/>
  <c r="AK37" i="13"/>
  <c r="CN37" i="13" s="1"/>
  <c r="AC39" i="13"/>
  <c r="CF39" i="13" s="1"/>
  <c r="AR38" i="9"/>
  <c r="CU38" i="9" s="1"/>
  <c r="R38" i="8"/>
  <c r="BU38" i="8" s="1"/>
  <c r="AR38" i="8"/>
  <c r="AI38" i="9"/>
  <c r="CL38" i="9" s="1"/>
  <c r="CL43" i="9" s="1"/>
  <c r="O38" i="8"/>
  <c r="BR38" i="8" s="1"/>
  <c r="P38" i="6"/>
  <c r="BS38" i="6" s="1"/>
  <c r="S38" i="8"/>
  <c r="BV38" i="8" s="1"/>
  <c r="AB40" i="8"/>
  <c r="CE40" i="8" s="1"/>
  <c r="R40" i="6"/>
  <c r="BU40" i="6" s="1"/>
  <c r="S38" i="13"/>
  <c r="BV38" i="13" s="1"/>
  <c r="AD40" i="13"/>
  <c r="O40" i="13"/>
  <c r="BR40" i="13" s="1"/>
  <c r="X40" i="13"/>
  <c r="CA40" i="13" s="1"/>
  <c r="Y38" i="8"/>
  <c r="CB38" i="8" s="1"/>
  <c r="AT38" i="7"/>
  <c r="CW38" i="7" s="1"/>
  <c r="AE40" i="8"/>
  <c r="CH40" i="8" s="1"/>
  <c r="T38" i="8"/>
  <c r="BW38" i="8" s="1"/>
  <c r="AT38" i="9"/>
  <c r="CW38" i="9" s="1"/>
  <c r="AC40" i="6"/>
  <c r="AC55" i="6" s="1"/>
  <c r="AS40" i="6"/>
  <c r="AE40" i="6"/>
  <c r="CH40" i="6" s="1"/>
  <c r="Z38" i="13"/>
  <c r="CC38" i="13" s="1"/>
  <c r="T38" i="13"/>
  <c r="BW38" i="13" s="1"/>
  <c r="AT40" i="13"/>
  <c r="CW40" i="13" s="1"/>
  <c r="AL38" i="13"/>
  <c r="CO38" i="13" s="1"/>
  <c r="P40" i="13"/>
  <c r="BS40" i="13" s="1"/>
  <c r="V40" i="9"/>
  <c r="BY40" i="9" s="1"/>
  <c r="V40" i="8"/>
  <c r="BY40" i="8" s="1"/>
  <c r="P38" i="8"/>
  <c r="BS38" i="8" s="1"/>
  <c r="BS43" i="8" s="1"/>
  <c r="X38" i="10"/>
  <c r="X52" i="10" s="1"/>
  <c r="N38" i="8"/>
  <c r="AK38" i="10"/>
  <c r="CN38" i="10" s="1"/>
  <c r="AD38" i="9"/>
  <c r="CG38" i="9" s="1"/>
  <c r="CG43" i="9" s="1"/>
  <c r="AU40" i="7"/>
  <c r="CX40" i="7" s="1"/>
  <c r="AU40" i="6"/>
  <c r="CX40" i="6" s="1"/>
  <c r="AP38" i="13"/>
  <c r="CS38" i="13" s="1"/>
  <c r="AO40" i="13"/>
  <c r="CR40" i="13" s="1"/>
  <c r="AF38" i="8"/>
  <c r="CI38" i="8" s="1"/>
  <c r="N38" i="7"/>
  <c r="BQ38" i="7" s="1"/>
  <c r="AL40" i="8"/>
  <c r="CO40" i="8" s="1"/>
  <c r="AG40" i="6"/>
  <c r="CJ40" i="6" s="1"/>
  <c r="AA38" i="13"/>
  <c r="AS38" i="13"/>
  <c r="AS52" i="13" s="1"/>
  <c r="Y40" i="13"/>
  <c r="CB40" i="13" s="1"/>
  <c r="AM40" i="9"/>
  <c r="CP40" i="9" s="1"/>
  <c r="N40" i="9"/>
  <c r="W38" i="10"/>
  <c r="AA40" i="8"/>
  <c r="AP40" i="9"/>
  <c r="CS40" i="9" s="1"/>
  <c r="N40" i="6"/>
  <c r="AR38" i="13"/>
  <c r="CU38" i="13" s="1"/>
  <c r="T40" i="9"/>
  <c r="AP40" i="13"/>
  <c r="CS40" i="13" s="1"/>
  <c r="T40" i="13"/>
  <c r="BW40" i="13" s="1"/>
  <c r="AD38" i="8"/>
  <c r="AE38" i="8"/>
  <c r="CH38" i="8" s="1"/>
  <c r="AQ40" i="10"/>
  <c r="Y40" i="8"/>
  <c r="CB40" i="8" s="1"/>
  <c r="U40" i="8"/>
  <c r="AA40" i="6"/>
  <c r="AI40" i="6"/>
  <c r="N38" i="13"/>
  <c r="BQ38" i="13" s="1"/>
  <c r="AN40" i="13"/>
  <c r="AB38" i="9"/>
  <c r="W38" i="9"/>
  <c r="BZ38" i="9" s="1"/>
  <c r="BZ43" i="9" s="1"/>
  <c r="AM38" i="9"/>
  <c r="CP38" i="9" s="1"/>
  <c r="Q40" i="8"/>
  <c r="BT40" i="8" s="1"/>
  <c r="AN38" i="6"/>
  <c r="CQ38" i="6" s="1"/>
  <c r="CQ43" i="6" s="1"/>
  <c r="X38" i="13"/>
  <c r="AM40" i="13"/>
  <c r="Q40" i="13"/>
  <c r="AA38" i="8"/>
  <c r="AF40" i="8"/>
  <c r="AN38" i="8"/>
  <c r="CQ38" i="8" s="1"/>
  <c r="AT40" i="6"/>
  <c r="AN38" i="10"/>
  <c r="AK40" i="8"/>
  <c r="X38" i="6"/>
  <c r="CA38" i="6" s="1"/>
  <c r="AM40" i="6"/>
  <c r="CP40" i="6" s="1"/>
  <c r="AB38" i="13"/>
  <c r="CE38" i="13" s="1"/>
  <c r="AC38" i="13"/>
  <c r="O39" i="13"/>
  <c r="AS39" i="13"/>
  <c r="CV39" i="13" s="1"/>
  <c r="U39" i="13"/>
  <c r="BX39" i="13" s="1"/>
  <c r="AU40" i="13"/>
  <c r="CX40" i="13" s="1"/>
  <c r="AL40" i="13"/>
  <c r="AL55" i="13" s="1"/>
  <c r="AL67" i="13" s="1"/>
  <c r="CO64" i="13" s="1"/>
  <c r="M38" i="8"/>
  <c r="BP38" i="8" s="1"/>
  <c r="AA40" i="9"/>
  <c r="AT40" i="9"/>
  <c r="CW40" i="9" s="1"/>
  <c r="AS40" i="8"/>
  <c r="AJ38" i="8"/>
  <c r="CM38" i="8" s="1"/>
  <c r="X40" i="10"/>
  <c r="CA40" i="10" s="1"/>
  <c r="AR40" i="8"/>
  <c r="AF38" i="13"/>
  <c r="CI38" i="13" s="1"/>
  <c r="U40" i="13"/>
  <c r="BX40" i="13" s="1"/>
  <c r="AF40" i="13"/>
  <c r="CI40" i="13" s="1"/>
  <c r="S40" i="8"/>
  <c r="S38" i="9"/>
  <c r="AG38" i="8"/>
  <c r="CJ38" i="8" s="1"/>
  <c r="AU38" i="13"/>
  <c r="CX38" i="13" s="1"/>
  <c r="CX43" i="13" s="1"/>
  <c r="AU38" i="7"/>
  <c r="CX38" i="7" s="1"/>
  <c r="O36" i="9"/>
  <c r="BR36" i="9" s="1"/>
  <c r="BR42" i="9" s="1"/>
  <c r="M36" i="6"/>
  <c r="BP36" i="6" s="1"/>
  <c r="AH40" i="13"/>
  <c r="CK40" i="13" s="1"/>
  <c r="U38" i="13"/>
  <c r="BX38" i="13" s="1"/>
  <c r="AU40" i="8"/>
  <c r="CX40" i="8" s="1"/>
  <c r="T40" i="8"/>
  <c r="BW40" i="8" s="1"/>
  <c r="N38" i="9"/>
  <c r="BQ38" i="9" s="1"/>
  <c r="AK40" i="6"/>
  <c r="CN40" i="6" s="1"/>
  <c r="O38" i="9"/>
  <c r="BR38" i="9" s="1"/>
  <c r="AG40" i="8"/>
  <c r="CJ40" i="8" s="1"/>
  <c r="N36" i="8"/>
  <c r="BQ36" i="8" s="1"/>
  <c r="AJ38" i="13"/>
  <c r="AJ40" i="13"/>
  <c r="AB40" i="13"/>
  <c r="AP40" i="8"/>
  <c r="CS40" i="8" s="1"/>
  <c r="AK40" i="10"/>
  <c r="AQ38" i="8"/>
  <c r="CT38" i="8" s="1"/>
  <c r="Y40" i="6"/>
  <c r="AO40" i="6"/>
  <c r="CR40" i="6" s="1"/>
  <c r="X38" i="8"/>
  <c r="CA38" i="8" s="1"/>
  <c r="M36" i="10"/>
  <c r="AO39" i="13"/>
  <c r="AO38" i="13"/>
  <c r="CR38" i="13" s="1"/>
  <c r="Y38" i="13"/>
  <c r="Y52" i="13" s="1"/>
  <c r="Q37" i="13"/>
  <c r="BT37" i="13" s="1"/>
  <c r="AE38" i="9"/>
  <c r="CH38" i="9" s="1"/>
  <c r="M36" i="9"/>
  <c r="BP36" i="9" s="1"/>
  <c r="BP42" i="9" s="1"/>
  <c r="S40" i="6"/>
  <c r="BV40" i="6" s="1"/>
  <c r="AU38" i="9"/>
  <c r="T40" i="7"/>
  <c r="AQ38" i="13"/>
  <c r="CT38" i="13" s="1"/>
  <c r="AB38" i="8"/>
  <c r="CE38" i="8" s="1"/>
  <c r="AH40" i="6"/>
  <c r="CK40" i="6" s="1"/>
  <c r="O36" i="7"/>
  <c r="Z40" i="6"/>
  <c r="CC40" i="6" s="1"/>
  <c r="AM38" i="13"/>
  <c r="AD38" i="13"/>
  <c r="AE40" i="13"/>
  <c r="CH40" i="13" s="1"/>
  <c r="S40" i="13"/>
  <c r="BV40" i="13" s="1"/>
  <c r="AB40" i="7"/>
  <c r="AC38" i="8"/>
  <c r="CF38" i="8" s="1"/>
  <c r="AC40" i="8"/>
  <c r="CF40" i="8" s="1"/>
  <c r="P40" i="8"/>
  <c r="BS40" i="8" s="1"/>
  <c r="AL40" i="6"/>
  <c r="AP38" i="7"/>
  <c r="AD40" i="6"/>
  <c r="CG40" i="6" s="1"/>
  <c r="N36" i="10"/>
  <c r="BQ36" i="10" s="1"/>
  <c r="AS40" i="7"/>
  <c r="AE38" i="7"/>
  <c r="CH38" i="7" s="1"/>
  <c r="V40" i="13"/>
  <c r="M40" i="13"/>
  <c r="BP40" i="13" s="1"/>
  <c r="AQ40" i="13"/>
  <c r="AO38" i="8"/>
  <c r="AN40" i="7"/>
  <c r="CQ40" i="7" s="1"/>
  <c r="AJ40" i="7"/>
  <c r="CM40" i="7" s="1"/>
  <c r="AI38" i="8"/>
  <c r="CL38" i="8" s="1"/>
  <c r="Q40" i="6"/>
  <c r="W40" i="6"/>
  <c r="BZ40" i="6" s="1"/>
  <c r="N40" i="13"/>
  <c r="BQ40" i="13" s="1"/>
  <c r="W40" i="13"/>
  <c r="BZ40" i="13" s="1"/>
  <c r="AK40" i="13"/>
  <c r="CN40" i="13" s="1"/>
  <c r="AR40" i="13"/>
  <c r="CU40" i="13" s="1"/>
  <c r="AH38" i="8"/>
  <c r="AT38" i="8"/>
  <c r="CW38" i="8" s="1"/>
  <c r="AJ40" i="8"/>
  <c r="CM40" i="8" s="1"/>
  <c r="W38" i="13"/>
  <c r="BZ38" i="13" s="1"/>
  <c r="AO40" i="8"/>
  <c r="AF38" i="6"/>
  <c r="CI38" i="6" s="1"/>
  <c r="CI43" i="6" s="1"/>
  <c r="Q38" i="13"/>
  <c r="M36" i="7"/>
  <c r="BP36" i="7" s="1"/>
  <c r="P36" i="8"/>
  <c r="Q36" i="8"/>
  <c r="R36" i="7"/>
  <c r="S36" i="9"/>
  <c r="T36" i="8"/>
  <c r="U36" i="7"/>
  <c r="X36" i="8"/>
  <c r="CA36" i="8" s="1"/>
  <c r="Z36" i="8"/>
  <c r="V36" i="7"/>
  <c r="W36" i="8"/>
  <c r="Y36" i="8"/>
  <c r="CB36" i="8" s="1"/>
  <c r="T40" i="6"/>
  <c r="CQ39" i="14"/>
  <c r="CJ39" i="14"/>
  <c r="CJ42" i="14" s="1"/>
  <c r="BW35" i="14"/>
  <c r="BW40" i="14" s="1"/>
  <c r="CK37" i="14"/>
  <c r="AA36" i="7"/>
  <c r="CD36" i="7" s="1"/>
  <c r="AA36" i="10"/>
  <c r="AC36" i="7"/>
  <c r="CF36" i="7" s="1"/>
  <c r="AD36" i="7"/>
  <c r="AE36" i="8"/>
  <c r="AF36" i="7"/>
  <c r="AG36" i="8"/>
  <c r="CJ36" i="8" s="1"/>
  <c r="AH36" i="7"/>
  <c r="AI36" i="8"/>
  <c r="CL36" i="8" s="1"/>
  <c r="CL42" i="8" s="1"/>
  <c r="AJ36" i="9"/>
  <c r="AI36" i="13"/>
  <c r="CL36" i="13" s="1"/>
  <c r="AK36" i="9"/>
  <c r="AL36" i="9"/>
  <c r="AM36" i="7"/>
  <c r="AN36" i="7"/>
  <c r="CQ36" i="7" s="1"/>
  <c r="AO36" i="6"/>
  <c r="AN36" i="10"/>
  <c r="CQ36" i="10" s="1"/>
  <c r="AP36" i="8"/>
  <c r="AQ36" i="7"/>
  <c r="CT36" i="7" s="1"/>
  <c r="AR36" i="7"/>
  <c r="AS36" i="7"/>
  <c r="AU36" i="7"/>
  <c r="AT36" i="8"/>
  <c r="CW36" i="8" s="1"/>
  <c r="AU36" i="10"/>
  <c r="AT36" i="10"/>
  <c r="CW36" i="10" s="1"/>
  <c r="CD39" i="14"/>
  <c r="CC35" i="14"/>
  <c r="BZ35" i="14"/>
  <c r="CO37" i="14"/>
  <c r="BR37" i="14"/>
  <c r="BR41" i="14" s="1"/>
  <c r="CP39" i="14"/>
  <c r="CL37" i="14"/>
  <c r="CQ40" i="4"/>
  <c r="CR39" i="14"/>
  <c r="CR42" i="14" s="1"/>
  <c r="BR35" i="14"/>
  <c r="CG37" i="14"/>
  <c r="CG41" i="14" s="1"/>
  <c r="AP40" i="10"/>
  <c r="CS40" i="10" s="1"/>
  <c r="R40" i="9"/>
  <c r="BU40" i="9" s="1"/>
  <c r="AC40" i="13"/>
  <c r="AA40" i="13"/>
  <c r="CD40" i="13" s="1"/>
  <c r="AE38" i="13"/>
  <c r="CH38" i="13" s="1"/>
  <c r="M40" i="8"/>
  <c r="BP40" i="8" s="1"/>
  <c r="AN38" i="13"/>
  <c r="AA38" i="9"/>
  <c r="AS38" i="7"/>
  <c r="CV38" i="7" s="1"/>
  <c r="AU38" i="8"/>
  <c r="CX38" i="8" s="1"/>
  <c r="CX43" i="8" s="1"/>
  <c r="AP40" i="6"/>
  <c r="CS40" i="6" s="1"/>
  <c r="M36" i="8"/>
  <c r="BP36" i="8" s="1"/>
  <c r="AG38" i="13"/>
  <c r="AT38" i="13"/>
  <c r="W38" i="8"/>
  <c r="AF38" i="7"/>
  <c r="P38" i="13"/>
  <c r="BS38" i="13" s="1"/>
  <c r="U40" i="6"/>
  <c r="V38" i="13"/>
  <c r="BY38" i="13" s="1"/>
  <c r="V40" i="6"/>
  <c r="BY40" i="6" s="1"/>
  <c r="AQ40" i="6"/>
  <c r="O38" i="13"/>
  <c r="BR38" i="13" s="1"/>
  <c r="AS40" i="13"/>
  <c r="AG40" i="13"/>
  <c r="CJ40" i="13" s="1"/>
  <c r="AI40" i="13"/>
  <c r="CL40" i="13" s="1"/>
  <c r="N36" i="7"/>
  <c r="P36" i="6"/>
  <c r="BS36" i="6" s="1"/>
  <c r="O36" i="6"/>
  <c r="BR36" i="6" s="1"/>
  <c r="P36" i="7"/>
  <c r="BS36" i="7" s="1"/>
  <c r="N36" i="9"/>
  <c r="N36" i="6"/>
  <c r="BQ36" i="6" s="1"/>
  <c r="O36" i="10"/>
  <c r="BR36" i="10" s="1"/>
  <c r="P36" i="9"/>
  <c r="O36" i="8"/>
  <c r="Q36" i="9"/>
  <c r="Q36" i="7"/>
  <c r="BT36" i="7" s="1"/>
  <c r="P36" i="10"/>
  <c r="Q36" i="6"/>
  <c r="Q36" i="10"/>
  <c r="BT36" i="10" s="1"/>
  <c r="R36" i="9"/>
  <c r="BU36" i="9" s="1"/>
  <c r="R36" i="8"/>
  <c r="R36" i="6"/>
  <c r="R36" i="10"/>
  <c r="S36" i="6"/>
  <c r="S36" i="8"/>
  <c r="BV36" i="8" s="1"/>
  <c r="S36" i="7"/>
  <c r="T36" i="9"/>
  <c r="T36" i="6"/>
  <c r="BW36" i="6" s="1"/>
  <c r="S36" i="10"/>
  <c r="T36" i="7"/>
  <c r="U36" i="9"/>
  <c r="BX36" i="9" s="1"/>
  <c r="T36" i="10"/>
  <c r="BW36" i="10" s="1"/>
  <c r="U36" i="8"/>
  <c r="U36" i="6"/>
  <c r="U36" i="10"/>
  <c r="BX36" i="10" s="1"/>
  <c r="V36" i="9"/>
  <c r="BY36" i="9" s="1"/>
  <c r="V36" i="8"/>
  <c r="V36" i="6"/>
  <c r="V36" i="10"/>
  <c r="W36" i="9"/>
  <c r="BZ36" i="9" s="1"/>
  <c r="W36" i="7"/>
  <c r="W36" i="6"/>
  <c r="X36" i="9"/>
  <c r="X36" i="7"/>
  <c r="CA36" i="7" s="1"/>
  <c r="X36" i="6"/>
  <c r="CA36" i="6" s="1"/>
  <c r="CA42" i="6" s="1"/>
  <c r="W36" i="10"/>
  <c r="Y36" i="7"/>
  <c r="X36" i="10"/>
  <c r="CA36" i="10" s="1"/>
  <c r="Y36" i="9"/>
  <c r="Y36" i="6"/>
  <c r="Y36" i="10"/>
  <c r="CB36" i="10" s="1"/>
  <c r="Z36" i="9"/>
  <c r="CC36" i="9" s="1"/>
  <c r="CC42" i="9" s="1"/>
  <c r="Z36" i="7"/>
  <c r="CC36" i="7" s="1"/>
  <c r="Z36" i="6"/>
  <c r="Z36" i="10"/>
  <c r="CC36" i="10" s="1"/>
  <c r="AA36" i="6"/>
  <c r="CD36" i="6" s="1"/>
  <c r="AA36" i="9"/>
  <c r="AA36" i="8"/>
  <c r="AB36" i="9"/>
  <c r="AB36" i="8"/>
  <c r="CE36" i="8" s="1"/>
  <c r="AB36" i="6"/>
  <c r="AB36" i="7"/>
  <c r="AB36" i="10"/>
  <c r="AC36" i="9"/>
  <c r="CF36" i="9" s="1"/>
  <c r="AC36" i="8"/>
  <c r="AC36" i="6"/>
  <c r="AC36" i="10"/>
  <c r="CF36" i="10" s="1"/>
  <c r="AD36" i="9"/>
  <c r="CG36" i="9" s="1"/>
  <c r="AD36" i="8"/>
  <c r="AD36" i="6"/>
  <c r="AD36" i="10"/>
  <c r="CG36" i="10" s="1"/>
  <c r="AE36" i="6"/>
  <c r="AE36" i="9"/>
  <c r="AE36" i="7"/>
  <c r="AE36" i="10"/>
  <c r="AF36" i="9"/>
  <c r="CI36" i="9" s="1"/>
  <c r="AF36" i="8"/>
  <c r="AF36" i="6"/>
  <c r="AG36" i="9"/>
  <c r="AF36" i="10"/>
  <c r="AG36" i="7"/>
  <c r="AG36" i="6"/>
  <c r="AG36" i="10"/>
  <c r="AH36" i="9"/>
  <c r="CK36" i="9" s="1"/>
  <c r="AH36" i="8"/>
  <c r="AH36" i="6"/>
  <c r="AI36" i="6"/>
  <c r="CL36" i="6" s="1"/>
  <c r="AH36" i="10"/>
  <c r="CK36" i="10" s="1"/>
  <c r="AI36" i="9"/>
  <c r="AI36" i="7"/>
  <c r="AJ36" i="6"/>
  <c r="CM36" i="6" s="1"/>
  <c r="AI36" i="10"/>
  <c r="AJ36" i="8"/>
  <c r="CM36" i="8" s="1"/>
  <c r="AJ36" i="7"/>
  <c r="AK36" i="8"/>
  <c r="AJ36" i="10"/>
  <c r="AK36" i="7"/>
  <c r="AK36" i="6"/>
  <c r="AL36" i="8"/>
  <c r="AK36" i="10"/>
  <c r="CN36" i="10" s="1"/>
  <c r="AL36" i="7"/>
  <c r="CO36" i="7" s="1"/>
  <c r="AL36" i="6"/>
  <c r="AL36" i="10"/>
  <c r="CO36" i="10" s="1"/>
  <c r="AM36" i="9"/>
  <c r="CP36" i="9" s="1"/>
  <c r="AM36" i="8"/>
  <c r="AM36" i="6"/>
  <c r="AN36" i="9"/>
  <c r="CQ36" i="9" s="1"/>
  <c r="AN36" i="6"/>
  <c r="CQ36" i="6" s="1"/>
  <c r="AM36" i="10"/>
  <c r="CP36" i="10" s="1"/>
  <c r="AN36" i="8"/>
  <c r="AO36" i="8"/>
  <c r="AO36" i="7"/>
  <c r="CR36" i="7" s="1"/>
  <c r="AO36" i="9"/>
  <c r="CR36" i="9" s="1"/>
  <c r="AO36" i="10"/>
  <c r="AP36" i="9"/>
  <c r="CS36" i="9" s="1"/>
  <c r="AP36" i="7"/>
  <c r="CS36" i="7" s="1"/>
  <c r="AP36" i="6"/>
  <c r="CS36" i="6" s="1"/>
  <c r="CS42" i="6" s="1"/>
  <c r="AQ36" i="9"/>
  <c r="AP36" i="10"/>
  <c r="AQ36" i="8"/>
  <c r="CT36" i="8" s="1"/>
  <c r="AQ36" i="6"/>
  <c r="CT36" i="6" s="1"/>
  <c r="AQ36" i="10"/>
  <c r="AR36" i="9"/>
  <c r="CU36" i="9" s="1"/>
  <c r="AR36" i="8"/>
  <c r="CU36" i="8" s="1"/>
  <c r="CU42" i="8" s="1"/>
  <c r="AR36" i="6"/>
  <c r="CU36" i="6" s="1"/>
  <c r="AR36" i="10"/>
  <c r="AS36" i="6"/>
  <c r="CV36" i="6" s="1"/>
  <c r="AS36" i="9"/>
  <c r="CV36" i="9" s="1"/>
  <c r="AS36" i="8"/>
  <c r="AU36" i="9"/>
  <c r="AU36" i="8"/>
  <c r="CX36" i="8" s="1"/>
  <c r="AU36" i="6"/>
  <c r="CX36" i="6" s="1"/>
  <c r="AS36" i="10"/>
  <c r="AT36" i="9"/>
  <c r="CW36" i="9" s="1"/>
  <c r="AT36" i="7"/>
  <c r="CW36" i="7" s="1"/>
  <c r="AT36" i="6"/>
  <c r="CW36" i="6" s="1"/>
  <c r="BU37" i="14"/>
  <c r="BU41" i="14" s="1"/>
  <c r="BP35" i="14"/>
  <c r="BP40" i="14" s="1"/>
  <c r="CE39" i="14"/>
  <c r="CB39" i="14"/>
  <c r="BQ35" i="14"/>
  <c r="BQ40" i="14" s="1"/>
  <c r="AL40" i="10"/>
  <c r="T41" i="6"/>
  <c r="BW37" i="14"/>
  <c r="BW41" i="14" s="1"/>
  <c r="CI39" i="14"/>
  <c r="CI42" i="14" s="1"/>
  <c r="CK39" i="14"/>
  <c r="CK42" i="14" s="1"/>
  <c r="CS35" i="14"/>
  <c r="CS40" i="14" s="1"/>
  <c r="BU39" i="14"/>
  <c r="BS37" i="14"/>
  <c r="CH35" i="14"/>
  <c r="CW39" i="14"/>
  <c r="CW42" i="14" s="1"/>
  <c r="CI37" i="14"/>
  <c r="CI41" i="14" s="1"/>
  <c r="CJ35" i="14"/>
  <c r="CJ40" i="14" s="1"/>
  <c r="CX39" i="14"/>
  <c r="CX42" i="14" s="1"/>
  <c r="CM37" i="14"/>
  <c r="CM41" i="14" s="1"/>
  <c r="CP37" i="14"/>
  <c r="CL35" i="14"/>
  <c r="CL40" i="14" s="1"/>
  <c r="CN37" i="14"/>
  <c r="BT39" i="14"/>
  <c r="CJ37" i="14"/>
  <c r="AS41" i="6"/>
  <c r="AT40" i="10"/>
  <c r="CW40" i="10" s="1"/>
  <c r="AB40" i="6"/>
  <c r="CE40" i="6" s="1"/>
  <c r="R36" i="13"/>
  <c r="BU36" i="13" s="1"/>
  <c r="AS41" i="7"/>
  <c r="W40" i="8"/>
  <c r="BZ40" i="8" s="1"/>
  <c r="M41" i="10"/>
  <c r="CT39" i="14"/>
  <c r="CT42" i="14" s="1"/>
  <c r="CD37" i="14"/>
  <c r="CO39" i="14"/>
  <c r="CW37" i="14"/>
  <c r="CA39" i="14"/>
  <c r="CA42" i="14" s="1"/>
  <c r="Q41" i="9"/>
  <c r="BT41" i="9" s="1"/>
  <c r="CP35" i="14"/>
  <c r="BV39" i="14"/>
  <c r="CU39" i="14"/>
  <c r="CA35" i="14"/>
  <c r="CA40" i="14" s="1"/>
  <c r="AQ41" i="6"/>
  <c r="CT41" i="6" s="1"/>
  <c r="CE37" i="14"/>
  <c r="BX39" i="14"/>
  <c r="CT37" i="14"/>
  <c r="CT41" i="14" s="1"/>
  <c r="CU37" i="14"/>
  <c r="CF35" i="14"/>
  <c r="CL39" i="14"/>
  <c r="CL42" i="14" s="1"/>
  <c r="AD41" i="6"/>
  <c r="CM39" i="14"/>
  <c r="CM42" i="14" s="1"/>
  <c r="BZ37" i="14"/>
  <c r="BZ41" i="14" s="1"/>
  <c r="O40" i="8"/>
  <c r="BR40" i="8" s="1"/>
  <c r="BS35" i="14"/>
  <c r="T41" i="8"/>
  <c r="BW41" i="8" s="1"/>
  <c r="V41" i="8"/>
  <c r="BY41" i="8" s="1"/>
  <c r="S40" i="9"/>
  <c r="BV40" i="9" s="1"/>
  <c r="N41" i="6"/>
  <c r="AQ40" i="8"/>
  <c r="CT40" i="8" s="1"/>
  <c r="AF41" i="9"/>
  <c r="W41" i="8"/>
  <c r="BZ41" i="8" s="1"/>
  <c r="CH39" i="14"/>
  <c r="CH42" i="14" s="1"/>
  <c r="CQ37" i="14"/>
  <c r="CQ41" i="14" s="1"/>
  <c r="CT35" i="14"/>
  <c r="CT40" i="14" s="1"/>
  <c r="BQ39" i="14"/>
  <c r="BY39" i="14"/>
  <c r="BY42" i="14" s="1"/>
  <c r="CB35" i="14"/>
  <c r="CB40" i="14" s="1"/>
  <c r="CH37" i="14"/>
  <c r="CH41" i="14" s="1"/>
  <c r="CV39" i="14"/>
  <c r="CV42" i="14" s="1"/>
  <c r="BU35" i="14"/>
  <c r="CX35" i="14"/>
  <c r="BT35" i="14"/>
  <c r="CN35" i="14"/>
  <c r="AT41" i="9"/>
  <c r="CW41" i="9" s="1"/>
  <c r="AH41" i="9"/>
  <c r="AH40" i="9"/>
  <c r="W41" i="6"/>
  <c r="BZ41" i="6" s="1"/>
  <c r="CR37" i="14"/>
  <c r="CR41" i="14" s="1"/>
  <c r="O41" i="6"/>
  <c r="BW39" i="14"/>
  <c r="BW42" i="14" s="1"/>
  <c r="CV35" i="14"/>
  <c r="CV40" i="14" s="1"/>
  <c r="AI41" i="8"/>
  <c r="CL41" i="8" s="1"/>
  <c r="CA37" i="14"/>
  <c r="CA41" i="14" s="1"/>
  <c r="CK35" i="14"/>
  <c r="CK40" i="14" s="1"/>
  <c r="AH41" i="6"/>
  <c r="CK41" i="6" s="1"/>
  <c r="CU35" i="14"/>
  <c r="CU40" i="14" s="1"/>
  <c r="S41" i="10"/>
  <c r="BV41" i="10" s="1"/>
  <c r="R41" i="8"/>
  <c r="AS41" i="8"/>
  <c r="CV41" i="8" s="1"/>
  <c r="AH41" i="7"/>
  <c r="M41" i="7"/>
  <c r="AF40" i="6"/>
  <c r="AD40" i="9"/>
  <c r="P40" i="6"/>
  <c r="BS40" i="6" s="1"/>
  <c r="CN39" i="14"/>
  <c r="CX41" i="4"/>
  <c r="BR39" i="14"/>
  <c r="BP39" i="14"/>
  <c r="BP42" i="14" s="1"/>
  <c r="CD35" i="14"/>
  <c r="CD40" i="14" s="1"/>
  <c r="CO35" i="14"/>
  <c r="BV37" i="14"/>
  <c r="BY37" i="14"/>
  <c r="BY41" i="14" s="1"/>
  <c r="CF39" i="14"/>
  <c r="CF42" i="14" s="1"/>
  <c r="BP37" i="14"/>
  <c r="CI35" i="14"/>
  <c r="CI40" i="14" s="1"/>
  <c r="CR35" i="14"/>
  <c r="CS39" i="14"/>
  <c r="CS42" i="14" s="1"/>
  <c r="CW35" i="14"/>
  <c r="CX37" i="14"/>
  <c r="BV35" i="14"/>
  <c r="BV40" i="14" s="1"/>
  <c r="BS39" i="14"/>
  <c r="AQ41" i="7"/>
  <c r="CT41" i="7" s="1"/>
  <c r="AQ40" i="7"/>
  <c r="CT40" i="7" s="1"/>
  <c r="O41" i="8"/>
  <c r="BR41" i="8" s="1"/>
  <c r="CG39" i="14"/>
  <c r="BT37" i="14"/>
  <c r="BT41" i="14" s="1"/>
  <c r="BY35" i="14"/>
  <c r="AI41" i="9"/>
  <c r="CL41" i="9" s="1"/>
  <c r="AI40" i="9"/>
  <c r="S41" i="9"/>
  <c r="AQ41" i="8"/>
  <c r="CT41" i="8" s="1"/>
  <c r="AA40" i="7"/>
  <c r="CD40" i="7" s="1"/>
  <c r="AF41" i="6"/>
  <c r="CI41" i="6" s="1"/>
  <c r="AP41" i="10"/>
  <c r="AS40" i="10"/>
  <c r="CV40" i="10" s="1"/>
  <c r="S40" i="7"/>
  <c r="AD41" i="9"/>
  <c r="CG41" i="9" s="1"/>
  <c r="AJ40" i="6"/>
  <c r="CM40" i="6" s="1"/>
  <c r="N40" i="10"/>
  <c r="BQ40" i="10" s="1"/>
  <c r="AG40" i="10"/>
  <c r="CJ40" i="10" s="1"/>
  <c r="AU41" i="6"/>
  <c r="CX41" i="6" s="1"/>
  <c r="CW40" i="4"/>
  <c r="AM40" i="8"/>
  <c r="CP40" i="8" s="1"/>
  <c r="BU38" i="4"/>
  <c r="R52" i="4"/>
  <c r="AA41" i="7"/>
  <c r="AK41" i="7"/>
  <c r="CN41" i="7" s="1"/>
  <c r="CT37" i="4"/>
  <c r="Z41" i="6"/>
  <c r="CC41" i="6" s="1"/>
  <c r="AS41" i="10"/>
  <c r="X41" i="10"/>
  <c r="CA41" i="10" s="1"/>
  <c r="S41" i="7"/>
  <c r="BV41" i="7" s="1"/>
  <c r="M41" i="9"/>
  <c r="BP41" i="9" s="1"/>
  <c r="AO41" i="7"/>
  <c r="V53" i="4"/>
  <c r="V63" i="4" s="1"/>
  <c r="BY63" i="4" s="1"/>
  <c r="V41" i="6"/>
  <c r="BY41" i="6" s="1"/>
  <c r="T56" i="4"/>
  <c r="AU56" i="4"/>
  <c r="CG41" i="4"/>
  <c r="AD56" i="4"/>
  <c r="CG54" i="4" s="1"/>
  <c r="O41" i="10"/>
  <c r="BR41" i="10" s="1"/>
  <c r="AJ41" i="6"/>
  <c r="CM41" i="6" s="1"/>
  <c r="AA41" i="10"/>
  <c r="CD41" i="10" s="1"/>
  <c r="AI41" i="10"/>
  <c r="S41" i="6"/>
  <c r="R40" i="10"/>
  <c r="BU40" i="10" s="1"/>
  <c r="AC41" i="7"/>
  <c r="Y41" i="7"/>
  <c r="CB41" i="7" s="1"/>
  <c r="AU41" i="10"/>
  <c r="P41" i="10"/>
  <c r="AG41" i="6"/>
  <c r="CJ41" i="6" s="1"/>
  <c r="N41" i="8"/>
  <c r="BQ41" i="8" s="1"/>
  <c r="N41" i="10"/>
  <c r="BQ41" i="10" s="1"/>
  <c r="R41" i="7"/>
  <c r="AG41" i="7"/>
  <c r="CJ41" i="7" s="1"/>
  <c r="BU37" i="4"/>
  <c r="R51" i="4"/>
  <c r="R61" i="4" s="1"/>
  <c r="BU61" i="4" s="1"/>
  <c r="AD40" i="10"/>
  <c r="W41" i="10"/>
  <c r="BZ41" i="10" s="1"/>
  <c r="V41" i="7"/>
  <c r="BY41" i="7" s="1"/>
  <c r="AG41" i="10"/>
  <c r="CJ41" i="10" s="1"/>
  <c r="Z40" i="9"/>
  <c r="CC40" i="9" s="1"/>
  <c r="AD53" i="4"/>
  <c r="BY40" i="4"/>
  <c r="V55" i="4"/>
  <c r="BY53" i="4" s="1"/>
  <c r="AM41" i="9"/>
  <c r="CP41" i="9" s="1"/>
  <c r="W40" i="9"/>
  <c r="CE39" i="4"/>
  <c r="X41" i="9"/>
  <c r="CA41" i="9" s="1"/>
  <c r="BX35" i="14"/>
  <c r="BX40" i="14" s="1"/>
  <c r="M41" i="8"/>
  <c r="CG35" i="14"/>
  <c r="CG40" i="14" s="1"/>
  <c r="O51" i="4"/>
  <c r="BR50" i="4" s="1"/>
  <c r="BR37" i="4"/>
  <c r="CU39" i="4"/>
  <c r="AC51" i="4"/>
  <c r="AC61" i="4" s="1"/>
  <c r="CF61" i="4" s="1"/>
  <c r="CF37" i="4"/>
  <c r="CC37" i="14"/>
  <c r="CC41" i="14" s="1"/>
  <c r="CM35" i="14"/>
  <c r="CM40" i="14" s="1"/>
  <c r="CF37" i="14"/>
  <c r="CF41" i="14" s="1"/>
  <c r="CE35" i="14"/>
  <c r="BX37" i="14"/>
  <c r="CB37" i="14"/>
  <c r="CB41" i="14" s="1"/>
  <c r="CQ35" i="14"/>
  <c r="CQ40" i="14" s="1"/>
  <c r="AR41" i="10"/>
  <c r="AF41" i="8"/>
  <c r="CI41" i="8" s="1"/>
  <c r="CV37" i="14"/>
  <c r="CV41" i="14" s="1"/>
  <c r="BQ37" i="14"/>
  <c r="CS37" i="14"/>
  <c r="CS41" i="14" s="1"/>
  <c r="V41" i="10"/>
  <c r="BY41" i="10" s="1"/>
  <c r="V40" i="10"/>
  <c r="BY40" i="10" s="1"/>
  <c r="AB41" i="9"/>
  <c r="CE41" i="9" s="1"/>
  <c r="CC39" i="14"/>
  <c r="CC42" i="14" s="1"/>
  <c r="BZ39" i="14"/>
  <c r="AF41" i="10"/>
  <c r="CJ38" i="4"/>
  <c r="AE41" i="6"/>
  <c r="CH41" i="6" s="1"/>
  <c r="Q41" i="6"/>
  <c r="BT41" i="6" s="1"/>
  <c r="CO39" i="4"/>
  <c r="AL53" i="4"/>
  <c r="AD41" i="7"/>
  <c r="CG41" i="7" s="1"/>
  <c r="AO41" i="9"/>
  <c r="AC41" i="10"/>
  <c r="CF41" i="10" s="1"/>
  <c r="AC40" i="10"/>
  <c r="CF40" i="10" s="1"/>
  <c r="AN41" i="6"/>
  <c r="CQ41" i="6" s="1"/>
  <c r="AN40" i="6"/>
  <c r="CQ40" i="6" s="1"/>
  <c r="P41" i="7"/>
  <c r="BS41" i="7" s="1"/>
  <c r="U41" i="9"/>
  <c r="BX41" i="9" s="1"/>
  <c r="U41" i="7"/>
  <c r="CO37" i="4"/>
  <c r="AL51" i="4"/>
  <c r="X41" i="6"/>
  <c r="X40" i="6"/>
  <c r="AK41" i="9"/>
  <c r="CN41" i="9" s="1"/>
  <c r="AP41" i="7"/>
  <c r="BU39" i="4"/>
  <c r="R53" i="4"/>
  <c r="AQ51" i="4"/>
  <c r="AQ61" i="4" s="1"/>
  <c r="CT61" i="4" s="1"/>
  <c r="AB53" i="4"/>
  <c r="AB63" i="4" s="1"/>
  <c r="CE63" i="4" s="1"/>
  <c r="AN41" i="9"/>
  <c r="CQ41" i="9" s="1"/>
  <c r="P41" i="8"/>
  <c r="BS41" i="8" s="1"/>
  <c r="AO41" i="8"/>
  <c r="CR41" i="8" s="1"/>
  <c r="BY39" i="4"/>
  <c r="CL37" i="4"/>
  <c r="AU51" i="4"/>
  <c r="CX37" i="4"/>
  <c r="BW41" i="4"/>
  <c r="AC56" i="4"/>
  <c r="AC68" i="4" s="1"/>
  <c r="CP37" i="4"/>
  <c r="AM51" i="4"/>
  <c r="BT39" i="4"/>
  <c r="Q53" i="4"/>
  <c r="CX40" i="4"/>
  <c r="AU55" i="4"/>
  <c r="CX53" i="4" s="1"/>
  <c r="AJ41" i="10"/>
  <c r="CM41" i="10" s="1"/>
  <c r="AC41" i="8"/>
  <c r="CF41" i="8" s="1"/>
  <c r="U41" i="10"/>
  <c r="U40" i="10"/>
  <c r="Z41" i="7"/>
  <c r="U41" i="6"/>
  <c r="BX41" i="6" s="1"/>
  <c r="AC41" i="9"/>
  <c r="R41" i="10"/>
  <c r="BU41" i="10" s="1"/>
  <c r="N41" i="7"/>
  <c r="BQ41" i="7" s="1"/>
  <c r="AP41" i="8"/>
  <c r="CS41" i="8" s="1"/>
  <c r="M41" i="6"/>
  <c r="AT53" i="4"/>
  <c r="AT63" i="4" s="1"/>
  <c r="CW63" i="4" s="1"/>
  <c r="Y41" i="8"/>
  <c r="CB41" i="8" s="1"/>
  <c r="AI41" i="6"/>
  <c r="AL41" i="9"/>
  <c r="CO41" i="9" s="1"/>
  <c r="Y41" i="6"/>
  <c r="AD41" i="10"/>
  <c r="CG41" i="10" s="1"/>
  <c r="AJ41" i="7"/>
  <c r="BS37" i="4"/>
  <c r="P51" i="4"/>
  <c r="AU41" i="8"/>
  <c r="V41" i="9"/>
  <c r="BY41" i="9" s="1"/>
  <c r="AT41" i="8"/>
  <c r="CW41" i="8" s="1"/>
  <c r="Z41" i="9"/>
  <c r="Q41" i="10"/>
  <c r="BT41" i="10" s="1"/>
  <c r="Q40" i="10"/>
  <c r="BT40" i="10" s="1"/>
  <c r="AL41" i="6"/>
  <c r="CO41" i="6" s="1"/>
  <c r="CN37" i="4"/>
  <c r="AK51" i="4"/>
  <c r="CN50" i="4" s="1"/>
  <c r="BV39" i="4"/>
  <c r="S53" i="4"/>
  <c r="CS41" i="4"/>
  <c r="X53" i="4"/>
  <c r="AB41" i="8"/>
  <c r="CE41" i="8" s="1"/>
  <c r="AG41" i="8"/>
  <c r="CJ41" i="8" s="1"/>
  <c r="BX36" i="4"/>
  <c r="CX39" i="4"/>
  <c r="O40" i="7"/>
  <c r="BR40" i="7" s="1"/>
  <c r="CA39" i="4"/>
  <c r="W53" i="4"/>
  <c r="R41" i="9"/>
  <c r="BU41" i="9" s="1"/>
  <c r="AL41" i="10"/>
  <c r="CO41" i="10" s="1"/>
  <c r="Z41" i="10"/>
  <c r="Z40" i="10"/>
  <c r="BS39" i="4"/>
  <c r="P53" i="4"/>
  <c r="BS52" i="4" s="1"/>
  <c r="W41" i="9"/>
  <c r="BZ41" i="9" s="1"/>
  <c r="AT41" i="10"/>
  <c r="AH40" i="10"/>
  <c r="CK40" i="10" s="1"/>
  <c r="AU40" i="9"/>
  <c r="CX40" i="9" s="1"/>
  <c r="CV39" i="4"/>
  <c r="AS53" i="4"/>
  <c r="BP37" i="4"/>
  <c r="M51" i="4"/>
  <c r="BY41" i="4"/>
  <c r="BP41" i="4"/>
  <c r="M56" i="4"/>
  <c r="M68" i="4" s="1"/>
  <c r="BP65" i="4" s="1"/>
  <c r="CC40" i="4"/>
  <c r="Z55" i="4"/>
  <c r="BQ36" i="4"/>
  <c r="O41" i="7"/>
  <c r="BR41" i="7" s="1"/>
  <c r="AE40" i="9"/>
  <c r="CH40" i="9" s="1"/>
  <c r="AQ40" i="9"/>
  <c r="BR38" i="4"/>
  <c r="O52" i="4"/>
  <c r="BR51" i="4" s="1"/>
  <c r="CH37" i="4"/>
  <c r="AB41" i="6"/>
  <c r="CE41" i="6" s="1"/>
  <c r="CA41" i="4"/>
  <c r="CU41" i="4"/>
  <c r="P41" i="6"/>
  <c r="BS41" i="6" s="1"/>
  <c r="CP38" i="4"/>
  <c r="T52" i="4"/>
  <c r="CD41" i="4"/>
  <c r="AA56" i="4"/>
  <c r="AE41" i="13"/>
  <c r="AR41" i="13"/>
  <c r="CU41" i="13" s="1"/>
  <c r="AF41" i="13"/>
  <c r="CI41" i="13" s="1"/>
  <c r="CD40" i="4"/>
  <c r="AH36" i="13"/>
  <c r="CK36" i="13" s="1"/>
  <c r="AQ36" i="13"/>
  <c r="CT36" i="13" s="1"/>
  <c r="O36" i="13"/>
  <c r="BR36" i="13" s="1"/>
  <c r="AP36" i="13"/>
  <c r="T41" i="9"/>
  <c r="AH41" i="10"/>
  <c r="U41" i="8"/>
  <c r="BX41" i="8" s="1"/>
  <c r="AU41" i="9"/>
  <c r="CX41" i="9" s="1"/>
  <c r="AJ41" i="8"/>
  <c r="CM41" i="8" s="1"/>
  <c r="AE40" i="7"/>
  <c r="AB41" i="10"/>
  <c r="CE41" i="10" s="1"/>
  <c r="CK41" i="4"/>
  <c r="AT41" i="6"/>
  <c r="CW41" i="6" s="1"/>
  <c r="AB41" i="7"/>
  <c r="CE41" i="7" s="1"/>
  <c r="AR41" i="8"/>
  <c r="CU41" i="8" s="1"/>
  <c r="AS51" i="4"/>
  <c r="CU37" i="4"/>
  <c r="CI40" i="4"/>
  <c r="AF55" i="4"/>
  <c r="AF67" i="4" s="1"/>
  <c r="CI64" i="4" s="1"/>
  <c r="CC41" i="4"/>
  <c r="Z56" i="4"/>
  <c r="CC54" i="4" s="1"/>
  <c r="P41" i="9"/>
  <c r="BS41" i="9" s="1"/>
  <c r="AK41" i="8"/>
  <c r="CN41" i="8" s="1"/>
  <c r="AC41" i="6"/>
  <c r="CF41" i="6" s="1"/>
  <c r="N41" i="9"/>
  <c r="BQ41" i="9" s="1"/>
  <c r="AI40" i="7"/>
  <c r="BQ37" i="4"/>
  <c r="N51" i="4"/>
  <c r="N61" i="4" s="1"/>
  <c r="BQ61" i="4" s="1"/>
  <c r="AE41" i="10"/>
  <c r="CH41" i="10" s="1"/>
  <c r="AN41" i="7"/>
  <c r="CQ41" i="7" s="1"/>
  <c r="AQ41" i="10"/>
  <c r="CT41" i="10" s="1"/>
  <c r="R41" i="6"/>
  <c r="BU41" i="6" s="1"/>
  <c r="AE41" i="9"/>
  <c r="CH41" i="9" s="1"/>
  <c r="AR40" i="6"/>
  <c r="W41" i="7"/>
  <c r="BZ41" i="7" s="1"/>
  <c r="AP41" i="6"/>
  <c r="CS41" i="6" s="1"/>
  <c r="AQ41" i="9"/>
  <c r="CT41" i="9" s="1"/>
  <c r="AM40" i="10"/>
  <c r="CF38" i="4"/>
  <c r="AC52" i="4"/>
  <c r="CF51" i="4" s="1"/>
  <c r="T41" i="10"/>
  <c r="BW41" i="10" s="1"/>
  <c r="AK41" i="10"/>
  <c r="V51" i="4"/>
  <c r="BP39" i="4"/>
  <c r="M53" i="4"/>
  <c r="M63" i="4" s="1"/>
  <c r="BP63" i="4" s="1"/>
  <c r="CV41" i="4"/>
  <c r="X56" i="4"/>
  <c r="AR41" i="7"/>
  <c r="AK55" i="4"/>
  <c r="CM38" i="4"/>
  <c r="AJ52" i="4"/>
  <c r="CM51" i="4" s="1"/>
  <c r="CP36" i="4"/>
  <c r="AK41" i="13"/>
  <c r="CN41" i="13" s="1"/>
  <c r="AJ36" i="13"/>
  <c r="AC36" i="13"/>
  <c r="T36" i="13"/>
  <c r="BW36" i="13" s="1"/>
  <c r="BW42" i="13" s="1"/>
  <c r="AM36" i="13"/>
  <c r="AU36" i="13"/>
  <c r="CX36" i="13" s="1"/>
  <c r="BV37" i="4"/>
  <c r="S51" i="4"/>
  <c r="BV50" i="4" s="1"/>
  <c r="W50" i="4"/>
  <c r="CK39" i="4"/>
  <c r="AH53" i="4"/>
  <c r="CB37" i="4"/>
  <c r="CG39" i="4"/>
  <c r="AH51" i="4"/>
  <c r="CK37" i="4"/>
  <c r="CJ39" i="4"/>
  <c r="AG53" i="4"/>
  <c r="CJ52" i="4" s="1"/>
  <c r="Q41" i="7"/>
  <c r="BT41" i="7" s="1"/>
  <c r="CD39" i="4"/>
  <c r="AA53" i="4"/>
  <c r="AA63" i="4" s="1"/>
  <c r="CD63" i="4" s="1"/>
  <c r="BW39" i="4"/>
  <c r="T53" i="4"/>
  <c r="T63" i="4" s="1"/>
  <c r="BW63" i="4" s="1"/>
  <c r="V56" i="4"/>
  <c r="BY54" i="4" s="1"/>
  <c r="AO53" i="4"/>
  <c r="AN41" i="10"/>
  <c r="CQ41" i="10" s="1"/>
  <c r="AH41" i="8"/>
  <c r="CK41" i="8" s="1"/>
  <c r="Y41" i="10"/>
  <c r="CB41" i="10" s="1"/>
  <c r="Y40" i="10"/>
  <c r="Q41" i="8"/>
  <c r="BT41" i="8" s="1"/>
  <c r="Y41" i="9"/>
  <c r="CN40" i="4"/>
  <c r="AN41" i="8"/>
  <c r="AN40" i="8"/>
  <c r="AD41" i="8"/>
  <c r="CG41" i="8" s="1"/>
  <c r="W52" i="4"/>
  <c r="W62" i="4" s="1"/>
  <c r="BZ62" i="4" s="1"/>
  <c r="BZ38" i="4"/>
  <c r="BS38" i="4"/>
  <c r="P52" i="4"/>
  <c r="BS51" i="4" s="1"/>
  <c r="T41" i="7"/>
  <c r="BW41" i="7" s="1"/>
  <c r="AM41" i="8"/>
  <c r="X41" i="7"/>
  <c r="X40" i="7"/>
  <c r="CA40" i="7" s="1"/>
  <c r="AS41" i="9"/>
  <c r="AA41" i="8"/>
  <c r="CD41" i="8" s="1"/>
  <c r="AO41" i="6"/>
  <c r="CR41" i="6" s="1"/>
  <c r="CG37" i="4"/>
  <c r="AD51" i="4"/>
  <c r="CG50" i="4" s="1"/>
  <c r="AE41" i="7"/>
  <c r="CH41" i="7" s="1"/>
  <c r="AR41" i="9"/>
  <c r="AU53" i="4"/>
  <c r="AH56" i="4"/>
  <c r="AH68" i="4" s="1"/>
  <c r="CI41" i="4"/>
  <c r="AM41" i="6"/>
  <c r="O41" i="9"/>
  <c r="BR41" i="9" s="1"/>
  <c r="O40" i="9"/>
  <c r="AP41" i="9"/>
  <c r="CS41" i="9" s="1"/>
  <c r="S41" i="8"/>
  <c r="CE37" i="4"/>
  <c r="AB51" i="4"/>
  <c r="CE50" i="4" s="1"/>
  <c r="CJ37" i="4"/>
  <c r="AG51" i="4"/>
  <c r="CJ50" i="4" s="1"/>
  <c r="CF41" i="4"/>
  <c r="CV37" i="4"/>
  <c r="BU41" i="4"/>
  <c r="R56" i="4"/>
  <c r="BU54" i="4" s="1"/>
  <c r="AF56" i="4"/>
  <c r="CI54" i="4" s="1"/>
  <c r="AQ56" i="4"/>
  <c r="CT41" i="4"/>
  <c r="CM40" i="4"/>
  <c r="AK41" i="6"/>
  <c r="AA41" i="6"/>
  <c r="CD41" i="6" s="1"/>
  <c r="AT41" i="7"/>
  <c r="CW41" i="7" s="1"/>
  <c r="W55" i="4"/>
  <c r="BZ53" i="4" s="1"/>
  <c r="BZ40" i="4"/>
  <c r="AI41" i="7"/>
  <c r="CL41" i="7" s="1"/>
  <c r="AL41" i="8"/>
  <c r="CO41" i="8" s="1"/>
  <c r="AJ51" i="4"/>
  <c r="CM37" i="4"/>
  <c r="CC37" i="4"/>
  <c r="Z51" i="4"/>
  <c r="AE41" i="8"/>
  <c r="CH41" i="8" s="1"/>
  <c r="T51" i="4"/>
  <c r="BW50" i="4" s="1"/>
  <c r="BW37" i="4"/>
  <c r="X41" i="8"/>
  <c r="CA41" i="8" s="1"/>
  <c r="X40" i="8"/>
  <c r="CA40" i="8" s="1"/>
  <c r="AG41" i="9"/>
  <c r="AA41" i="9"/>
  <c r="AF41" i="7"/>
  <c r="CI41" i="7" s="1"/>
  <c r="AR41" i="6"/>
  <c r="CU41" i="6" s="1"/>
  <c r="AR53" i="4"/>
  <c r="AL41" i="7"/>
  <c r="AO41" i="10"/>
  <c r="CR41" i="10" s="1"/>
  <c r="AO40" i="10"/>
  <c r="CR40" i="10" s="1"/>
  <c r="BR39" i="4"/>
  <c r="O53" i="4"/>
  <c r="BR52" i="4" s="1"/>
  <c r="BX39" i="4"/>
  <c r="U53" i="4"/>
  <c r="U63" i="4" s="1"/>
  <c r="BX63" i="4" s="1"/>
  <c r="AJ41" i="9"/>
  <c r="CM41" i="9" s="1"/>
  <c r="CI39" i="4"/>
  <c r="AF53" i="4"/>
  <c r="CI52" i="4" s="1"/>
  <c r="CN39" i="4"/>
  <c r="AK53" i="4"/>
  <c r="AK63" i="4" s="1"/>
  <c r="CN63" i="4" s="1"/>
  <c r="AM41" i="10"/>
  <c r="CP41" i="10" s="1"/>
  <c r="AM41" i="7"/>
  <c r="CP41" i="7" s="1"/>
  <c r="AM40" i="7"/>
  <c r="Z41" i="8"/>
  <c r="BY37" i="4"/>
  <c r="AS56" i="4"/>
  <c r="AS68" i="4" s="1"/>
  <c r="AQ53" i="4"/>
  <c r="CT39" i="4"/>
  <c r="CR37" i="4"/>
  <c r="O56" i="4"/>
  <c r="BR54" i="4" s="1"/>
  <c r="AU41" i="7"/>
  <c r="BX41" i="4"/>
  <c r="U56" i="4"/>
  <c r="BX54" i="4" s="1"/>
  <c r="CO38" i="4"/>
  <c r="AL52" i="4"/>
  <c r="AL62" i="4" s="1"/>
  <c r="CO62" i="4" s="1"/>
  <c r="BS40" i="4"/>
  <c r="P55" i="4"/>
  <c r="BS53" i="4" s="1"/>
  <c r="CC36" i="4"/>
  <c r="Z50" i="4"/>
  <c r="CL36" i="4"/>
  <c r="BY36" i="4"/>
  <c r="BY42" i="4" s="1"/>
  <c r="BR36" i="4"/>
  <c r="CT36" i="4"/>
  <c r="N50" i="4"/>
  <c r="N60" i="4" s="1"/>
  <c r="BQ60" i="4" s="1"/>
  <c r="CR36" i="4"/>
  <c r="CR42" i="4" s="1"/>
  <c r="AO50" i="4"/>
  <c r="CK36" i="4"/>
  <c r="AH50" i="4"/>
  <c r="AH60" i="4" s="1"/>
  <c r="CK60" i="4" s="1"/>
  <c r="BV36" i="4"/>
  <c r="S50" i="4"/>
  <c r="S60" i="4" s="1"/>
  <c r="BV60" i="4" s="1"/>
  <c r="CI36" i="4"/>
  <c r="AF50" i="4"/>
  <c r="AJ50" i="4"/>
  <c r="CM49" i="4" s="1"/>
  <c r="CU36" i="4"/>
  <c r="AR50" i="4"/>
  <c r="BS36" i="4"/>
  <c r="P50" i="4"/>
  <c r="AM41" i="13"/>
  <c r="AS41" i="13"/>
  <c r="CV41" i="13" s="1"/>
  <c r="AO41" i="13"/>
  <c r="AC41" i="13"/>
  <c r="U41" i="13"/>
  <c r="BX41" i="13" s="1"/>
  <c r="CT40" i="4"/>
  <c r="AQ55" i="4"/>
  <c r="CH36" i="4"/>
  <c r="AE50" i="4"/>
  <c r="BT36" i="4"/>
  <c r="U50" i="4"/>
  <c r="CW38" i="4"/>
  <c r="AT52" i="4"/>
  <c r="AN36" i="13"/>
  <c r="CQ36" i="13" s="1"/>
  <c r="CA36" i="4"/>
  <c r="X50" i="4"/>
  <c r="X60" i="4" s="1"/>
  <c r="CA60" i="4" s="1"/>
  <c r="BR40" i="4"/>
  <c r="O55" i="4"/>
  <c r="CV36" i="4"/>
  <c r="R40" i="13"/>
  <c r="BU40" i="13" s="1"/>
  <c r="CB41" i="4"/>
  <c r="Y56" i="4"/>
  <c r="CB54" i="4" s="1"/>
  <c r="AT55" i="4"/>
  <c r="CW53" i="4" s="1"/>
  <c r="BP38" i="4"/>
  <c r="BT38" i="4"/>
  <c r="CS40" i="4"/>
  <c r="CH40" i="4"/>
  <c r="AE55" i="4"/>
  <c r="AR36" i="13"/>
  <c r="CU36" i="13" s="1"/>
  <c r="CU42" i="13" s="1"/>
  <c r="S36" i="13"/>
  <c r="BV36" i="13" s="1"/>
  <c r="Q36" i="13"/>
  <c r="AE36" i="13"/>
  <c r="V36" i="13"/>
  <c r="BY36" i="13" s="1"/>
  <c r="AT36" i="13"/>
  <c r="CW36" i="13" s="1"/>
  <c r="M36" i="13"/>
  <c r="BP36" i="13" s="1"/>
  <c r="AG36" i="13"/>
  <c r="CJ36" i="13" s="1"/>
  <c r="CU40" i="4"/>
  <c r="AR55" i="4"/>
  <c r="AL41" i="13"/>
  <c r="S41" i="13"/>
  <c r="BV41" i="13" s="1"/>
  <c r="R41" i="13"/>
  <c r="T41" i="13"/>
  <c r="BW41" i="13" s="1"/>
  <c r="W41" i="13"/>
  <c r="CW41" i="4"/>
  <c r="AT56" i="4"/>
  <c r="AG52" i="4"/>
  <c r="BU40" i="4"/>
  <c r="R55" i="4"/>
  <c r="V41" i="13"/>
  <c r="BY41" i="13" s="1"/>
  <c r="P41" i="13"/>
  <c r="AA41" i="13"/>
  <c r="CD41" i="13" s="1"/>
  <c r="AJ55" i="4"/>
  <c r="CE40" i="4"/>
  <c r="AB55" i="4"/>
  <c r="CL40" i="4"/>
  <c r="AI55" i="4"/>
  <c r="Y41" i="13"/>
  <c r="X41" i="13"/>
  <c r="AP41" i="13"/>
  <c r="CS41" i="13" s="1"/>
  <c r="M41" i="13"/>
  <c r="AB41" i="13"/>
  <c r="CE41" i="13" s="1"/>
  <c r="AD36" i="13"/>
  <c r="W36" i="13"/>
  <c r="AF36" i="13"/>
  <c r="CI36" i="13" s="1"/>
  <c r="AA36" i="13"/>
  <c r="P36" i="13"/>
  <c r="CE36" i="4"/>
  <c r="CE42" i="4" s="1"/>
  <c r="AB50" i="4"/>
  <c r="BX38" i="4"/>
  <c r="U52" i="4"/>
  <c r="BQ41" i="4"/>
  <c r="N56" i="4"/>
  <c r="CA40" i="4"/>
  <c r="X55" i="4"/>
  <c r="CJ36" i="4"/>
  <c r="AG50" i="4"/>
  <c r="BW36" i="4"/>
  <c r="T50" i="4"/>
  <c r="CF36" i="4"/>
  <c r="AC50" i="4"/>
  <c r="M55" i="4"/>
  <c r="BP53" i="4" s="1"/>
  <c r="CD36" i="4"/>
  <c r="AA50" i="4"/>
  <c r="CG36" i="4"/>
  <c r="AD50" i="4"/>
  <c r="CR38" i="4"/>
  <c r="AO52" i="4"/>
  <c r="AQ41" i="13"/>
  <c r="AD41" i="13"/>
  <c r="CG41" i="13" s="1"/>
  <c r="AN41" i="13"/>
  <c r="O41" i="13"/>
  <c r="AJ41" i="13"/>
  <c r="AG41" i="13"/>
  <c r="CJ41" i="13" s="1"/>
  <c r="Z41" i="13"/>
  <c r="AT41" i="13"/>
  <c r="CW41" i="13" s="1"/>
  <c r="N41" i="13"/>
  <c r="CE41" i="4"/>
  <c r="AB56" i="4"/>
  <c r="BQ40" i="4"/>
  <c r="N55" i="4"/>
  <c r="BQ53" i="4" s="1"/>
  <c r="CQ38" i="4"/>
  <c r="AN52" i="4"/>
  <c r="CL41" i="4"/>
  <c r="AI56" i="4"/>
  <c r="AN55" i="4"/>
  <c r="AU41" i="13"/>
  <c r="Q41" i="13"/>
  <c r="BT41" i="13" s="1"/>
  <c r="AI41" i="13"/>
  <c r="AH41" i="13"/>
  <c r="CK41" i="13" s="1"/>
  <c r="AK36" i="13"/>
  <c r="AB36" i="13"/>
  <c r="X36" i="13"/>
  <c r="CA36" i="13" s="1"/>
  <c r="Y36" i="13"/>
  <c r="CB36" i="13" s="1"/>
  <c r="AL36" i="13"/>
  <c r="U36" i="13"/>
  <c r="N36" i="13"/>
  <c r="BQ36" i="13" s="1"/>
  <c r="Z36" i="13"/>
  <c r="CC36" i="13" s="1"/>
  <c r="CC42" i="13" s="1"/>
  <c r="AS36" i="13"/>
  <c r="AO36" i="13"/>
  <c r="CR36" i="13" s="1"/>
  <c r="BQ42" i="14" l="1"/>
  <c r="CN42" i="10"/>
  <c r="CJ42" i="4"/>
  <c r="CC42" i="10"/>
  <c r="CT42" i="13"/>
  <c r="CF42" i="4"/>
  <c r="CU42" i="6"/>
  <c r="AG53" i="7"/>
  <c r="CJ52" i="7" s="1"/>
  <c r="AQ56" i="8"/>
  <c r="CT54" i="8" s="1"/>
  <c r="O56" i="8"/>
  <c r="AF56" i="6"/>
  <c r="CI54" i="6" s="1"/>
  <c r="BR43" i="7"/>
  <c r="AK53" i="7"/>
  <c r="CN52" i="7" s="1"/>
  <c r="AL51" i="13"/>
  <c r="CO50" i="13" s="1"/>
  <c r="AR50" i="9"/>
  <c r="CU49" i="9" s="1"/>
  <c r="CH43" i="13"/>
  <c r="BP42" i="6"/>
  <c r="BQ43" i="7"/>
  <c r="CX44" i="4"/>
  <c r="BU42" i="13"/>
  <c r="CR42" i="9"/>
  <c r="CV43" i="7"/>
  <c r="BP43" i="7"/>
  <c r="BQ42" i="13"/>
  <c r="CA42" i="13"/>
  <c r="CJ42" i="13"/>
  <c r="AQ56" i="7"/>
  <c r="CT54" i="7" s="1"/>
  <c r="AH56" i="6"/>
  <c r="CK54" i="6" s="1"/>
  <c r="AT56" i="9"/>
  <c r="CW54" i="9" s="1"/>
  <c r="BX42" i="10"/>
  <c r="BQ42" i="6"/>
  <c r="BS42" i="6"/>
  <c r="CQ42" i="7"/>
  <c r="CL42" i="13"/>
  <c r="BR43" i="9"/>
  <c r="CI43" i="8"/>
  <c r="CS42" i="7"/>
  <c r="CA42" i="10"/>
  <c r="BW42" i="6"/>
  <c r="BP42" i="8"/>
  <c r="BP42" i="7"/>
  <c r="CW43" i="7"/>
  <c r="CF43" i="6"/>
  <c r="BR42" i="4"/>
  <c r="CB42" i="8"/>
  <c r="AI53" i="8"/>
  <c r="CL52" i="8" s="1"/>
  <c r="AA55" i="7"/>
  <c r="CD53" i="7" s="1"/>
  <c r="AQ55" i="7"/>
  <c r="CT53" i="7" s="1"/>
  <c r="S55" i="9"/>
  <c r="BV53" i="9" s="1"/>
  <c r="CE43" i="8"/>
  <c r="CX42" i="13"/>
  <c r="CW42" i="6"/>
  <c r="CX42" i="6"/>
  <c r="CV42" i="9"/>
  <c r="CO42" i="7"/>
  <c r="BS43" i="13"/>
  <c r="CO41" i="14"/>
  <c r="CW42" i="10"/>
  <c r="CW43" i="8"/>
  <c r="BX43" i="13"/>
  <c r="BW43" i="8"/>
  <c r="BP38" i="10"/>
  <c r="CS38" i="10"/>
  <c r="CS43" i="10" s="1"/>
  <c r="CR42" i="7"/>
  <c r="CK42" i="9"/>
  <c r="CF42" i="9"/>
  <c r="BW42" i="10"/>
  <c r="BQ43" i="10"/>
  <c r="CC43" i="10"/>
  <c r="CQ42" i="13"/>
  <c r="BY42" i="13"/>
  <c r="CO43" i="4"/>
  <c r="CW42" i="9"/>
  <c r="CL42" i="6"/>
  <c r="BT42" i="10"/>
  <c r="CT42" i="7"/>
  <c r="AI50" i="13"/>
  <c r="CL49" i="13" s="1"/>
  <c r="BW43" i="13"/>
  <c r="AO50" i="13"/>
  <c r="CR49" i="13" s="1"/>
  <c r="R55" i="13"/>
  <c r="BU53" i="13" s="1"/>
  <c r="AM56" i="7"/>
  <c r="CP54" i="7" s="1"/>
  <c r="AT56" i="6"/>
  <c r="CW54" i="6" s="1"/>
  <c r="AG52" i="8"/>
  <c r="CJ51" i="8" s="1"/>
  <c r="AF55" i="13"/>
  <c r="CI53" i="13" s="1"/>
  <c r="AR52" i="9"/>
  <c r="CU51" i="9" s="1"/>
  <c r="AK51" i="13"/>
  <c r="CN50" i="13" s="1"/>
  <c r="CL43" i="13"/>
  <c r="Y53" i="10"/>
  <c r="CB52" i="10" s="1"/>
  <c r="BX38" i="10"/>
  <c r="AS51" i="13"/>
  <c r="CV50" i="13" s="1"/>
  <c r="AK51" i="9"/>
  <c r="CN50" i="9" s="1"/>
  <c r="AM52" i="10"/>
  <c r="CP51" i="10" s="1"/>
  <c r="AE51" i="6"/>
  <c r="CH50" i="6" s="1"/>
  <c r="BQ37" i="10"/>
  <c r="Y50" i="10"/>
  <c r="CB49" i="10" s="1"/>
  <c r="AU52" i="13"/>
  <c r="CX51" i="13" s="1"/>
  <c r="AC53" i="13"/>
  <c r="CF52" i="13" s="1"/>
  <c r="AN51" i="13"/>
  <c r="CQ50" i="13" s="1"/>
  <c r="AI53" i="13"/>
  <c r="CL52" i="13" s="1"/>
  <c r="R52" i="6"/>
  <c r="BU51" i="6" s="1"/>
  <c r="AJ56" i="10"/>
  <c r="CM54" i="10" s="1"/>
  <c r="P56" i="8"/>
  <c r="BS54" i="8" s="1"/>
  <c r="AN55" i="6"/>
  <c r="CQ53" i="6" s="1"/>
  <c r="AE56" i="6"/>
  <c r="CH54" i="6" s="1"/>
  <c r="BX41" i="14"/>
  <c r="CG42" i="14"/>
  <c r="CR40" i="14"/>
  <c r="BT40" i="14"/>
  <c r="BX42" i="14"/>
  <c r="CP41" i="14"/>
  <c r="CB42" i="14"/>
  <c r="BX42" i="9"/>
  <c r="N50" i="6"/>
  <c r="BQ49" i="6" s="1"/>
  <c r="O50" i="6"/>
  <c r="V52" i="13"/>
  <c r="BY51" i="13" s="1"/>
  <c r="AS52" i="7"/>
  <c r="CV51" i="7" s="1"/>
  <c r="M55" i="8"/>
  <c r="M67" i="8" s="1"/>
  <c r="BP64" i="8" s="1"/>
  <c r="S55" i="13"/>
  <c r="CX43" i="7"/>
  <c r="CH43" i="8"/>
  <c r="AP55" i="13"/>
  <c r="AP67" i="13" s="1"/>
  <c r="CS64" i="13" s="1"/>
  <c r="CW43" i="9"/>
  <c r="AB52" i="7"/>
  <c r="CE51" i="7" s="1"/>
  <c r="AH53" i="8"/>
  <c r="CK52" i="8" s="1"/>
  <c r="AJ53" i="7"/>
  <c r="CM52" i="7" s="1"/>
  <c r="BY37" i="9"/>
  <c r="BY42" i="9" s="1"/>
  <c r="CX41" i="14"/>
  <c r="BV41" i="14"/>
  <c r="BR42" i="14"/>
  <c r="CQ42" i="6"/>
  <c r="BZ43" i="13"/>
  <c r="BR43" i="8"/>
  <c r="V56" i="13"/>
  <c r="V68" i="13" s="1"/>
  <c r="T56" i="13"/>
  <c r="BW54" i="13" s="1"/>
  <c r="CH42" i="4"/>
  <c r="BV42" i="4"/>
  <c r="CP42" i="4"/>
  <c r="CK42" i="13"/>
  <c r="AO56" i="8"/>
  <c r="CR54" i="8" s="1"/>
  <c r="AN56" i="6"/>
  <c r="CQ54" i="6" s="1"/>
  <c r="Q56" i="6"/>
  <c r="BT54" i="6" s="1"/>
  <c r="CW40" i="14"/>
  <c r="BU40" i="14"/>
  <c r="AI50" i="6"/>
  <c r="CL49" i="6" s="1"/>
  <c r="P50" i="6"/>
  <c r="P60" i="6" s="1"/>
  <c r="BS60" i="6" s="1"/>
  <c r="AG55" i="13"/>
  <c r="CJ53" i="13" s="1"/>
  <c r="AU52" i="8"/>
  <c r="CX51" i="8" s="1"/>
  <c r="AE52" i="13"/>
  <c r="CH51" i="13" s="1"/>
  <c r="CF42" i="7"/>
  <c r="CH43" i="7"/>
  <c r="CA43" i="6"/>
  <c r="CP43" i="9"/>
  <c r="T55" i="13"/>
  <c r="BW53" i="13" s="1"/>
  <c r="CS43" i="13"/>
  <c r="CC38" i="7"/>
  <c r="CC43" i="7" s="1"/>
  <c r="AS51" i="6"/>
  <c r="CV50" i="6" s="1"/>
  <c r="AC52" i="7"/>
  <c r="CF51" i="7" s="1"/>
  <c r="BW39" i="6"/>
  <c r="BW43" i="6" s="1"/>
  <c r="BZ40" i="10"/>
  <c r="BZ44" i="10" s="1"/>
  <c r="AA53" i="10"/>
  <c r="CD52" i="10" s="1"/>
  <c r="AH56" i="13"/>
  <c r="CK54" i="13" s="1"/>
  <c r="AG50" i="13"/>
  <c r="CJ49" i="13" s="1"/>
  <c r="T50" i="13"/>
  <c r="T60" i="13" s="1"/>
  <c r="BW60" i="13" s="1"/>
  <c r="O50" i="13"/>
  <c r="O60" i="13" s="1"/>
  <c r="BR60" i="13" s="1"/>
  <c r="O55" i="7"/>
  <c r="BR53" i="7" s="1"/>
  <c r="AG56" i="8"/>
  <c r="N56" i="10"/>
  <c r="BQ54" i="10" s="1"/>
  <c r="AG56" i="6"/>
  <c r="CJ54" i="6" s="1"/>
  <c r="AL50" i="10"/>
  <c r="CO49" i="10" s="1"/>
  <c r="U50" i="10"/>
  <c r="BX49" i="10" s="1"/>
  <c r="AC50" i="7"/>
  <c r="CF49" i="7" s="1"/>
  <c r="AJ55" i="7"/>
  <c r="CM53" i="7" s="1"/>
  <c r="AQ52" i="13"/>
  <c r="CT51" i="13" s="1"/>
  <c r="AN52" i="6"/>
  <c r="AM52" i="9"/>
  <c r="CP51" i="9" s="1"/>
  <c r="Y55" i="13"/>
  <c r="CB53" i="13" s="1"/>
  <c r="P52" i="8"/>
  <c r="BS51" i="8" s="1"/>
  <c r="AT52" i="9"/>
  <c r="CW51" i="9" s="1"/>
  <c r="AO52" i="10"/>
  <c r="CR51" i="10" s="1"/>
  <c r="AD52" i="7"/>
  <c r="CG51" i="7" s="1"/>
  <c r="O52" i="6"/>
  <c r="BR51" i="6" s="1"/>
  <c r="S55" i="10"/>
  <c r="BV53" i="10" s="1"/>
  <c r="U52" i="8"/>
  <c r="BX51" i="8" s="1"/>
  <c r="AC55" i="7"/>
  <c r="CF53" i="7" s="1"/>
  <c r="N52" i="6"/>
  <c r="BQ51" i="6" s="1"/>
  <c r="BW38" i="10"/>
  <c r="AE52" i="6"/>
  <c r="CH51" i="6" s="1"/>
  <c r="T53" i="7"/>
  <c r="BW52" i="7" s="1"/>
  <c r="AM53" i="7"/>
  <c r="CP52" i="7" s="1"/>
  <c r="AO51" i="10"/>
  <c r="CR50" i="10" s="1"/>
  <c r="Y51" i="6"/>
  <c r="CB50" i="6" s="1"/>
  <c r="AN51" i="6"/>
  <c r="AN61" i="6" s="1"/>
  <c r="CQ61" i="6" s="1"/>
  <c r="O51" i="7"/>
  <c r="BR50" i="7" s="1"/>
  <c r="AA51" i="13"/>
  <c r="AB53" i="10"/>
  <c r="CE52" i="10" s="1"/>
  <c r="CP37" i="13"/>
  <c r="AE56" i="7"/>
  <c r="CH54" i="7" s="1"/>
  <c r="AO56" i="6"/>
  <c r="AO68" i="6" s="1"/>
  <c r="AQ56" i="10"/>
  <c r="CT54" i="10" s="1"/>
  <c r="N56" i="8"/>
  <c r="BQ54" i="8" s="1"/>
  <c r="AC50" i="10"/>
  <c r="CF49" i="10" s="1"/>
  <c r="CF55" i="10" s="1"/>
  <c r="AQ50" i="7"/>
  <c r="CT49" i="7" s="1"/>
  <c r="AI52" i="8"/>
  <c r="CL51" i="8" s="1"/>
  <c r="AN55" i="7"/>
  <c r="CQ53" i="7" s="1"/>
  <c r="N50" i="10"/>
  <c r="N60" i="10" s="1"/>
  <c r="BQ60" i="10" s="1"/>
  <c r="Q55" i="8"/>
  <c r="W52" i="9"/>
  <c r="BZ51" i="9" s="1"/>
  <c r="N52" i="13"/>
  <c r="N62" i="13" s="1"/>
  <c r="BQ62" i="13" s="1"/>
  <c r="AM55" i="9"/>
  <c r="CP53" i="9" s="1"/>
  <c r="R55" i="6"/>
  <c r="BU53" i="6" s="1"/>
  <c r="CU40" i="7"/>
  <c r="CM38" i="9"/>
  <c r="W52" i="6"/>
  <c r="BZ51" i="6" s="1"/>
  <c r="P51" i="6"/>
  <c r="R53" i="9"/>
  <c r="BU52" i="9" s="1"/>
  <c r="BU56" i="9" s="1"/>
  <c r="W53" i="8"/>
  <c r="BZ52" i="8" s="1"/>
  <c r="V51" i="6"/>
  <c r="BY50" i="6" s="1"/>
  <c r="CO37" i="8"/>
  <c r="AL51" i="7"/>
  <c r="CO50" i="7" s="1"/>
  <c r="CF37" i="10"/>
  <c r="CF42" i="10" s="1"/>
  <c r="BX39" i="8"/>
  <c r="BX43" i="8" s="1"/>
  <c r="Q51" i="9"/>
  <c r="BT50" i="9" s="1"/>
  <c r="CN36" i="7"/>
  <c r="CN42" i="7" s="1"/>
  <c r="AK50" i="7"/>
  <c r="AK60" i="7" s="1"/>
  <c r="CN60" i="7" s="1"/>
  <c r="CE36" i="9"/>
  <c r="AB50" i="9"/>
  <c r="CW38" i="13"/>
  <c r="CW43" i="13" s="1"/>
  <c r="AT52" i="13"/>
  <c r="CW51" i="13" s="1"/>
  <c r="AN56" i="10"/>
  <c r="CQ54" i="10" s="1"/>
  <c r="Q56" i="7"/>
  <c r="BT54" i="7" s="1"/>
  <c r="U56" i="8"/>
  <c r="BX54" i="8" s="1"/>
  <c r="AE55" i="9"/>
  <c r="CH53" i="9" s="1"/>
  <c r="AT56" i="8"/>
  <c r="CW54" i="8" s="1"/>
  <c r="AD56" i="10"/>
  <c r="AD68" i="10" s="1"/>
  <c r="AP56" i="8"/>
  <c r="CS54" i="8" s="1"/>
  <c r="V56" i="10"/>
  <c r="BY54" i="10" s="1"/>
  <c r="AG56" i="10"/>
  <c r="CJ54" i="10" s="1"/>
  <c r="W56" i="10"/>
  <c r="BZ54" i="10" s="1"/>
  <c r="AA56" i="10"/>
  <c r="CD54" i="10" s="1"/>
  <c r="O56" i="10"/>
  <c r="BR54" i="10" s="1"/>
  <c r="S56" i="7"/>
  <c r="BV54" i="7" s="1"/>
  <c r="Z56" i="6"/>
  <c r="CC54" i="6" s="1"/>
  <c r="CI40" i="6"/>
  <c r="CI44" i="6" s="1"/>
  <c r="AF55" i="6"/>
  <c r="CI53" i="6" s="1"/>
  <c r="CX36" i="9"/>
  <c r="AU50" i="9"/>
  <c r="AU60" i="9" s="1"/>
  <c r="CX60" i="9" s="1"/>
  <c r="CR36" i="8"/>
  <c r="CR42" i="8" s="1"/>
  <c r="AO50" i="8"/>
  <c r="AO60" i="8" s="1"/>
  <c r="CR60" i="8" s="1"/>
  <c r="CM36" i="10"/>
  <c r="AJ50" i="10"/>
  <c r="AJ60" i="10" s="1"/>
  <c r="CM60" i="10" s="1"/>
  <c r="CJ36" i="7"/>
  <c r="CJ42" i="7" s="1"/>
  <c r="AG50" i="7"/>
  <c r="CJ49" i="7" s="1"/>
  <c r="CA36" i="9"/>
  <c r="X50" i="9"/>
  <c r="CA49" i="9" s="1"/>
  <c r="BV36" i="6"/>
  <c r="BV42" i="6" s="1"/>
  <c r="S50" i="6"/>
  <c r="S60" i="6" s="1"/>
  <c r="BV60" i="6" s="1"/>
  <c r="CD44" i="4"/>
  <c r="BP41" i="7"/>
  <c r="M56" i="7"/>
  <c r="BP54" i="7" s="1"/>
  <c r="CV36" i="8"/>
  <c r="CV42" i="8" s="1"/>
  <c r="AS50" i="8"/>
  <c r="CV49" i="8" s="1"/>
  <c r="CN36" i="8"/>
  <c r="CN42" i="8" s="1"/>
  <c r="AK50" i="8"/>
  <c r="AK60" i="8" s="1"/>
  <c r="CN60" i="8" s="1"/>
  <c r="CI36" i="10"/>
  <c r="CI42" i="10" s="1"/>
  <c r="AF50" i="10"/>
  <c r="CI49" i="10" s="1"/>
  <c r="BW36" i="9"/>
  <c r="T50" i="9"/>
  <c r="T60" i="9" s="1"/>
  <c r="BW60" i="9" s="1"/>
  <c r="BU36" i="10"/>
  <c r="R50" i="10"/>
  <c r="BU49" i="10" s="1"/>
  <c r="Z50" i="13"/>
  <c r="CC49" i="13" s="1"/>
  <c r="AT56" i="13"/>
  <c r="CW54" i="13" s="1"/>
  <c r="AF50" i="13"/>
  <c r="AF60" i="13" s="1"/>
  <c r="CI60" i="13" s="1"/>
  <c r="AB56" i="13"/>
  <c r="CE54" i="13" s="1"/>
  <c r="S56" i="13"/>
  <c r="BV54" i="13" s="1"/>
  <c r="AT50" i="13"/>
  <c r="CW49" i="13" s="1"/>
  <c r="AL56" i="8"/>
  <c r="CO54" i="8" s="1"/>
  <c r="AK56" i="8"/>
  <c r="AK68" i="8" s="1"/>
  <c r="AF56" i="13"/>
  <c r="AF68" i="13" s="1"/>
  <c r="P56" i="6"/>
  <c r="BS54" i="6" s="1"/>
  <c r="AB56" i="6"/>
  <c r="CE54" i="6" s="1"/>
  <c r="O56" i="7"/>
  <c r="BR54" i="7" s="1"/>
  <c r="AL56" i="10"/>
  <c r="CO54" i="10" s="1"/>
  <c r="V56" i="9"/>
  <c r="BY54" i="9" s="1"/>
  <c r="N56" i="7"/>
  <c r="BQ54" i="7" s="1"/>
  <c r="V55" i="10"/>
  <c r="BY53" i="10" s="1"/>
  <c r="X56" i="9"/>
  <c r="CA54" i="9" s="1"/>
  <c r="Z55" i="9"/>
  <c r="CC53" i="9" s="1"/>
  <c r="V56" i="7"/>
  <c r="BY54" i="7" s="1"/>
  <c r="AJ56" i="6"/>
  <c r="CM54" i="6" s="1"/>
  <c r="V56" i="6"/>
  <c r="BY54" i="6" s="1"/>
  <c r="M56" i="9"/>
  <c r="M68" i="9" s="1"/>
  <c r="AG55" i="10"/>
  <c r="CJ53" i="10" s="1"/>
  <c r="AD56" i="9"/>
  <c r="CG54" i="9" s="1"/>
  <c r="CJ36" i="9"/>
  <c r="CJ42" i="9" s="1"/>
  <c r="AG50" i="9"/>
  <c r="AG60" i="9" s="1"/>
  <c r="CJ60" i="9" s="1"/>
  <c r="BZ38" i="8"/>
  <c r="BZ43" i="8" s="1"/>
  <c r="W52" i="8"/>
  <c r="BZ51" i="8" s="1"/>
  <c r="AT50" i="10"/>
  <c r="CW49" i="10" s="1"/>
  <c r="AN50" i="7"/>
  <c r="CQ49" i="7" s="1"/>
  <c r="Y50" i="8"/>
  <c r="Y60" i="8" s="1"/>
  <c r="CB60" i="8" s="1"/>
  <c r="AR55" i="13"/>
  <c r="CU53" i="13" s="1"/>
  <c r="W55" i="13"/>
  <c r="W67" i="13" s="1"/>
  <c r="BZ64" i="13" s="1"/>
  <c r="Z55" i="6"/>
  <c r="Z67" i="6" s="1"/>
  <c r="CC64" i="6" s="1"/>
  <c r="AE52" i="9"/>
  <c r="CH51" i="9" s="1"/>
  <c r="CA43" i="8"/>
  <c r="O52" i="9"/>
  <c r="BR51" i="9" s="1"/>
  <c r="AH55" i="13"/>
  <c r="CK53" i="13" s="1"/>
  <c r="X55" i="10"/>
  <c r="X67" i="10" s="1"/>
  <c r="CA64" i="10" s="1"/>
  <c r="CO40" i="13"/>
  <c r="U53" i="13"/>
  <c r="BX52" i="13" s="1"/>
  <c r="AM55" i="6"/>
  <c r="CP53" i="6" s="1"/>
  <c r="Y55" i="8"/>
  <c r="Y67" i="8" s="1"/>
  <c r="CB64" i="8" s="1"/>
  <c r="AP55" i="9"/>
  <c r="CS53" i="9" s="1"/>
  <c r="AL55" i="8"/>
  <c r="CO53" i="8" s="1"/>
  <c r="AO55" i="13"/>
  <c r="CR53" i="13" s="1"/>
  <c r="AL52" i="13"/>
  <c r="AL62" i="13" s="1"/>
  <c r="CO62" i="13" s="1"/>
  <c r="Z52" i="13"/>
  <c r="CC51" i="13" s="1"/>
  <c r="X55" i="13"/>
  <c r="CA53" i="13" s="1"/>
  <c r="BV43" i="13"/>
  <c r="S52" i="8"/>
  <c r="BV51" i="8" s="1"/>
  <c r="CF43" i="9"/>
  <c r="CB38" i="6"/>
  <c r="CB43" i="6" s="1"/>
  <c r="AG51" i="7"/>
  <c r="CJ50" i="7" s="1"/>
  <c r="AK51" i="8"/>
  <c r="CN50" i="8" s="1"/>
  <c r="AD53" i="13"/>
  <c r="AD63" i="13" s="1"/>
  <c r="CG63" i="13" s="1"/>
  <c r="S53" i="13"/>
  <c r="BV52" i="13" s="1"/>
  <c r="Y52" i="9"/>
  <c r="CB51" i="9" s="1"/>
  <c r="R53" i="8"/>
  <c r="BU52" i="8" s="1"/>
  <c r="AD53" i="10"/>
  <c r="CG52" i="10" s="1"/>
  <c r="AH53" i="7"/>
  <c r="CK52" i="7" s="1"/>
  <c r="W53" i="13"/>
  <c r="BZ52" i="13" s="1"/>
  <c r="N51" i="13"/>
  <c r="BQ50" i="13" s="1"/>
  <c r="CA38" i="7"/>
  <c r="CA43" i="7" s="1"/>
  <c r="AS51" i="8"/>
  <c r="CV50" i="8" s="1"/>
  <c r="N53" i="6"/>
  <c r="BQ52" i="6" s="1"/>
  <c r="BU38" i="9"/>
  <c r="BU43" i="9" s="1"/>
  <c r="AR55" i="10"/>
  <c r="CU53" i="10" s="1"/>
  <c r="AQ52" i="10"/>
  <c r="CT51" i="10" s="1"/>
  <c r="AU53" i="13"/>
  <c r="CX52" i="13" s="1"/>
  <c r="AC53" i="9"/>
  <c r="CF52" i="9" s="1"/>
  <c r="AI52" i="10"/>
  <c r="CL51" i="10" s="1"/>
  <c r="AC51" i="13"/>
  <c r="CF50" i="13" s="1"/>
  <c r="S52" i="7"/>
  <c r="BV51" i="7" s="1"/>
  <c r="V53" i="9"/>
  <c r="BY52" i="9" s="1"/>
  <c r="X51" i="13"/>
  <c r="CA50" i="13" s="1"/>
  <c r="Z51" i="13"/>
  <c r="CC50" i="13" s="1"/>
  <c r="AF51" i="10"/>
  <c r="AA53" i="6"/>
  <c r="CD52" i="6" s="1"/>
  <c r="W52" i="7"/>
  <c r="BZ51" i="7" s="1"/>
  <c r="V55" i="7"/>
  <c r="BY53" i="7" s="1"/>
  <c r="AC51" i="8"/>
  <c r="CF50" i="8" s="1"/>
  <c r="AI53" i="6"/>
  <c r="CL52" i="6" s="1"/>
  <c r="AC52" i="6"/>
  <c r="CF51" i="6" s="1"/>
  <c r="W53" i="7"/>
  <c r="BZ52" i="7" s="1"/>
  <c r="CO43" i="7"/>
  <c r="N55" i="7"/>
  <c r="BQ53" i="7" s="1"/>
  <c r="BQ57" i="7" s="1"/>
  <c r="CW43" i="6"/>
  <c r="AS53" i="7"/>
  <c r="CV52" i="7" s="1"/>
  <c r="S52" i="6"/>
  <c r="BV51" i="6" s="1"/>
  <c r="Z53" i="9"/>
  <c r="CC52" i="9" s="1"/>
  <c r="M55" i="7"/>
  <c r="BP53" i="7" s="1"/>
  <c r="AB51" i="10"/>
  <c r="AM52" i="7"/>
  <c r="CP51" i="7" s="1"/>
  <c r="AS53" i="8"/>
  <c r="CV52" i="8" s="1"/>
  <c r="AU51" i="13"/>
  <c r="CX50" i="13" s="1"/>
  <c r="AT51" i="6"/>
  <c r="CW50" i="6" s="1"/>
  <c r="AT53" i="7"/>
  <c r="CW52" i="7" s="1"/>
  <c r="AE51" i="10"/>
  <c r="CH50" i="10" s="1"/>
  <c r="AF53" i="7"/>
  <c r="CI52" i="7" s="1"/>
  <c r="AI53" i="10"/>
  <c r="CL52" i="10" s="1"/>
  <c r="AI51" i="6"/>
  <c r="CL50" i="6" s="1"/>
  <c r="N53" i="7"/>
  <c r="BQ52" i="7" s="1"/>
  <c r="Z53" i="10"/>
  <c r="CC52" i="10" s="1"/>
  <c r="O51" i="9"/>
  <c r="O61" i="9" s="1"/>
  <c r="BR61" i="9" s="1"/>
  <c r="AK53" i="9"/>
  <c r="CN52" i="9" s="1"/>
  <c r="AG50" i="8"/>
  <c r="AG60" i="8" s="1"/>
  <c r="CJ60" i="8" s="1"/>
  <c r="AK55" i="13"/>
  <c r="CN53" i="13" s="1"/>
  <c r="P55" i="8"/>
  <c r="P67" i="8" s="1"/>
  <c r="BS64" i="8" s="1"/>
  <c r="M50" i="9"/>
  <c r="BP49" i="9" s="1"/>
  <c r="Q51" i="13"/>
  <c r="BT50" i="13" s="1"/>
  <c r="AG55" i="8"/>
  <c r="CJ53" i="8" s="1"/>
  <c r="AK55" i="6"/>
  <c r="CN53" i="6" s="1"/>
  <c r="CM43" i="8"/>
  <c r="M52" i="8"/>
  <c r="M62" i="8" s="1"/>
  <c r="BP62" i="8" s="1"/>
  <c r="AU55" i="13"/>
  <c r="CX53" i="13" s="1"/>
  <c r="AS53" i="13"/>
  <c r="CV52" i="13" s="1"/>
  <c r="AB52" i="13"/>
  <c r="CE51" i="13" s="1"/>
  <c r="X52" i="6"/>
  <c r="CA51" i="6" s="1"/>
  <c r="AP52" i="13"/>
  <c r="CS51" i="13" s="1"/>
  <c r="AD52" i="9"/>
  <c r="CG51" i="9" s="1"/>
  <c r="Y52" i="8"/>
  <c r="CB51" i="8" s="1"/>
  <c r="BU43" i="8"/>
  <c r="CG43" i="10"/>
  <c r="W53" i="6"/>
  <c r="BZ52" i="6" s="1"/>
  <c r="AO55" i="7"/>
  <c r="CR53" i="7" s="1"/>
  <c r="S53" i="7"/>
  <c r="BV52" i="7" s="1"/>
  <c r="Z55" i="13"/>
  <c r="CC53" i="13" s="1"/>
  <c r="CR43" i="10"/>
  <c r="AJ53" i="8"/>
  <c r="CM52" i="8" s="1"/>
  <c r="W53" i="10"/>
  <c r="BZ52" i="10" s="1"/>
  <c r="U51" i="10"/>
  <c r="BX50" i="10" s="1"/>
  <c r="AB53" i="9"/>
  <c r="CE52" i="9" s="1"/>
  <c r="R51" i="13"/>
  <c r="BU50" i="13" s="1"/>
  <c r="CM38" i="7"/>
  <c r="CM43" i="7" s="1"/>
  <c r="Q51" i="8"/>
  <c r="BT50" i="8" s="1"/>
  <c r="AE53" i="8"/>
  <c r="CH52" i="8" s="1"/>
  <c r="AQ51" i="9"/>
  <c r="CT50" i="9" s="1"/>
  <c r="W55" i="7"/>
  <c r="BZ53" i="7" s="1"/>
  <c r="CI40" i="10"/>
  <c r="AB51" i="7"/>
  <c r="CE50" i="7" s="1"/>
  <c r="AD55" i="8"/>
  <c r="AD67" i="8" s="1"/>
  <c r="CG64" i="8" s="1"/>
  <c r="V51" i="13"/>
  <c r="BY50" i="13" s="1"/>
  <c r="AN53" i="10"/>
  <c r="CQ52" i="10" s="1"/>
  <c r="AL55" i="9"/>
  <c r="CO53" i="9" s="1"/>
  <c r="AT52" i="10"/>
  <c r="CW51" i="10" s="1"/>
  <c r="M55" i="6"/>
  <c r="BP53" i="6" s="1"/>
  <c r="V53" i="10"/>
  <c r="BY52" i="10" s="1"/>
  <c r="R53" i="6"/>
  <c r="R63" i="6" s="1"/>
  <c r="BU63" i="6" s="1"/>
  <c r="AB51" i="6"/>
  <c r="CE50" i="6" s="1"/>
  <c r="CD43" i="7"/>
  <c r="CC38" i="8"/>
  <c r="CC43" i="8" s="1"/>
  <c r="AU51" i="7"/>
  <c r="CX50" i="7" s="1"/>
  <c r="AC51" i="7"/>
  <c r="CF50" i="7" s="1"/>
  <c r="AC53" i="7"/>
  <c r="CF52" i="7" s="1"/>
  <c r="AR51" i="10"/>
  <c r="CU50" i="10" s="1"/>
  <c r="AO51" i="6"/>
  <c r="CR50" i="6" s="1"/>
  <c r="AL55" i="7"/>
  <c r="CO53" i="7" s="1"/>
  <c r="M52" i="6"/>
  <c r="BP51" i="6" s="1"/>
  <c r="AM51" i="7"/>
  <c r="CP50" i="7" s="1"/>
  <c r="AI51" i="13"/>
  <c r="CL50" i="13" s="1"/>
  <c r="AD51" i="7"/>
  <c r="CG50" i="7" s="1"/>
  <c r="BS38" i="10"/>
  <c r="BS43" i="10" s="1"/>
  <c r="AI51" i="8"/>
  <c r="AI61" i="8" s="1"/>
  <c r="CL61" i="8" s="1"/>
  <c r="R53" i="13"/>
  <c r="BU52" i="13" s="1"/>
  <c r="CA37" i="8"/>
  <c r="CA42" i="8" s="1"/>
  <c r="AT53" i="13"/>
  <c r="AT63" i="13" s="1"/>
  <c r="CW63" i="13" s="1"/>
  <c r="AU51" i="6"/>
  <c r="CX50" i="6" s="1"/>
  <c r="Q53" i="8"/>
  <c r="BT52" i="8" s="1"/>
  <c r="T52" i="6"/>
  <c r="BW51" i="6" s="1"/>
  <c r="AR52" i="6"/>
  <c r="CU51" i="6" s="1"/>
  <c r="AL53" i="10"/>
  <c r="CO52" i="10" s="1"/>
  <c r="AH55" i="8"/>
  <c r="CK53" i="8" s="1"/>
  <c r="CI39" i="9"/>
  <c r="CI43" i="9" s="1"/>
  <c r="CF44" i="10"/>
  <c r="CF43" i="8"/>
  <c r="CL43" i="8"/>
  <c r="BV42" i="8"/>
  <c r="CJ42" i="8"/>
  <c r="CQ43" i="8"/>
  <c r="CA42" i="7"/>
  <c r="CV42" i="6"/>
  <c r="CM42" i="6"/>
  <c r="CV43" i="6"/>
  <c r="CE44" i="4"/>
  <c r="CW44" i="4"/>
  <c r="BR41" i="13"/>
  <c r="O56" i="13"/>
  <c r="BR54" i="13" s="1"/>
  <c r="CV41" i="9"/>
  <c r="CV44" i="9" s="1"/>
  <c r="AS56" i="9"/>
  <c r="CV54" i="9" s="1"/>
  <c r="CU40" i="6"/>
  <c r="CU44" i="6" s="1"/>
  <c r="AR55" i="6"/>
  <c r="CU53" i="6" s="1"/>
  <c r="CI41" i="10"/>
  <c r="AF56" i="10"/>
  <c r="CI54" i="10" s="1"/>
  <c r="CL40" i="9"/>
  <c r="CL44" i="9" s="1"/>
  <c r="AI55" i="9"/>
  <c r="CL53" i="9" s="1"/>
  <c r="BU41" i="8"/>
  <c r="R56" i="8"/>
  <c r="BU54" i="8" s="1"/>
  <c r="CO36" i="8"/>
  <c r="AL50" i="8"/>
  <c r="CO49" i="8" s="1"/>
  <c r="CJ36" i="10"/>
  <c r="CJ42" i="10" s="1"/>
  <c r="AG50" i="10"/>
  <c r="CJ49" i="10" s="1"/>
  <c r="CE36" i="10"/>
  <c r="CE42" i="10" s="1"/>
  <c r="AB50" i="10"/>
  <c r="AB60" i="10" s="1"/>
  <c r="CE60" i="10" s="1"/>
  <c r="CT40" i="13"/>
  <c r="AQ55" i="13"/>
  <c r="AQ67" i="13" s="1"/>
  <c r="CT64" i="13" s="1"/>
  <c r="CS38" i="7"/>
  <c r="CS43" i="7" s="1"/>
  <c r="AP52" i="7"/>
  <c r="CS51" i="7" s="1"/>
  <c r="CX38" i="9"/>
  <c r="CX43" i="9" s="1"/>
  <c r="AU52" i="9"/>
  <c r="CX51" i="9" s="1"/>
  <c r="CN40" i="10"/>
  <c r="AK55" i="10"/>
  <c r="AK67" i="10" s="1"/>
  <c r="CN64" i="10" s="1"/>
  <c r="CI40" i="8"/>
  <c r="CI44" i="8" s="1"/>
  <c r="AF55" i="8"/>
  <c r="CI53" i="8" s="1"/>
  <c r="CN36" i="13"/>
  <c r="CN42" i="13" s="1"/>
  <c r="AK50" i="13"/>
  <c r="CN49" i="13" s="1"/>
  <c r="Q56" i="13"/>
  <c r="BT54" i="13" s="1"/>
  <c r="AG56" i="13"/>
  <c r="CJ54" i="13" s="1"/>
  <c r="CB41" i="13"/>
  <c r="CB44" i="13" s="1"/>
  <c r="Y56" i="13"/>
  <c r="CB54" i="13" s="1"/>
  <c r="CF41" i="13"/>
  <c r="AC56" i="13"/>
  <c r="CF54" i="13" s="1"/>
  <c r="CD41" i="9"/>
  <c r="AA56" i="9"/>
  <c r="CD54" i="9" s="1"/>
  <c r="CL40" i="7"/>
  <c r="CL44" i="7" s="1"/>
  <c r="AI55" i="7"/>
  <c r="CL53" i="7" s="1"/>
  <c r="BW41" i="9"/>
  <c r="T56" i="9"/>
  <c r="BW54" i="9" s="1"/>
  <c r="CC41" i="7"/>
  <c r="Z56" i="7"/>
  <c r="CC54" i="7" s="1"/>
  <c r="CV41" i="7"/>
  <c r="AS56" i="7"/>
  <c r="CV54" i="7" s="1"/>
  <c r="BZ36" i="7"/>
  <c r="BZ42" i="7" s="1"/>
  <c r="W50" i="7"/>
  <c r="BZ49" i="7" s="1"/>
  <c r="CT40" i="6"/>
  <c r="CT44" i="6" s="1"/>
  <c r="AQ55" i="6"/>
  <c r="CT53" i="6" s="1"/>
  <c r="CH36" i="8"/>
  <c r="AE50" i="8"/>
  <c r="AE60" i="8" s="1"/>
  <c r="CH60" i="8" s="1"/>
  <c r="BT38" i="13"/>
  <c r="BT43" i="13" s="1"/>
  <c r="Q52" i="13"/>
  <c r="Q62" i="13" s="1"/>
  <c r="BT62" i="13" s="1"/>
  <c r="BQ38" i="8"/>
  <c r="BQ43" i="8" s="1"/>
  <c r="N52" i="8"/>
  <c r="BQ51" i="8" s="1"/>
  <c r="CU38" i="8"/>
  <c r="CU43" i="8" s="1"/>
  <c r="AR52" i="8"/>
  <c r="CU51" i="8" s="1"/>
  <c r="CJ39" i="9"/>
  <c r="AG53" i="9"/>
  <c r="CJ52" i="9" s="1"/>
  <c r="CM37" i="13"/>
  <c r="AJ51" i="13"/>
  <c r="CM50" i="13" s="1"/>
  <c r="CP41" i="13"/>
  <c r="AM56" i="13"/>
  <c r="CP54" i="13" s="1"/>
  <c r="CM36" i="13"/>
  <c r="CM42" i="13" s="1"/>
  <c r="AJ50" i="13"/>
  <c r="CM49" i="13" s="1"/>
  <c r="CS41" i="7"/>
  <c r="AP56" i="7"/>
  <c r="CS54" i="7" s="1"/>
  <c r="CX41" i="10"/>
  <c r="AU56" i="10"/>
  <c r="AU68" i="10" s="1"/>
  <c r="CO40" i="10"/>
  <c r="AL55" i="10"/>
  <c r="CO53" i="10" s="1"/>
  <c r="CC38" i="9"/>
  <c r="CC43" i="9" s="1"/>
  <c r="Z52" i="9"/>
  <c r="CC51" i="9" s="1"/>
  <c r="CX39" i="6"/>
  <c r="CX43" i="6" s="1"/>
  <c r="AU53" i="6"/>
  <c r="CX52" i="6" s="1"/>
  <c r="X50" i="13"/>
  <c r="CA49" i="13" s="1"/>
  <c r="BQ44" i="4"/>
  <c r="CD36" i="13"/>
  <c r="CD42" i="13" s="1"/>
  <c r="AA50" i="13"/>
  <c r="CD49" i="13" s="1"/>
  <c r="AP56" i="13"/>
  <c r="CS54" i="13" s="1"/>
  <c r="AN50" i="13"/>
  <c r="CQ49" i="13" s="1"/>
  <c r="AO56" i="10"/>
  <c r="CR54" i="10" s="1"/>
  <c r="AR56" i="6"/>
  <c r="CU54" i="6" s="1"/>
  <c r="BR40" i="9"/>
  <c r="BR44" i="9" s="1"/>
  <c r="O55" i="9"/>
  <c r="BR53" i="9" s="1"/>
  <c r="CA41" i="7"/>
  <c r="CA44" i="7" s="1"/>
  <c r="X56" i="7"/>
  <c r="X68" i="7" s="1"/>
  <c r="CW41" i="10"/>
  <c r="CW44" i="10" s="1"/>
  <c r="AT56" i="10"/>
  <c r="AT68" i="10" s="1"/>
  <c r="CL41" i="6"/>
  <c r="AI56" i="6"/>
  <c r="CL54" i="6" s="1"/>
  <c r="BX41" i="7"/>
  <c r="BX44" i="7" s="1"/>
  <c r="U56" i="7"/>
  <c r="BX54" i="7" s="1"/>
  <c r="CF41" i="7"/>
  <c r="CF44" i="7" s="1"/>
  <c r="AC56" i="7"/>
  <c r="CF54" i="7" s="1"/>
  <c r="CD41" i="7"/>
  <c r="AA56" i="7"/>
  <c r="CD54" i="7" s="1"/>
  <c r="CS36" i="10"/>
  <c r="AP50" i="10"/>
  <c r="AP60" i="10" s="1"/>
  <c r="CS60" i="10" s="1"/>
  <c r="CL36" i="10"/>
  <c r="AI50" i="10"/>
  <c r="CL49" i="10" s="1"/>
  <c r="CH36" i="6"/>
  <c r="CH42" i="6" s="1"/>
  <c r="AE50" i="6"/>
  <c r="AE60" i="6" s="1"/>
  <c r="CH60" i="6" s="1"/>
  <c r="CB36" i="7"/>
  <c r="Y50" i="7"/>
  <c r="Y60" i="7" s="1"/>
  <c r="CB60" i="7" s="1"/>
  <c r="CF40" i="13"/>
  <c r="CF44" i="13" s="1"/>
  <c r="AC55" i="13"/>
  <c r="CF53" i="13" s="1"/>
  <c r="BY40" i="13"/>
  <c r="BY44" i="13" s="1"/>
  <c r="V55" i="13"/>
  <c r="BY53" i="13" s="1"/>
  <c r="CG38" i="13"/>
  <c r="CG43" i="13" s="1"/>
  <c r="AD52" i="13"/>
  <c r="CG51" i="13" s="1"/>
  <c r="CB40" i="6"/>
  <c r="Y55" i="6"/>
  <c r="CB53" i="6" s="1"/>
  <c r="CE40" i="13"/>
  <c r="CE44" i="13" s="1"/>
  <c r="AB55" i="13"/>
  <c r="CE53" i="13" s="1"/>
  <c r="CD40" i="6"/>
  <c r="CD44" i="6" s="1"/>
  <c r="AA55" i="6"/>
  <c r="AA67" i="6" s="1"/>
  <c r="CD64" i="6" s="1"/>
  <c r="CD38" i="13"/>
  <c r="CD43" i="13" s="1"/>
  <c r="AA52" i="13"/>
  <c r="CD51" i="13" s="1"/>
  <c r="BR44" i="13"/>
  <c r="CV38" i="9"/>
  <c r="CV43" i="9" s="1"/>
  <c r="AS52" i="9"/>
  <c r="CV51" i="9" s="1"/>
  <c r="BP38" i="13"/>
  <c r="M52" i="13"/>
  <c r="BP51" i="13" s="1"/>
  <c r="CU39" i="9"/>
  <c r="CU43" i="9" s="1"/>
  <c r="AR53" i="9"/>
  <c r="CU52" i="9" s="1"/>
  <c r="CP39" i="13"/>
  <c r="AM53" i="13"/>
  <c r="CP52" i="13" s="1"/>
  <c r="BV41" i="6"/>
  <c r="BV44" i="6" s="1"/>
  <c r="S56" i="6"/>
  <c r="BV54" i="6" s="1"/>
  <c r="CH36" i="13"/>
  <c r="AE50" i="13"/>
  <c r="AE60" i="13" s="1"/>
  <c r="CH60" i="13" s="1"/>
  <c r="CP40" i="7"/>
  <c r="CP44" i="7" s="1"/>
  <c r="AM55" i="7"/>
  <c r="AM67" i="7" s="1"/>
  <c r="CP64" i="7" s="1"/>
  <c r="AJ56" i="9"/>
  <c r="CM54" i="9" s="1"/>
  <c r="CB40" i="10"/>
  <c r="CB44" i="10" s="1"/>
  <c r="Y55" i="10"/>
  <c r="Y67" i="10" s="1"/>
  <c r="CB64" i="10" s="1"/>
  <c r="BZ40" i="9"/>
  <c r="BZ44" i="9" s="1"/>
  <c r="W55" i="9"/>
  <c r="BZ53" i="9" s="1"/>
  <c r="CH36" i="10"/>
  <c r="CH42" i="10" s="1"/>
  <c r="AE50" i="10"/>
  <c r="AE60" i="10" s="1"/>
  <c r="CH60" i="10" s="1"/>
  <c r="BY36" i="10"/>
  <c r="V50" i="10"/>
  <c r="V60" i="10" s="1"/>
  <c r="BY60" i="10" s="1"/>
  <c r="BT36" i="9"/>
  <c r="BT42" i="9" s="1"/>
  <c r="Q50" i="9"/>
  <c r="BT49" i="9" s="1"/>
  <c r="CO36" i="9"/>
  <c r="AL50" i="9"/>
  <c r="AL60" i="9" s="1"/>
  <c r="CO60" i="9" s="1"/>
  <c r="CR40" i="8"/>
  <c r="CR44" i="8" s="1"/>
  <c r="AO55" i="8"/>
  <c r="AO67" i="8" s="1"/>
  <c r="CR64" i="8" s="1"/>
  <c r="BP36" i="10"/>
  <c r="M50" i="10"/>
  <c r="BP49" i="10" s="1"/>
  <c r="CV40" i="8"/>
  <c r="CV44" i="8" s="1"/>
  <c r="AS55" i="8"/>
  <c r="CV53" i="8" s="1"/>
  <c r="CP40" i="13"/>
  <c r="AM55" i="13"/>
  <c r="AM67" i="13" s="1"/>
  <c r="CP64" i="13" s="1"/>
  <c r="BZ38" i="10"/>
  <c r="BZ43" i="10" s="1"/>
  <c r="W52" i="10"/>
  <c r="W62" i="10" s="1"/>
  <c r="BZ62" i="10" s="1"/>
  <c r="CV40" i="6"/>
  <c r="AS55" i="6"/>
  <c r="CV53" i="6" s="1"/>
  <c r="CG37" i="10"/>
  <c r="AD51" i="10"/>
  <c r="CG50" i="10" s="1"/>
  <c r="BT44" i="10"/>
  <c r="CE42" i="8"/>
  <c r="BY43" i="13"/>
  <c r="BX37" i="6"/>
  <c r="U51" i="6"/>
  <c r="BX50" i="6" s="1"/>
  <c r="AI52" i="6"/>
  <c r="AI62" i="6" s="1"/>
  <c r="CL62" i="6" s="1"/>
  <c r="CL38" i="6"/>
  <c r="CL43" i="6" s="1"/>
  <c r="CR38" i="9"/>
  <c r="AO52" i="9"/>
  <c r="CR51" i="9" s="1"/>
  <c r="AO55" i="9"/>
  <c r="CR53" i="9" s="1"/>
  <c r="O55" i="10"/>
  <c r="BR53" i="10" s="1"/>
  <c r="BR57" i="10" s="1"/>
  <c r="BS39" i="6"/>
  <c r="BS43" i="6" s="1"/>
  <c r="P53" i="6"/>
  <c r="BS52" i="6" s="1"/>
  <c r="CN40" i="7"/>
  <c r="AK55" i="7"/>
  <c r="CN53" i="7" s="1"/>
  <c r="CD37" i="7"/>
  <c r="AA51" i="7"/>
  <c r="CD50" i="7" s="1"/>
  <c r="CH39" i="9"/>
  <c r="CH43" i="9" s="1"/>
  <c r="AE53" i="9"/>
  <c r="CH52" i="9" s="1"/>
  <c r="CO43" i="6"/>
  <c r="CJ38" i="6"/>
  <c r="CJ43" i="6" s="1"/>
  <c r="AG52" i="6"/>
  <c r="CJ51" i="6" s="1"/>
  <c r="BV37" i="7"/>
  <c r="S51" i="7"/>
  <c r="BV50" i="7" s="1"/>
  <c r="CK39" i="13"/>
  <c r="CK43" i="13" s="1"/>
  <c r="AH53" i="13"/>
  <c r="CK52" i="13" s="1"/>
  <c r="AG53" i="13"/>
  <c r="CJ52" i="13" s="1"/>
  <c r="CJ39" i="13"/>
  <c r="BS37" i="7"/>
  <c r="BS42" i="7" s="1"/>
  <c r="P51" i="7"/>
  <c r="BS50" i="7" s="1"/>
  <c r="AP51" i="10"/>
  <c r="CS50" i="10" s="1"/>
  <c r="CS37" i="10"/>
  <c r="CA37" i="9"/>
  <c r="X51" i="9"/>
  <c r="CA50" i="9" s="1"/>
  <c r="T51" i="9"/>
  <c r="BW50" i="9" s="1"/>
  <c r="BW37" i="9"/>
  <c r="O52" i="10"/>
  <c r="O62" i="10" s="1"/>
  <c r="BR62" i="10" s="1"/>
  <c r="BR38" i="10"/>
  <c r="BR43" i="10" s="1"/>
  <c r="CE37" i="9"/>
  <c r="CE42" i="9" s="1"/>
  <c r="AB51" i="9"/>
  <c r="AB61" i="9" s="1"/>
  <c r="CE61" i="9" s="1"/>
  <c r="BQ37" i="9"/>
  <c r="N51" i="9"/>
  <c r="BQ50" i="9" s="1"/>
  <c r="CN37" i="6"/>
  <c r="AK51" i="6"/>
  <c r="CN50" i="6" s="1"/>
  <c r="CG40" i="7"/>
  <c r="CG44" i="7" s="1"/>
  <c r="AD55" i="7"/>
  <c r="CG53" i="7" s="1"/>
  <c r="CP39" i="6"/>
  <c r="AM53" i="6"/>
  <c r="CP52" i="6" s="1"/>
  <c r="CE39" i="7"/>
  <c r="CE43" i="7" s="1"/>
  <c r="AB53" i="7"/>
  <c r="CE52" i="7" s="1"/>
  <c r="N50" i="13"/>
  <c r="N60" i="13" s="1"/>
  <c r="BQ60" i="13" s="1"/>
  <c r="Y50" i="13"/>
  <c r="CB49" i="13" s="1"/>
  <c r="AD56" i="13"/>
  <c r="CG54" i="13" s="1"/>
  <c r="AA56" i="13"/>
  <c r="CD54" i="13" s="1"/>
  <c r="S50" i="13"/>
  <c r="S60" i="13" s="1"/>
  <c r="BV60" i="13" s="1"/>
  <c r="AO55" i="10"/>
  <c r="CR53" i="10" s="1"/>
  <c r="CA44" i="8"/>
  <c r="AE56" i="8"/>
  <c r="CH54" i="8" s="1"/>
  <c r="AA56" i="6"/>
  <c r="CD54" i="6" s="1"/>
  <c r="AP56" i="9"/>
  <c r="CS54" i="9" s="1"/>
  <c r="O56" i="9"/>
  <c r="BR54" i="9" s="1"/>
  <c r="X55" i="7"/>
  <c r="CA53" i="7" s="1"/>
  <c r="Q56" i="8"/>
  <c r="BT54" i="8" s="1"/>
  <c r="Y56" i="10"/>
  <c r="Y68" i="10" s="1"/>
  <c r="AU50" i="13"/>
  <c r="T56" i="10"/>
  <c r="BW54" i="10" s="1"/>
  <c r="W56" i="7"/>
  <c r="BZ54" i="7" s="1"/>
  <c r="BZ57" i="7" s="1"/>
  <c r="AE56" i="9"/>
  <c r="CH54" i="9" s="1"/>
  <c r="N56" i="9"/>
  <c r="BQ54" i="9" s="1"/>
  <c r="AR56" i="8"/>
  <c r="AR68" i="8" s="1"/>
  <c r="AJ56" i="8"/>
  <c r="AJ68" i="8" s="1"/>
  <c r="AH50" i="13"/>
  <c r="AH60" i="13" s="1"/>
  <c r="CK60" i="13" s="1"/>
  <c r="AH55" i="10"/>
  <c r="CK53" i="10" s="1"/>
  <c r="AL56" i="6"/>
  <c r="CO54" i="6" s="1"/>
  <c r="AL56" i="9"/>
  <c r="AL68" i="9" s="1"/>
  <c r="AK56" i="9"/>
  <c r="CN54" i="9" s="1"/>
  <c r="U56" i="9"/>
  <c r="BX54" i="9" s="1"/>
  <c r="CQ44" i="6"/>
  <c r="BY44" i="10"/>
  <c r="AM56" i="9"/>
  <c r="CP54" i="9" s="1"/>
  <c r="AG56" i="7"/>
  <c r="CJ54" i="7" s="1"/>
  <c r="Y56" i="7"/>
  <c r="CB54" i="7" s="1"/>
  <c r="R55" i="10"/>
  <c r="BU53" i="10" s="1"/>
  <c r="AK56" i="7"/>
  <c r="AK68" i="7" s="1"/>
  <c r="AS55" i="10"/>
  <c r="CV53" i="10" s="1"/>
  <c r="AI56" i="9"/>
  <c r="AI68" i="9" s="1"/>
  <c r="CT44" i="7"/>
  <c r="P55" i="6"/>
  <c r="BS53" i="6" s="1"/>
  <c r="AS56" i="8"/>
  <c r="AS68" i="8" s="1"/>
  <c r="S56" i="10"/>
  <c r="S68" i="10" s="1"/>
  <c r="W55" i="8"/>
  <c r="BZ53" i="8" s="1"/>
  <c r="AS50" i="6"/>
  <c r="CV49" i="6" s="1"/>
  <c r="AN50" i="9"/>
  <c r="CQ49" i="9" s="1"/>
  <c r="AJ50" i="8"/>
  <c r="AJ60" i="8" s="1"/>
  <c r="CM60" i="8" s="1"/>
  <c r="CM66" i="8" s="1"/>
  <c r="AJ50" i="6"/>
  <c r="CM49" i="6" s="1"/>
  <c r="AD50" i="10"/>
  <c r="CG49" i="10" s="1"/>
  <c r="Z50" i="10"/>
  <c r="Z60" i="10" s="1"/>
  <c r="CC60" i="10" s="1"/>
  <c r="W50" i="9"/>
  <c r="W60" i="9" s="1"/>
  <c r="BZ60" i="9" s="1"/>
  <c r="U50" i="9"/>
  <c r="BX49" i="9" s="1"/>
  <c r="Q50" i="10"/>
  <c r="Q60" i="10" s="1"/>
  <c r="BT60" i="10" s="1"/>
  <c r="Q50" i="7"/>
  <c r="Q60" i="7" s="1"/>
  <c r="BT60" i="7" s="1"/>
  <c r="O52" i="13"/>
  <c r="O62" i="13" s="1"/>
  <c r="BR62" i="13" s="1"/>
  <c r="P52" i="13"/>
  <c r="BS51" i="13" s="1"/>
  <c r="M50" i="8"/>
  <c r="BP49" i="8" s="1"/>
  <c r="AT50" i="8"/>
  <c r="CW49" i="8" s="1"/>
  <c r="AN50" i="10"/>
  <c r="CQ49" i="10" s="1"/>
  <c r="AI50" i="8"/>
  <c r="CL49" i="8" s="1"/>
  <c r="AA50" i="7"/>
  <c r="CD49" i="7" s="1"/>
  <c r="X50" i="8"/>
  <c r="X60" i="8" s="1"/>
  <c r="CA60" i="8" s="1"/>
  <c r="M50" i="7"/>
  <c r="BP49" i="7" s="1"/>
  <c r="AF52" i="6"/>
  <c r="CI51" i="6" s="1"/>
  <c r="W52" i="13"/>
  <c r="BZ51" i="13" s="1"/>
  <c r="W55" i="6"/>
  <c r="BZ53" i="6" s="1"/>
  <c r="M55" i="13"/>
  <c r="BP53" i="13" s="1"/>
  <c r="AE52" i="7"/>
  <c r="CH51" i="7" s="1"/>
  <c r="BQ42" i="10"/>
  <c r="AC52" i="8"/>
  <c r="CF51" i="8" s="1"/>
  <c r="AH55" i="6"/>
  <c r="AH67" i="6" s="1"/>
  <c r="AQ52" i="8"/>
  <c r="CT51" i="8" s="1"/>
  <c r="AP55" i="8"/>
  <c r="CS53" i="8" s="1"/>
  <c r="O50" i="9"/>
  <c r="BR49" i="9" s="1"/>
  <c r="AF52" i="13"/>
  <c r="AT55" i="9"/>
  <c r="CW53" i="9" s="1"/>
  <c r="AN52" i="8"/>
  <c r="CQ51" i="8" s="1"/>
  <c r="AE52" i="8"/>
  <c r="CH51" i="8" s="1"/>
  <c r="CH56" i="8" s="1"/>
  <c r="AR52" i="13"/>
  <c r="CU51" i="13" s="1"/>
  <c r="V55" i="9"/>
  <c r="BY53" i="9" s="1"/>
  <c r="AE55" i="8"/>
  <c r="CH53" i="8" s="1"/>
  <c r="CG40" i="13"/>
  <c r="CG44" i="13" s="1"/>
  <c r="AD55" i="13"/>
  <c r="CG53" i="13" s="1"/>
  <c r="O52" i="8"/>
  <c r="BR51" i="8" s="1"/>
  <c r="P51" i="13"/>
  <c r="BS50" i="13" s="1"/>
  <c r="BR40" i="6"/>
  <c r="CD38" i="10"/>
  <c r="CD43" i="10" s="1"/>
  <c r="AA52" i="10"/>
  <c r="CD51" i="10" s="1"/>
  <c r="CD56" i="10" s="1"/>
  <c r="BY38" i="10"/>
  <c r="BY43" i="10" s="1"/>
  <c r="V52" i="10"/>
  <c r="BY51" i="10" s="1"/>
  <c r="CC37" i="7"/>
  <c r="CC42" i="7" s="1"/>
  <c r="Z51" i="7"/>
  <c r="CC50" i="7" s="1"/>
  <c r="AO52" i="7"/>
  <c r="AO62" i="7" s="1"/>
  <c r="CR62" i="7" s="1"/>
  <c r="CR38" i="7"/>
  <c r="CL40" i="8"/>
  <c r="CL44" i="8" s="1"/>
  <c r="AI55" i="8"/>
  <c r="AI67" i="8" s="1"/>
  <c r="CL64" i="8" s="1"/>
  <c r="BT40" i="7"/>
  <c r="Q55" i="7"/>
  <c r="BT53" i="7" s="1"/>
  <c r="BT57" i="7" s="1"/>
  <c r="CP38" i="8"/>
  <c r="CP43" i="8" s="1"/>
  <c r="AM52" i="8"/>
  <c r="AM62" i="8" s="1"/>
  <c r="CP62" i="8" s="1"/>
  <c r="CL38" i="7"/>
  <c r="CL43" i="7" s="1"/>
  <c r="AI52" i="7"/>
  <c r="CL51" i="7" s="1"/>
  <c r="CJ40" i="7"/>
  <c r="CJ44" i="7" s="1"/>
  <c r="AG55" i="7"/>
  <c r="AG67" i="7" s="1"/>
  <c r="CQ39" i="9"/>
  <c r="AN53" i="9"/>
  <c r="CQ52" i="9" s="1"/>
  <c r="BR37" i="13"/>
  <c r="BR42" i="13" s="1"/>
  <c r="O51" i="13"/>
  <c r="BR50" i="13" s="1"/>
  <c r="CU37" i="9"/>
  <c r="CU42" i="9" s="1"/>
  <c r="AR51" i="9"/>
  <c r="CU50" i="9" s="1"/>
  <c r="CO37" i="10"/>
  <c r="CO42" i="10" s="1"/>
  <c r="AL51" i="10"/>
  <c r="AL61" i="10" s="1"/>
  <c r="CO61" i="10" s="1"/>
  <c r="CF39" i="10"/>
  <c r="CF43" i="10" s="1"/>
  <c r="AC53" i="10"/>
  <c r="CF52" i="10" s="1"/>
  <c r="CM37" i="9"/>
  <c r="AJ51" i="9"/>
  <c r="AJ61" i="9" s="1"/>
  <c r="CM61" i="9" s="1"/>
  <c r="CB37" i="7"/>
  <c r="Y51" i="7"/>
  <c r="CB50" i="7" s="1"/>
  <c r="CT39" i="13"/>
  <c r="CT43" i="13" s="1"/>
  <c r="AQ53" i="13"/>
  <c r="CT52" i="13" s="1"/>
  <c r="BU40" i="8"/>
  <c r="R55" i="8"/>
  <c r="R67" i="8" s="1"/>
  <c r="BU64" i="8" s="1"/>
  <c r="CN38" i="6"/>
  <c r="CN43" i="6" s="1"/>
  <c r="AK52" i="6"/>
  <c r="CN51" i="6" s="1"/>
  <c r="V51" i="8"/>
  <c r="V61" i="8" s="1"/>
  <c r="BY61" i="8" s="1"/>
  <c r="BY37" i="8"/>
  <c r="BR37" i="6"/>
  <c r="BR42" i="6" s="1"/>
  <c r="O51" i="6"/>
  <c r="BR50" i="6" s="1"/>
  <c r="P51" i="8"/>
  <c r="P61" i="8" s="1"/>
  <c r="BS61" i="8" s="1"/>
  <c r="BS37" i="8"/>
  <c r="AJ53" i="10"/>
  <c r="CM52" i="10" s="1"/>
  <c r="CM39" i="10"/>
  <c r="CX37" i="9"/>
  <c r="AU51" i="9"/>
  <c r="CX50" i="9" s="1"/>
  <c r="BP42" i="13"/>
  <c r="CR44" i="10"/>
  <c r="T56" i="7"/>
  <c r="BW54" i="7" s="1"/>
  <c r="AQ56" i="9"/>
  <c r="AQ68" i="9" s="1"/>
  <c r="AN56" i="7"/>
  <c r="CQ54" i="7" s="1"/>
  <c r="CG42" i="10"/>
  <c r="CD42" i="7"/>
  <c r="AU55" i="10"/>
  <c r="CX53" i="10" s="1"/>
  <c r="CX40" i="10"/>
  <c r="CM43" i="10"/>
  <c r="CN38" i="9"/>
  <c r="CN43" i="9" s="1"/>
  <c r="AK52" i="9"/>
  <c r="CN51" i="9" s="1"/>
  <c r="CH40" i="10"/>
  <c r="AE55" i="10"/>
  <c r="CH53" i="10" s="1"/>
  <c r="CT39" i="8"/>
  <c r="CT43" i="8" s="1"/>
  <c r="AQ53" i="8"/>
  <c r="CT52" i="8" s="1"/>
  <c r="BQ39" i="9"/>
  <c r="BQ43" i="9" s="1"/>
  <c r="N53" i="9"/>
  <c r="BQ52" i="9" s="1"/>
  <c r="CT39" i="7"/>
  <c r="AQ53" i="7"/>
  <c r="CT52" i="7" s="1"/>
  <c r="CU39" i="7"/>
  <c r="CU43" i="7" s="1"/>
  <c r="AR53" i="7"/>
  <c r="CU52" i="7" s="1"/>
  <c r="BS38" i="9"/>
  <c r="BS43" i="9" s="1"/>
  <c r="R55" i="7"/>
  <c r="BU53" i="7" s="1"/>
  <c r="BU40" i="7"/>
  <c r="BP39" i="9"/>
  <c r="BP43" i="9" s="1"/>
  <c r="M53" i="9"/>
  <c r="BP52" i="9" s="1"/>
  <c r="BR37" i="10"/>
  <c r="BR42" i="10" s="1"/>
  <c r="O51" i="10"/>
  <c r="BR50" i="10" s="1"/>
  <c r="CT38" i="7"/>
  <c r="AQ52" i="7"/>
  <c r="CT51" i="7" s="1"/>
  <c r="BY39" i="6"/>
  <c r="V53" i="6"/>
  <c r="BY52" i="6" s="1"/>
  <c r="AB52" i="10"/>
  <c r="CE38" i="10"/>
  <c r="CE43" i="10" s="1"/>
  <c r="BU39" i="7"/>
  <c r="BU43" i="7" s="1"/>
  <c r="R53" i="7"/>
  <c r="R63" i="7" s="1"/>
  <c r="BU63" i="7" s="1"/>
  <c r="BT37" i="7"/>
  <c r="BT42" i="7" s="1"/>
  <c r="Q51" i="7"/>
  <c r="BT50" i="7" s="1"/>
  <c r="CB39" i="13"/>
  <c r="Y53" i="13"/>
  <c r="CB52" i="13" s="1"/>
  <c r="CM39" i="13"/>
  <c r="AJ53" i="13"/>
  <c r="AJ63" i="13" s="1"/>
  <c r="CM63" i="13" s="1"/>
  <c r="CC39" i="13"/>
  <c r="CC43" i="13" s="1"/>
  <c r="Z53" i="13"/>
  <c r="CC52" i="13" s="1"/>
  <c r="AB52" i="6"/>
  <c r="AB62" i="6" s="1"/>
  <c r="CE62" i="6" s="1"/>
  <c r="CE38" i="6"/>
  <c r="CE43" i="6" s="1"/>
  <c r="CQ38" i="7"/>
  <c r="CQ43" i="7" s="1"/>
  <c r="AN52" i="7"/>
  <c r="CQ51" i="7" s="1"/>
  <c r="CO39" i="9"/>
  <c r="AL53" i="9"/>
  <c r="CO52" i="9" s="1"/>
  <c r="W51" i="8"/>
  <c r="W61" i="8" s="1"/>
  <c r="BZ61" i="8" s="1"/>
  <c r="BZ37" i="8"/>
  <c r="AE51" i="9"/>
  <c r="AE61" i="9" s="1"/>
  <c r="CH61" i="9" s="1"/>
  <c r="CH37" i="9"/>
  <c r="BU37" i="9"/>
  <c r="BU42" i="9" s="1"/>
  <c r="R51" i="9"/>
  <c r="BU50" i="9" s="1"/>
  <c r="CC37" i="6"/>
  <c r="Z51" i="6"/>
  <c r="CC50" i="6" s="1"/>
  <c r="CS43" i="6"/>
  <c r="CT43" i="10"/>
  <c r="CH43" i="6"/>
  <c r="BT43" i="9"/>
  <c r="N51" i="7"/>
  <c r="BQ50" i="7" s="1"/>
  <c r="AF53" i="10"/>
  <c r="CI52" i="10" s="1"/>
  <c r="N53" i="10"/>
  <c r="BQ52" i="10" s="1"/>
  <c r="CI37" i="8"/>
  <c r="CP37" i="8"/>
  <c r="CH38" i="10"/>
  <c r="CH43" i="10" s="1"/>
  <c r="BY37" i="10"/>
  <c r="CG37" i="9"/>
  <c r="CG42" i="9" s="1"/>
  <c r="AP53" i="8"/>
  <c r="CS52" i="8" s="1"/>
  <c r="CS37" i="9"/>
  <c r="CS42" i="9" s="1"/>
  <c r="BX39" i="10"/>
  <c r="BX43" i="10" s="1"/>
  <c r="T51" i="10"/>
  <c r="BW50" i="10" s="1"/>
  <c r="BX39" i="9"/>
  <c r="BX43" i="9" s="1"/>
  <c r="AT51" i="9"/>
  <c r="CW50" i="9" s="1"/>
  <c r="AI51" i="9"/>
  <c r="CL50" i="9" s="1"/>
  <c r="CA39" i="9"/>
  <c r="CM37" i="10"/>
  <c r="BW39" i="10"/>
  <c r="AH51" i="9"/>
  <c r="CK50" i="9" s="1"/>
  <c r="CX38" i="10"/>
  <c r="CX43" i="10" s="1"/>
  <c r="CN43" i="13"/>
  <c r="CB43" i="10"/>
  <c r="BU43" i="6"/>
  <c r="BZ43" i="7"/>
  <c r="R52" i="7"/>
  <c r="BU51" i="7" s="1"/>
  <c r="R53" i="10"/>
  <c r="BU52" i="10" s="1"/>
  <c r="BX43" i="6"/>
  <c r="AT52" i="6"/>
  <c r="CW51" i="6" s="1"/>
  <c r="Y55" i="7"/>
  <c r="CB53" i="7" s="1"/>
  <c r="AE53" i="6"/>
  <c r="CH52" i="6" s="1"/>
  <c r="AE53" i="7"/>
  <c r="CH52" i="7" s="1"/>
  <c r="Y51" i="8"/>
  <c r="CB50" i="8" s="1"/>
  <c r="AL52" i="8"/>
  <c r="CO51" i="8" s="1"/>
  <c r="AA53" i="9"/>
  <c r="CD52" i="9" s="1"/>
  <c r="AR53" i="10"/>
  <c r="CU52" i="10" s="1"/>
  <c r="T51" i="13"/>
  <c r="BW50" i="13" s="1"/>
  <c r="CA38" i="9"/>
  <c r="AO53" i="8"/>
  <c r="CR52" i="8" s="1"/>
  <c r="AM53" i="8"/>
  <c r="CP52" i="8" s="1"/>
  <c r="S53" i="9"/>
  <c r="BV52" i="9" s="1"/>
  <c r="AH51" i="7"/>
  <c r="AH61" i="7" s="1"/>
  <c r="CK61" i="7" s="1"/>
  <c r="AT53" i="6"/>
  <c r="CW52" i="6" s="1"/>
  <c r="CN43" i="8"/>
  <c r="AT55" i="7"/>
  <c r="CW53" i="7" s="1"/>
  <c r="X51" i="10"/>
  <c r="CA50" i="10" s="1"/>
  <c r="CI37" i="9"/>
  <c r="CI42" i="9" s="1"/>
  <c r="AR51" i="8"/>
  <c r="AR61" i="8" s="1"/>
  <c r="CU61" i="8" s="1"/>
  <c r="CQ37" i="8"/>
  <c r="CS37" i="8"/>
  <c r="AJ52" i="6"/>
  <c r="CM51" i="6" s="1"/>
  <c r="AM51" i="6"/>
  <c r="CP50" i="6" s="1"/>
  <c r="W51" i="6"/>
  <c r="BZ50" i="6" s="1"/>
  <c r="AH51" i="6"/>
  <c r="CK50" i="6" s="1"/>
  <c r="N51" i="6"/>
  <c r="BQ50" i="6" s="1"/>
  <c r="AF53" i="8"/>
  <c r="CI52" i="8" s="1"/>
  <c r="R51" i="7"/>
  <c r="BU50" i="7" s="1"/>
  <c r="V53" i="7"/>
  <c r="BY52" i="7" s="1"/>
  <c r="Q53" i="6"/>
  <c r="BT52" i="6" s="1"/>
  <c r="AB53" i="6"/>
  <c r="CE52" i="6" s="1"/>
  <c r="Y53" i="6"/>
  <c r="CB52" i="6" s="1"/>
  <c r="U51" i="9"/>
  <c r="BX50" i="9" s="1"/>
  <c r="CM40" i="10"/>
  <c r="AA51" i="10"/>
  <c r="CD50" i="10" s="1"/>
  <c r="T51" i="6"/>
  <c r="T61" i="6" s="1"/>
  <c r="BW61" i="6" s="1"/>
  <c r="AQ52" i="9"/>
  <c r="AQ62" i="9" s="1"/>
  <c r="CT62" i="9" s="1"/>
  <c r="CK39" i="9"/>
  <c r="CK43" i="9" s="1"/>
  <c r="BZ37" i="9"/>
  <c r="BZ42" i="9" s="1"/>
  <c r="O53" i="10"/>
  <c r="BR52" i="10" s="1"/>
  <c r="AE53" i="10"/>
  <c r="CH52" i="10" s="1"/>
  <c r="CO37" i="9"/>
  <c r="BV39" i="10"/>
  <c r="BV43" i="10" s="1"/>
  <c r="AG55" i="9"/>
  <c r="CJ53" i="9" s="1"/>
  <c r="BS42" i="4"/>
  <c r="CL42" i="4"/>
  <c r="BS43" i="4"/>
  <c r="BW42" i="4"/>
  <c r="CS44" i="4"/>
  <c r="CV42" i="4"/>
  <c r="CI44" i="4"/>
  <c r="BQ42" i="4"/>
  <c r="CJ43" i="4"/>
  <c r="CK54" i="14"/>
  <c r="V65" i="14"/>
  <c r="BY62" i="14" s="1"/>
  <c r="BS56" i="4"/>
  <c r="AB59" i="14"/>
  <c r="CE59" i="14" s="1"/>
  <c r="CH48" i="14"/>
  <c r="CH53" i="14" s="1"/>
  <c r="AL60" i="14"/>
  <c r="CO60" i="14" s="1"/>
  <c r="CO65" i="14" s="1"/>
  <c r="CL66" i="14"/>
  <c r="CL48" i="14"/>
  <c r="CL53" i="14" s="1"/>
  <c r="AS61" i="14"/>
  <c r="CV61" i="14" s="1"/>
  <c r="CV52" i="14"/>
  <c r="CV55" i="14" s="1"/>
  <c r="CT50" i="4"/>
  <c r="CK64" i="14"/>
  <c r="CD64" i="14"/>
  <c r="AU67" i="4"/>
  <c r="CX64" i="4" s="1"/>
  <c r="AD68" i="9"/>
  <c r="CG65" i="9" s="1"/>
  <c r="CJ48" i="14"/>
  <c r="CT52" i="14"/>
  <c r="CL52" i="14"/>
  <c r="BZ49" i="14"/>
  <c r="CJ52" i="14"/>
  <c r="CJ55" i="14" s="1"/>
  <c r="AN52" i="14"/>
  <c r="AN62" i="14" s="1"/>
  <c r="AG60" i="14"/>
  <c r="CJ60" i="14" s="1"/>
  <c r="CJ65" i="14" s="1"/>
  <c r="Q52" i="14"/>
  <c r="Q62" i="14" s="1"/>
  <c r="O60" i="14"/>
  <c r="BR60" i="14" s="1"/>
  <c r="BR65" i="14" s="1"/>
  <c r="X65" i="14"/>
  <c r="CA62" i="14" s="1"/>
  <c r="AD61" i="4"/>
  <c r="CG61" i="4" s="1"/>
  <c r="CA49" i="4"/>
  <c r="BR51" i="14"/>
  <c r="BR55" i="14" s="1"/>
  <c r="V66" i="14"/>
  <c r="BY63" i="14" s="1"/>
  <c r="AP61" i="14"/>
  <c r="CS61" i="14" s="1"/>
  <c r="CS65" i="14" s="1"/>
  <c r="AC60" i="14"/>
  <c r="CF60" i="14" s="1"/>
  <c r="CF65" i="14" s="1"/>
  <c r="CX50" i="14"/>
  <c r="CX54" i="14" s="1"/>
  <c r="BY50" i="14"/>
  <c r="BY54" i="14" s="1"/>
  <c r="CS49" i="14"/>
  <c r="CS54" i="14" s="1"/>
  <c r="AL66" i="14"/>
  <c r="CO63" i="14" s="1"/>
  <c r="CO66" i="14" s="1"/>
  <c r="BV48" i="14"/>
  <c r="BV53" i="14" s="1"/>
  <c r="BX50" i="14"/>
  <c r="BX54" i="14" s="1"/>
  <c r="CA49" i="14"/>
  <c r="CH51" i="14"/>
  <c r="CH55" i="14" s="1"/>
  <c r="CT66" i="14"/>
  <c r="BQ50" i="14"/>
  <c r="CE52" i="4"/>
  <c r="AJ61" i="14"/>
  <c r="CM61" i="14" s="1"/>
  <c r="CM65" i="14" s="1"/>
  <c r="CT50" i="14"/>
  <c r="CT54" i="14" s="1"/>
  <c r="AR66" i="14"/>
  <c r="CU63" i="14" s="1"/>
  <c r="BS49" i="14"/>
  <c r="CS48" i="14"/>
  <c r="AF61" i="14"/>
  <c r="CI61" i="14" s="1"/>
  <c r="CI65" i="14" s="1"/>
  <c r="CB50" i="14"/>
  <c r="AS60" i="14"/>
  <c r="CV60" i="14" s="1"/>
  <c r="AE66" i="14"/>
  <c r="CH63" i="14" s="1"/>
  <c r="CH66" i="14" s="1"/>
  <c r="CO48" i="14"/>
  <c r="CB52" i="14"/>
  <c r="AC65" i="14"/>
  <c r="CF62" i="14" s="1"/>
  <c r="CF66" i="14" s="1"/>
  <c r="CT48" i="14"/>
  <c r="CT53" i="14" s="1"/>
  <c r="AH61" i="14"/>
  <c r="CK61" i="14" s="1"/>
  <c r="P54" i="4"/>
  <c r="P64" i="4" s="1"/>
  <c r="CG65" i="14"/>
  <c r="CQ65" i="14"/>
  <c r="CW55" i="14"/>
  <c r="CB49" i="14"/>
  <c r="M67" i="4"/>
  <c r="BP64" i="4" s="1"/>
  <c r="BP68" i="4" s="1"/>
  <c r="BU50" i="4"/>
  <c r="AD68" i="4"/>
  <c r="CG65" i="4" s="1"/>
  <c r="BP51" i="14"/>
  <c r="BU54" i="14"/>
  <c r="CI49" i="14"/>
  <c r="CI54" i="14" s="1"/>
  <c r="BZ51" i="14"/>
  <c r="CX51" i="14"/>
  <c r="CX55" i="14" s="1"/>
  <c r="AD59" i="14"/>
  <c r="CG59" i="14" s="1"/>
  <c r="CG64" i="14" s="1"/>
  <c r="AM59" i="14"/>
  <c r="CP59" i="14" s="1"/>
  <c r="S66" i="14"/>
  <c r="BV63" i="14" s="1"/>
  <c r="BV66" i="14" s="1"/>
  <c r="M60" i="14"/>
  <c r="BP60" i="14" s="1"/>
  <c r="T59" i="14"/>
  <c r="BW59" i="14" s="1"/>
  <c r="CG50" i="14"/>
  <c r="BT50" i="14"/>
  <c r="BT54" i="14" s="1"/>
  <c r="AM66" i="14"/>
  <c r="CP63" i="14" s="1"/>
  <c r="CP66" i="14" s="1"/>
  <c r="AU60" i="14"/>
  <c r="CX60" i="14" s="1"/>
  <c r="CX65" i="14" s="1"/>
  <c r="CA48" i="14"/>
  <c r="Q65" i="14"/>
  <c r="BT62" i="14" s="1"/>
  <c r="BT66" i="14" s="1"/>
  <c r="AO58" i="14"/>
  <c r="CR58" i="14" s="1"/>
  <c r="BY52" i="4"/>
  <c r="T65" i="14"/>
  <c r="BW62" i="14" s="1"/>
  <c r="BW66" i="14" s="1"/>
  <c r="O68" i="4"/>
  <c r="BR65" i="4" s="1"/>
  <c r="P67" i="4"/>
  <c r="BS64" i="4" s="1"/>
  <c r="AG63" i="4"/>
  <c r="CJ63" i="4" s="1"/>
  <c r="AK61" i="4"/>
  <c r="CN61" i="4" s="1"/>
  <c r="P52" i="14"/>
  <c r="P62" i="14" s="1"/>
  <c r="P59" i="14"/>
  <c r="BS59" i="14" s="1"/>
  <c r="BS64" i="14" s="1"/>
  <c r="CV54" i="14"/>
  <c r="AC59" i="14"/>
  <c r="CF59" i="14" s="1"/>
  <c r="CF64" i="14" s="1"/>
  <c r="AS65" i="14"/>
  <c r="CV62" i="14" s="1"/>
  <c r="CV66" i="14" s="1"/>
  <c r="AI60" i="14"/>
  <c r="CL60" i="14" s="1"/>
  <c r="CG51" i="14"/>
  <c r="CD48" i="14"/>
  <c r="BT48" i="14"/>
  <c r="CW50" i="14"/>
  <c r="CW54" i="14" s="1"/>
  <c r="AP65" i="14"/>
  <c r="CS62" i="14" s="1"/>
  <c r="T61" i="14"/>
  <c r="BW61" i="14" s="1"/>
  <c r="CN52" i="14"/>
  <c r="CR49" i="14"/>
  <c r="CM51" i="14"/>
  <c r="CV54" i="4"/>
  <c r="N67" i="4"/>
  <c r="BQ64" i="4" s="1"/>
  <c r="CN52" i="4"/>
  <c r="BV49" i="4"/>
  <c r="BV55" i="4" s="1"/>
  <c r="V67" i="4"/>
  <c r="BY64" i="4" s="1"/>
  <c r="CF50" i="4"/>
  <c r="O61" i="4"/>
  <c r="BR61" i="4" s="1"/>
  <c r="BQ50" i="4"/>
  <c r="BR50" i="14"/>
  <c r="BR54" i="14" s="1"/>
  <c r="CD50" i="14"/>
  <c r="CD54" i="14" s="1"/>
  <c r="CC49" i="14"/>
  <c r="CC54" i="14" s="1"/>
  <c r="CQ48" i="14"/>
  <c r="AB61" i="14"/>
  <c r="CE61" i="14" s="1"/>
  <c r="CQ49" i="14"/>
  <c r="CD66" i="14"/>
  <c r="CP51" i="14"/>
  <c r="CP55" i="14" s="1"/>
  <c r="AB66" i="14"/>
  <c r="CE63" i="14" s="1"/>
  <c r="CD52" i="14"/>
  <c r="U60" i="14"/>
  <c r="BX60" i="14" s="1"/>
  <c r="BX65" i="14" s="1"/>
  <c r="AK60" i="14"/>
  <c r="CN60" i="14" s="1"/>
  <c r="CN65" i="14" s="1"/>
  <c r="T52" i="14"/>
  <c r="T62" i="14" s="1"/>
  <c r="AI61" i="14"/>
  <c r="CL61" i="14" s="1"/>
  <c r="AI58" i="14"/>
  <c r="CL58" i="14" s="1"/>
  <c r="CL64" i="14" s="1"/>
  <c r="CQ50" i="14"/>
  <c r="BR48" i="14"/>
  <c r="BR53" i="14" s="1"/>
  <c r="CX48" i="14"/>
  <c r="V60" i="14"/>
  <c r="BY60" i="14" s="1"/>
  <c r="BY65" i="14" s="1"/>
  <c r="AA60" i="14"/>
  <c r="CD60" i="14" s="1"/>
  <c r="CD65" i="14" s="1"/>
  <c r="CP50" i="14"/>
  <c r="CP54" i="14" s="1"/>
  <c r="CG66" i="14"/>
  <c r="BS47" i="14"/>
  <c r="BS53" i="14" s="1"/>
  <c r="CR50" i="14"/>
  <c r="AG65" i="14"/>
  <c r="CJ62" i="14" s="1"/>
  <c r="CJ66" i="14" s="1"/>
  <c r="R65" i="14"/>
  <c r="BU62" i="14" s="1"/>
  <c r="Z65" i="14"/>
  <c r="CC62" i="14" s="1"/>
  <c r="AN62" i="4"/>
  <c r="CQ62" i="4" s="1"/>
  <c r="CQ51" i="4"/>
  <c r="CD38" i="4"/>
  <c r="CD43" i="4" s="1"/>
  <c r="AA52" i="4"/>
  <c r="CC41" i="13"/>
  <c r="CC44" i="13" s="1"/>
  <c r="Z56" i="13"/>
  <c r="BX40" i="4"/>
  <c r="BX44" i="4" s="1"/>
  <c r="U55" i="4"/>
  <c r="CJ40" i="4"/>
  <c r="AG55" i="4"/>
  <c r="CM41" i="13"/>
  <c r="AJ56" i="13"/>
  <c r="CD49" i="4"/>
  <c r="AA60" i="4"/>
  <c r="CD60" i="4" s="1"/>
  <c r="AC60" i="4"/>
  <c r="CF60" i="4" s="1"/>
  <c r="CF66" i="4" s="1"/>
  <c r="CF49" i="4"/>
  <c r="BQ54" i="4"/>
  <c r="BQ57" i="4" s="1"/>
  <c r="N68" i="4"/>
  <c r="CG40" i="4"/>
  <c r="CG44" i="4" s="1"/>
  <c r="AD55" i="4"/>
  <c r="CN41" i="4"/>
  <c r="CN44" i="4" s="1"/>
  <c r="AK56" i="4"/>
  <c r="CO36" i="4"/>
  <c r="CO42" i="4" s="1"/>
  <c r="AL50" i="4"/>
  <c r="BX36" i="13"/>
  <c r="BX42" i="13" s="1"/>
  <c r="U50" i="13"/>
  <c r="CX41" i="13"/>
  <c r="CX44" i="13" s="1"/>
  <c r="AU56" i="13"/>
  <c r="CT41" i="13"/>
  <c r="AQ56" i="13"/>
  <c r="T60" i="4"/>
  <c r="BW60" i="4" s="1"/>
  <c r="BW49" i="4"/>
  <c r="BW55" i="4" s="1"/>
  <c r="T54" i="4"/>
  <c r="T64" i="4" s="1"/>
  <c r="X67" i="4"/>
  <c r="CA64" i="4" s="1"/>
  <c r="CA53" i="4"/>
  <c r="CA41" i="13"/>
  <c r="CA44" i="13" s="1"/>
  <c r="X56" i="13"/>
  <c r="CB40" i="4"/>
  <c r="CB44" i="4" s="1"/>
  <c r="Y55" i="4"/>
  <c r="CP40" i="4"/>
  <c r="AM55" i="4"/>
  <c r="CE53" i="4"/>
  <c r="AB67" i="4"/>
  <c r="CE64" i="4" s="1"/>
  <c r="AG62" i="4"/>
  <c r="CJ62" i="4" s="1"/>
  <c r="CJ51" i="4"/>
  <c r="CJ56" i="4" s="1"/>
  <c r="CX36" i="4"/>
  <c r="CX42" i="4" s="1"/>
  <c r="AU50" i="4"/>
  <c r="BT36" i="13"/>
  <c r="BT42" i="13" s="1"/>
  <c r="Q50" i="13"/>
  <c r="CH53" i="4"/>
  <c r="AE67" i="4"/>
  <c r="CH64" i="4" s="1"/>
  <c r="BV38" i="4"/>
  <c r="BV43" i="4" s="1"/>
  <c r="S52" i="4"/>
  <c r="S54" i="4" s="1"/>
  <c r="S64" i="4" s="1"/>
  <c r="CK40" i="4"/>
  <c r="CK44" i="4" s="1"/>
  <c r="AH55" i="4"/>
  <c r="CH49" i="4"/>
  <c r="AE60" i="4"/>
  <c r="CH60" i="4" s="1"/>
  <c r="CN36" i="4"/>
  <c r="CN42" i="4" s="1"/>
  <c r="AK50" i="4"/>
  <c r="AF60" i="4"/>
  <c r="CI60" i="4" s="1"/>
  <c r="CI49" i="4"/>
  <c r="AO60" i="4"/>
  <c r="CR60" i="4" s="1"/>
  <c r="CR49" i="4"/>
  <c r="AT50" i="4"/>
  <c r="CW36" i="4"/>
  <c r="CX41" i="7"/>
  <c r="CX44" i="7" s="1"/>
  <c r="AU56" i="7"/>
  <c r="AE56" i="4"/>
  <c r="CH41" i="4"/>
  <c r="CH44" i="4" s="1"/>
  <c r="CN41" i="6"/>
  <c r="AK56" i="6"/>
  <c r="CP41" i="6"/>
  <c r="CP44" i="6" s="1"/>
  <c r="AM56" i="6"/>
  <c r="X51" i="4"/>
  <c r="CA37" i="4"/>
  <c r="CA42" i="4" s="1"/>
  <c r="CQ40" i="8"/>
  <c r="AN55" i="8"/>
  <c r="BV41" i="4"/>
  <c r="S56" i="4"/>
  <c r="CF36" i="13"/>
  <c r="CF42" i="13" s="1"/>
  <c r="AC50" i="13"/>
  <c r="AJ62" i="4"/>
  <c r="CM62" i="4" s="1"/>
  <c r="X68" i="4"/>
  <c r="CA54" i="4"/>
  <c r="BT40" i="4"/>
  <c r="Q55" i="4"/>
  <c r="CH41" i="13"/>
  <c r="AE56" i="13"/>
  <c r="CC41" i="10"/>
  <c r="Z56" i="10"/>
  <c r="AP51" i="4"/>
  <c r="CS37" i="4"/>
  <c r="X63" i="4"/>
  <c r="CA63" i="4" s="1"/>
  <c r="CA52" i="4"/>
  <c r="BV52" i="4"/>
  <c r="S63" i="4"/>
  <c r="BV63" i="4" s="1"/>
  <c r="CA40" i="6"/>
  <c r="X55" i="6"/>
  <c r="BY57" i="4"/>
  <c r="CG40" i="10"/>
  <c r="CG44" i="10" s="1"/>
  <c r="AD55" i="10"/>
  <c r="BU51" i="4"/>
  <c r="R62" i="4"/>
  <c r="BU62" i="4" s="1"/>
  <c r="BP40" i="4"/>
  <c r="BP44" i="4" s="1"/>
  <c r="CU36" i="10"/>
  <c r="CU42" i="10" s="1"/>
  <c r="AR50" i="10"/>
  <c r="CT36" i="9"/>
  <c r="CT42" i="9" s="1"/>
  <c r="AQ50" i="9"/>
  <c r="CK36" i="8"/>
  <c r="AH50" i="8"/>
  <c r="CH36" i="7"/>
  <c r="AE50" i="7"/>
  <c r="CB36" i="6"/>
  <c r="CB42" i="6" s="1"/>
  <c r="Y50" i="6"/>
  <c r="BX36" i="6"/>
  <c r="U50" i="6"/>
  <c r="BR36" i="8"/>
  <c r="O50" i="8"/>
  <c r="BR53" i="6"/>
  <c r="O67" i="6"/>
  <c r="BR64" i="6" s="1"/>
  <c r="P61" i="9"/>
  <c r="BS61" i="9" s="1"/>
  <c r="CT52" i="4"/>
  <c r="AQ63" i="4"/>
  <c r="CT63" i="4" s="1"/>
  <c r="AR63" i="4"/>
  <c r="CU63" i="4" s="1"/>
  <c r="CU52" i="4"/>
  <c r="CU41" i="9"/>
  <c r="CU44" i="9" s="1"/>
  <c r="AR56" i="9"/>
  <c r="CQ41" i="4"/>
  <c r="CQ44" i="4" s="1"/>
  <c r="AN56" i="4"/>
  <c r="CJ41" i="4"/>
  <c r="AG56" i="4"/>
  <c r="CK41" i="10"/>
  <c r="CK44" i="10" s="1"/>
  <c r="AH56" i="10"/>
  <c r="CS36" i="13"/>
  <c r="AP50" i="13"/>
  <c r="CK38" i="4"/>
  <c r="CK43" i="4" s="1"/>
  <c r="AH52" i="4"/>
  <c r="AH54" i="4" s="1"/>
  <c r="AH64" i="4" s="1"/>
  <c r="CD54" i="4"/>
  <c r="AA68" i="4"/>
  <c r="M61" i="4"/>
  <c r="BP61" i="4" s="1"/>
  <c r="BP50" i="4"/>
  <c r="CC40" i="10"/>
  <c r="Z55" i="10"/>
  <c r="CF65" i="4"/>
  <c r="BS41" i="10"/>
  <c r="P56" i="10"/>
  <c r="CW39" i="4"/>
  <c r="CW43" i="4" s="1"/>
  <c r="CO36" i="13"/>
  <c r="CO42" i="13" s="1"/>
  <c r="AL50" i="13"/>
  <c r="CL41" i="13"/>
  <c r="CL44" i="13" s="1"/>
  <c r="AI56" i="13"/>
  <c r="CL54" i="4"/>
  <c r="AI68" i="4"/>
  <c r="BT41" i="4"/>
  <c r="Q56" i="4"/>
  <c r="CE54" i="4"/>
  <c r="AB68" i="4"/>
  <c r="AI52" i="4"/>
  <c r="CL38" i="4"/>
  <c r="BQ41" i="13"/>
  <c r="BQ44" i="13" s="1"/>
  <c r="N56" i="13"/>
  <c r="CC38" i="4"/>
  <c r="Z52" i="4"/>
  <c r="CR40" i="4"/>
  <c r="AO55" i="4"/>
  <c r="CT38" i="4"/>
  <c r="CT43" i="4" s="1"/>
  <c r="AQ52" i="4"/>
  <c r="BW40" i="4"/>
  <c r="BW44" i="4" s="1"/>
  <c r="T55" i="4"/>
  <c r="AG60" i="4"/>
  <c r="CJ60" i="4" s="1"/>
  <c r="CJ49" i="4"/>
  <c r="CJ55" i="4" s="1"/>
  <c r="AG54" i="4"/>
  <c r="AG64" i="4" s="1"/>
  <c r="CA44" i="4"/>
  <c r="BX51" i="4"/>
  <c r="U62" i="4"/>
  <c r="BX62" i="4" s="1"/>
  <c r="BX67" i="4" s="1"/>
  <c r="BV40" i="4"/>
  <c r="S55" i="4"/>
  <c r="BS36" i="13"/>
  <c r="BS42" i="13" s="1"/>
  <c r="P50" i="13"/>
  <c r="AE52" i="4"/>
  <c r="CH38" i="4"/>
  <c r="AU52" i="4"/>
  <c r="CX38" i="4"/>
  <c r="CX43" i="4" s="1"/>
  <c r="R67" i="4"/>
  <c r="BU64" i="4" s="1"/>
  <c r="BU53" i="4"/>
  <c r="BU57" i="4" s="1"/>
  <c r="BU41" i="13"/>
  <c r="BU44" i="13" s="1"/>
  <c r="R56" i="13"/>
  <c r="BP36" i="4"/>
  <c r="BP42" i="4" s="1"/>
  <c r="M50" i="4"/>
  <c r="BR53" i="4"/>
  <c r="BR57" i="4" s="1"/>
  <c r="O67" i="4"/>
  <c r="BR64" i="4" s="1"/>
  <c r="CG38" i="4"/>
  <c r="CG43" i="4" s="1"/>
  <c r="AD52" i="4"/>
  <c r="AD54" i="4" s="1"/>
  <c r="AD64" i="4" s="1"/>
  <c r="AT62" i="4"/>
  <c r="CW62" i="4" s="1"/>
  <c r="CW67" i="4" s="1"/>
  <c r="CW51" i="4"/>
  <c r="AR60" i="4"/>
  <c r="CU60" i="4" s="1"/>
  <c r="CU49" i="4"/>
  <c r="CB36" i="4"/>
  <c r="CB42" i="4" s="1"/>
  <c r="Y50" i="4"/>
  <c r="W56" i="4"/>
  <c r="BZ41" i="4"/>
  <c r="BZ44" i="4" s="1"/>
  <c r="BX37" i="4"/>
  <c r="BX42" i="4" s="1"/>
  <c r="U51" i="4"/>
  <c r="U54" i="4" s="1"/>
  <c r="U64" i="4" s="1"/>
  <c r="CV65" i="4"/>
  <c r="CJ41" i="9"/>
  <c r="AG56" i="9"/>
  <c r="CM50" i="4"/>
  <c r="CM55" i="4" s="1"/>
  <c r="AJ61" i="4"/>
  <c r="CM61" i="4" s="1"/>
  <c r="Z53" i="4"/>
  <c r="CC39" i="4"/>
  <c r="CB39" i="4"/>
  <c r="Y53" i="4"/>
  <c r="AJ53" i="4"/>
  <c r="AJ54" i="4" s="1"/>
  <c r="AJ64" i="4" s="1"/>
  <c r="CM39" i="4"/>
  <c r="CM43" i="4" s="1"/>
  <c r="CP41" i="8"/>
  <c r="CP44" i="8" s="1"/>
  <c r="AM56" i="8"/>
  <c r="CQ41" i="8"/>
  <c r="AN56" i="8"/>
  <c r="AH61" i="4"/>
  <c r="CK61" i="4" s="1"/>
  <c r="CK66" i="4" s="1"/>
  <c r="CK50" i="4"/>
  <c r="W60" i="4"/>
  <c r="BZ60" i="4" s="1"/>
  <c r="BZ49" i="4"/>
  <c r="W67" i="4"/>
  <c r="BZ64" i="4" s="1"/>
  <c r="CU38" i="4"/>
  <c r="CU43" i="4" s="1"/>
  <c r="AR52" i="4"/>
  <c r="AK67" i="4"/>
  <c r="CN64" i="4" s="1"/>
  <c r="CN53" i="4"/>
  <c r="CU41" i="7"/>
  <c r="AR56" i="7"/>
  <c r="V61" i="4"/>
  <c r="BY61" i="4" s="1"/>
  <c r="BY50" i="4"/>
  <c r="CP40" i="10"/>
  <c r="CP44" i="10" s="1"/>
  <c r="AM55" i="10"/>
  <c r="T61" i="4"/>
  <c r="BW61" i="4" s="1"/>
  <c r="BY38" i="4"/>
  <c r="BY43" i="4" s="1"/>
  <c r="V52" i="4"/>
  <c r="CT40" i="9"/>
  <c r="CT44" i="9" s="1"/>
  <c r="AQ55" i="9"/>
  <c r="P56" i="4"/>
  <c r="BS41" i="4"/>
  <c r="BS44" i="4" s="1"/>
  <c r="AS63" i="4"/>
  <c r="CV63" i="4" s="1"/>
  <c r="CV52" i="4"/>
  <c r="BW38" i="4"/>
  <c r="BW43" i="4" s="1"/>
  <c r="AT51" i="4"/>
  <c r="CW37" i="4"/>
  <c r="BU52" i="4"/>
  <c r="R63" i="4"/>
  <c r="BU63" i="4" s="1"/>
  <c r="CW52" i="4"/>
  <c r="CI38" i="7"/>
  <c r="CI43" i="7" s="1"/>
  <c r="AF52" i="7"/>
  <c r="BT40" i="6"/>
  <c r="BT44" i="6" s="1"/>
  <c r="Q55" i="6"/>
  <c r="CS38" i="4"/>
  <c r="AP52" i="4"/>
  <c r="AJ67" i="4"/>
  <c r="CM64" i="4" s="1"/>
  <c r="CM53" i="4"/>
  <c r="CV40" i="4"/>
  <c r="CV44" i="4" s="1"/>
  <c r="AS55" i="4"/>
  <c r="AJ56" i="4"/>
  <c r="CM41" i="4"/>
  <c r="CM44" i="4" s="1"/>
  <c r="AT68" i="4"/>
  <c r="CW54" i="4"/>
  <c r="CW57" i="4" s="1"/>
  <c r="BZ41" i="13"/>
  <c r="W56" i="13"/>
  <c r="CO41" i="13"/>
  <c r="AL56" i="13"/>
  <c r="CN38" i="4"/>
  <c r="CN43" i="4" s="1"/>
  <c r="AK52" i="4"/>
  <c r="U60" i="4"/>
  <c r="BX60" i="4" s="1"/>
  <c r="BX49" i="4"/>
  <c r="CE38" i="4"/>
  <c r="CE43" i="4" s="1"/>
  <c r="AB52" i="4"/>
  <c r="AB54" i="4" s="1"/>
  <c r="AB64" i="4" s="1"/>
  <c r="BQ39" i="4"/>
  <c r="N53" i="4"/>
  <c r="CC41" i="8"/>
  <c r="CC44" i="8" s="1"/>
  <c r="Z56" i="8"/>
  <c r="CT54" i="4"/>
  <c r="AQ68" i="4"/>
  <c r="AA51" i="4"/>
  <c r="CD37" i="4"/>
  <c r="CD42" i="4" s="1"/>
  <c r="CK65" i="4"/>
  <c r="CB41" i="9"/>
  <c r="CB44" i="9" s="1"/>
  <c r="Y56" i="9"/>
  <c r="CS36" i="4"/>
  <c r="AP50" i="4"/>
  <c r="CP36" i="13"/>
  <c r="AM50" i="13"/>
  <c r="T62" i="4"/>
  <c r="BW62" i="4" s="1"/>
  <c r="BW67" i="4" s="1"/>
  <c r="BW51" i="4"/>
  <c r="CI37" i="4"/>
  <c r="CI42" i="4" s="1"/>
  <c r="AF51" i="4"/>
  <c r="CX50" i="4"/>
  <c r="AU61" i="4"/>
  <c r="CX61" i="4" s="1"/>
  <c r="BV40" i="7"/>
  <c r="BV44" i="7" s="1"/>
  <c r="S55" i="7"/>
  <c r="BQ41" i="6"/>
  <c r="N56" i="6"/>
  <c r="CV36" i="13"/>
  <c r="CV42" i="13" s="1"/>
  <c r="AS50" i="13"/>
  <c r="CE36" i="13"/>
  <c r="AB50" i="13"/>
  <c r="AN67" i="4"/>
  <c r="CQ64" i="4" s="1"/>
  <c r="CQ53" i="4"/>
  <c r="CQ41" i="13"/>
  <c r="AN56" i="13"/>
  <c r="AO62" i="4"/>
  <c r="CR62" i="4" s="1"/>
  <c r="CR51" i="4"/>
  <c r="AD60" i="4"/>
  <c r="CG60" i="4" s="1"/>
  <c r="CG49" i="4"/>
  <c r="CG55" i="4" s="1"/>
  <c r="CE49" i="4"/>
  <c r="CE55" i="4" s="1"/>
  <c r="AB60" i="4"/>
  <c r="CE60" i="4" s="1"/>
  <c r="BZ36" i="13"/>
  <c r="BZ42" i="13" s="1"/>
  <c r="W50" i="13"/>
  <c r="CG36" i="13"/>
  <c r="CG42" i="13" s="1"/>
  <c r="AD50" i="13"/>
  <c r="BP41" i="13"/>
  <c r="BP44" i="13" s="1"/>
  <c r="M56" i="13"/>
  <c r="BQ38" i="4"/>
  <c r="N52" i="4"/>
  <c r="AI67" i="4"/>
  <c r="CL64" i="4" s="1"/>
  <c r="CL53" i="4"/>
  <c r="CQ36" i="4"/>
  <c r="AN50" i="4"/>
  <c r="CB38" i="4"/>
  <c r="Y52" i="4"/>
  <c r="BS41" i="13"/>
  <c r="BS44" i="13" s="1"/>
  <c r="P56" i="13"/>
  <c r="CU53" i="4"/>
  <c r="AR67" i="4"/>
  <c r="CU64" i="4" s="1"/>
  <c r="AS52" i="4"/>
  <c r="CV38" i="4"/>
  <c r="CV43" i="4" s="1"/>
  <c r="AQ67" i="4"/>
  <c r="CT64" i="4" s="1"/>
  <c r="CT53" i="4"/>
  <c r="CR41" i="13"/>
  <c r="CR44" i="13" s="1"/>
  <c r="AO56" i="13"/>
  <c r="BU36" i="4"/>
  <c r="BU42" i="4" s="1"/>
  <c r="R50" i="4"/>
  <c r="CC49" i="4"/>
  <c r="Z60" i="4"/>
  <c r="CC60" i="4" s="1"/>
  <c r="AC55" i="4"/>
  <c r="CF40" i="4"/>
  <c r="CF44" i="4" s="1"/>
  <c r="CP39" i="4"/>
  <c r="CP43" i="4" s="1"/>
  <c r="AM53" i="4"/>
  <c r="CO41" i="7"/>
  <c r="CO44" i="7" s="1"/>
  <c r="AL56" i="7"/>
  <c r="CC50" i="4"/>
  <c r="Z61" i="4"/>
  <c r="CC61" i="4" s="1"/>
  <c r="CS39" i="4"/>
  <c r="AP53" i="4"/>
  <c r="BV41" i="8"/>
  <c r="S56" i="8"/>
  <c r="CK54" i="4"/>
  <c r="AU63" i="4"/>
  <c r="CX63" i="4" s="1"/>
  <c r="CX52" i="4"/>
  <c r="CF39" i="4"/>
  <c r="CF43" i="4" s="1"/>
  <c r="AC53" i="4"/>
  <c r="AC54" i="4" s="1"/>
  <c r="AC64" i="4" s="1"/>
  <c r="CK52" i="4"/>
  <c r="AH63" i="4"/>
  <c r="CK63" i="4" s="1"/>
  <c r="BZ37" i="4"/>
  <c r="W51" i="4"/>
  <c r="W54" i="4" s="1"/>
  <c r="W64" i="4" s="1"/>
  <c r="CA38" i="4"/>
  <c r="CA43" i="4" s="1"/>
  <c r="X52" i="4"/>
  <c r="CN41" i="10"/>
  <c r="AK56" i="10"/>
  <c r="BT37" i="4"/>
  <c r="BT42" i="4" s="1"/>
  <c r="Q51" i="4"/>
  <c r="CV50" i="4"/>
  <c r="AS61" i="4"/>
  <c r="CV61" i="4" s="1"/>
  <c r="CH40" i="7"/>
  <c r="CH44" i="7" s="1"/>
  <c r="AE55" i="7"/>
  <c r="CI53" i="4"/>
  <c r="CI57" i="4" s="1"/>
  <c r="CO40" i="4"/>
  <c r="AL55" i="4"/>
  <c r="CI38" i="4"/>
  <c r="CI43" i="4" s="1"/>
  <c r="AF52" i="4"/>
  <c r="AO56" i="4"/>
  <c r="CR41" i="4"/>
  <c r="CC53" i="4"/>
  <c r="CC57" i="4" s="1"/>
  <c r="Z67" i="4"/>
  <c r="CC64" i="4" s="1"/>
  <c r="BW52" i="4"/>
  <c r="CG54" i="10"/>
  <c r="AE53" i="4"/>
  <c r="CH39" i="4"/>
  <c r="AD63" i="4"/>
  <c r="CG63" i="4" s="1"/>
  <c r="CG52" i="4"/>
  <c r="AU68" i="4"/>
  <c r="CX54" i="4"/>
  <c r="CX57" i="4" s="1"/>
  <c r="CR41" i="7"/>
  <c r="CR44" i="7" s="1"/>
  <c r="AO56" i="7"/>
  <c r="CF54" i="4"/>
  <c r="CS41" i="10"/>
  <c r="CS44" i="10" s="1"/>
  <c r="AP56" i="10"/>
  <c r="CQ39" i="4"/>
  <c r="CQ43" i="4" s="1"/>
  <c r="AN53" i="4"/>
  <c r="BZ36" i="4"/>
  <c r="CM36" i="4"/>
  <c r="CM42" i="4" s="1"/>
  <c r="AJ60" i="4"/>
  <c r="CM60" i="4" s="1"/>
  <c r="CX49" i="9"/>
  <c r="CP36" i="8"/>
  <c r="AM50" i="8"/>
  <c r="CE36" i="7"/>
  <c r="CE42" i="7" s="1"/>
  <c r="AB50" i="7"/>
  <c r="BS36" i="10"/>
  <c r="BS42" i="10" s="1"/>
  <c r="P50" i="10"/>
  <c r="BQ36" i="7"/>
  <c r="BQ42" i="7" s="1"/>
  <c r="N50" i="7"/>
  <c r="CQ36" i="8"/>
  <c r="AN50" i="8"/>
  <c r="CG36" i="8"/>
  <c r="AD50" i="8"/>
  <c r="CG42" i="4"/>
  <c r="BX43" i="4"/>
  <c r="CL44" i="4"/>
  <c r="BU44" i="4"/>
  <c r="CU44" i="4"/>
  <c r="M50" i="13"/>
  <c r="V50" i="13"/>
  <c r="AR50" i="13"/>
  <c r="AP55" i="4"/>
  <c r="Q52" i="4"/>
  <c r="M52" i="4"/>
  <c r="AT67" i="4"/>
  <c r="CW64" i="4" s="1"/>
  <c r="Y68" i="4"/>
  <c r="AS50" i="4"/>
  <c r="Q50" i="4"/>
  <c r="CT44" i="4"/>
  <c r="U56" i="13"/>
  <c r="AS56" i="13"/>
  <c r="CU42" i="4"/>
  <c r="AQ50" i="4"/>
  <c r="O50" i="4"/>
  <c r="V50" i="4"/>
  <c r="AI50" i="4"/>
  <c r="CC42" i="4"/>
  <c r="CO51" i="4"/>
  <c r="U68" i="4"/>
  <c r="BR41" i="4"/>
  <c r="BR44" i="4" s="1"/>
  <c r="AO51" i="4"/>
  <c r="AM56" i="10"/>
  <c r="AF63" i="4"/>
  <c r="CI63" i="4" s="1"/>
  <c r="BX52" i="4"/>
  <c r="O63" i="4"/>
  <c r="BR63" i="4" s="1"/>
  <c r="AF56" i="7"/>
  <c r="X55" i="8"/>
  <c r="X56" i="8"/>
  <c r="AI56" i="7"/>
  <c r="AT56" i="7"/>
  <c r="AF68" i="4"/>
  <c r="R68" i="4"/>
  <c r="BU65" i="4" s="1"/>
  <c r="AG61" i="4"/>
  <c r="CJ61" i="4" s="1"/>
  <c r="AB61" i="4"/>
  <c r="CE61" i="4" s="1"/>
  <c r="AA56" i="8"/>
  <c r="P62" i="4"/>
  <c r="BS62" i="4" s="1"/>
  <c r="AD56" i="8"/>
  <c r="AH56" i="8"/>
  <c r="CR39" i="4"/>
  <c r="CR43" i="4" s="1"/>
  <c r="V68" i="4"/>
  <c r="CD52" i="4"/>
  <c r="Y51" i="4"/>
  <c r="S61" i="4"/>
  <c r="BV61" i="4" s="1"/>
  <c r="BV66" i="4" s="1"/>
  <c r="AK56" i="13"/>
  <c r="AM50" i="4"/>
  <c r="BP52" i="4"/>
  <c r="AC62" i="4"/>
  <c r="CF62" i="4" s="1"/>
  <c r="AP56" i="6"/>
  <c r="R56" i="6"/>
  <c r="AE56" i="10"/>
  <c r="AC56" i="6"/>
  <c r="P56" i="9"/>
  <c r="BS54" i="9" s="1"/>
  <c r="Z68" i="4"/>
  <c r="AR51" i="4"/>
  <c r="AB56" i="7"/>
  <c r="AT68" i="6"/>
  <c r="AB56" i="10"/>
  <c r="AU56" i="9"/>
  <c r="AQ50" i="13"/>
  <c r="AA55" i="4"/>
  <c r="AR56" i="13"/>
  <c r="AM52" i="4"/>
  <c r="AR56" i="4"/>
  <c r="AE51" i="4"/>
  <c r="O62" i="4"/>
  <c r="BR62" i="4" s="1"/>
  <c r="CH44" i="9"/>
  <c r="CC44" i="4"/>
  <c r="BP54" i="4"/>
  <c r="BP57" i="4" s="1"/>
  <c r="AU55" i="9"/>
  <c r="W56" i="9"/>
  <c r="P63" i="4"/>
  <c r="BS63" i="4" s="1"/>
  <c r="R56" i="9"/>
  <c r="BU54" i="9" s="1"/>
  <c r="BZ39" i="4"/>
  <c r="BZ43" i="4" s="1"/>
  <c r="AB56" i="8"/>
  <c r="AP56" i="4"/>
  <c r="AL56" i="4"/>
  <c r="CO41" i="4"/>
  <c r="BP41" i="6"/>
  <c r="BP44" i="6" s="1"/>
  <c r="M56" i="6"/>
  <c r="CA41" i="6"/>
  <c r="X56" i="6"/>
  <c r="CR41" i="9"/>
  <c r="CR44" i="9" s="1"/>
  <c r="AO56" i="9"/>
  <c r="AL63" i="4"/>
  <c r="CO63" i="4" s="1"/>
  <c r="CO67" i="4" s="1"/>
  <c r="CO52" i="4"/>
  <c r="CU41" i="10"/>
  <c r="AR56" i="10"/>
  <c r="BP41" i="8"/>
  <c r="BP44" i="8" s="1"/>
  <c r="M56" i="8"/>
  <c r="BY44" i="4"/>
  <c r="BU41" i="7"/>
  <c r="BU44" i="7" s="1"/>
  <c r="R56" i="7"/>
  <c r="BW54" i="4"/>
  <c r="T68" i="4"/>
  <c r="BW65" i="4" s="1"/>
  <c r="CV41" i="10"/>
  <c r="CV44" i="10" s="1"/>
  <c r="AS56" i="10"/>
  <c r="BU43" i="4"/>
  <c r="CG40" i="9"/>
  <c r="CG44" i="9" s="1"/>
  <c r="AD55" i="9"/>
  <c r="CK41" i="7"/>
  <c r="CK44" i="7" s="1"/>
  <c r="AH56" i="7"/>
  <c r="BR41" i="6"/>
  <c r="O56" i="6"/>
  <c r="CI41" i="9"/>
  <c r="CI44" i="9" s="1"/>
  <c r="AF56" i="9"/>
  <c r="BP41" i="10"/>
  <c r="BP44" i="10" s="1"/>
  <c r="M56" i="10"/>
  <c r="CV41" i="6"/>
  <c r="AS56" i="6"/>
  <c r="CV36" i="10"/>
  <c r="CV42" i="10" s="1"/>
  <c r="AS50" i="10"/>
  <c r="CN36" i="6"/>
  <c r="AK50" i="6"/>
  <c r="CM36" i="7"/>
  <c r="CM42" i="7" s="1"/>
  <c r="AJ50" i="7"/>
  <c r="CL36" i="7"/>
  <c r="CL42" i="7" s="1"/>
  <c r="AI50" i="7"/>
  <c r="CI36" i="8"/>
  <c r="AF50" i="8"/>
  <c r="CF36" i="8"/>
  <c r="CF42" i="8" s="1"/>
  <c r="AC50" i="8"/>
  <c r="CD36" i="8"/>
  <c r="AA50" i="8"/>
  <c r="BZ36" i="10"/>
  <c r="W50" i="10"/>
  <c r="BY36" i="8"/>
  <c r="V50" i="8"/>
  <c r="U60" i="10"/>
  <c r="BX60" i="10" s="1"/>
  <c r="BW36" i="7"/>
  <c r="BW42" i="7" s="1"/>
  <c r="T50" i="7"/>
  <c r="BU36" i="6"/>
  <c r="R50" i="6"/>
  <c r="BQ36" i="9"/>
  <c r="N50" i="9"/>
  <c r="CD38" i="9"/>
  <c r="CD43" i="9" s="1"/>
  <c r="AA52" i="9"/>
  <c r="CV36" i="7"/>
  <c r="AS50" i="7"/>
  <c r="CS36" i="8"/>
  <c r="AP50" i="8"/>
  <c r="CM36" i="9"/>
  <c r="AJ50" i="9"/>
  <c r="BX36" i="7"/>
  <c r="BX42" i="7" s="1"/>
  <c r="U50" i="7"/>
  <c r="BT43" i="4"/>
  <c r="BP43" i="4"/>
  <c r="P60" i="4"/>
  <c r="BS60" i="4" s="1"/>
  <c r="BS49" i="4"/>
  <c r="BQ66" i="4"/>
  <c r="CT42" i="4"/>
  <c r="BQ49" i="4"/>
  <c r="CR52" i="4"/>
  <c r="AO63" i="4"/>
  <c r="CR63" i="4" s="1"/>
  <c r="BR56" i="4"/>
  <c r="CX44" i="9"/>
  <c r="W63" i="4"/>
  <c r="BZ63" i="4" s="1"/>
  <c r="BZ67" i="4" s="1"/>
  <c r="BZ52" i="4"/>
  <c r="CK49" i="4"/>
  <c r="CJ54" i="8"/>
  <c r="AG68" i="8"/>
  <c r="CC41" i="9"/>
  <c r="CC44" i="9" s="1"/>
  <c r="Z56" i="9"/>
  <c r="CL39" i="4"/>
  <c r="AI53" i="4"/>
  <c r="CF41" i="9"/>
  <c r="AC56" i="9"/>
  <c r="BX40" i="10"/>
  <c r="U55" i="10"/>
  <c r="AM61" i="4"/>
  <c r="CP61" i="4" s="1"/>
  <c r="CP50" i="4"/>
  <c r="CO50" i="4"/>
  <c r="AL61" i="4"/>
  <c r="CO61" i="4" s="1"/>
  <c r="CL41" i="10"/>
  <c r="AI56" i="10"/>
  <c r="BV41" i="9"/>
  <c r="BV44" i="9" s="1"/>
  <c r="S56" i="9"/>
  <c r="BV54" i="9" s="1"/>
  <c r="CK40" i="9"/>
  <c r="AH55" i="9"/>
  <c r="BZ51" i="4"/>
  <c r="BW41" i="6"/>
  <c r="T56" i="6"/>
  <c r="CT36" i="10"/>
  <c r="AQ50" i="10"/>
  <c r="CR36" i="10"/>
  <c r="CR42" i="10" s="1"/>
  <c r="AO50" i="10"/>
  <c r="CP36" i="6"/>
  <c r="CP42" i="6" s="1"/>
  <c r="AM50" i="6"/>
  <c r="CK36" i="6"/>
  <c r="CK42" i="6" s="1"/>
  <c r="AH50" i="6"/>
  <c r="CH36" i="9"/>
  <c r="AE50" i="9"/>
  <c r="CG36" i="6"/>
  <c r="CG42" i="6" s="1"/>
  <c r="AD50" i="6"/>
  <c r="CE36" i="6"/>
  <c r="CE42" i="6" s="1"/>
  <c r="AB50" i="6"/>
  <c r="AB60" i="9"/>
  <c r="CE60" i="9" s="1"/>
  <c r="CE49" i="9"/>
  <c r="CC36" i="6"/>
  <c r="Z50" i="6"/>
  <c r="CB36" i="9"/>
  <c r="CB42" i="9" s="1"/>
  <c r="Y50" i="9"/>
  <c r="BX36" i="8"/>
  <c r="U50" i="8"/>
  <c r="BV36" i="7"/>
  <c r="S50" i="7"/>
  <c r="BT36" i="6"/>
  <c r="BT42" i="6" s="1"/>
  <c r="Q50" i="6"/>
  <c r="BS36" i="9"/>
  <c r="P50" i="9"/>
  <c r="BS49" i="9" s="1"/>
  <c r="CJ38" i="13"/>
  <c r="AG52" i="13"/>
  <c r="CK36" i="7"/>
  <c r="CK42" i="7" s="1"/>
  <c r="AH50" i="7"/>
  <c r="CD36" i="10"/>
  <c r="CD42" i="10" s="1"/>
  <c r="AA50" i="10"/>
  <c r="CM38" i="13"/>
  <c r="AJ52" i="13"/>
  <c r="CK42" i="4"/>
  <c r="BR43" i="4"/>
  <c r="CX41" i="8"/>
  <c r="CX44" i="8" s="1"/>
  <c r="AU56" i="8"/>
  <c r="P61" i="4"/>
  <c r="BS61" i="4" s="1"/>
  <c r="BS50" i="4"/>
  <c r="CM41" i="7"/>
  <c r="CM44" i="7" s="1"/>
  <c r="AJ56" i="7"/>
  <c r="CB41" i="6"/>
  <c r="Y56" i="6"/>
  <c r="BX41" i="10"/>
  <c r="U56" i="10"/>
  <c r="BT52" i="4"/>
  <c r="Q63" i="4"/>
  <c r="BT63" i="4" s="1"/>
  <c r="CQ37" i="4"/>
  <c r="AN51" i="4"/>
  <c r="AM56" i="4"/>
  <c r="CP41" i="4"/>
  <c r="BR54" i="8"/>
  <c r="O68" i="8"/>
  <c r="CK41" i="9"/>
  <c r="AH56" i="9"/>
  <c r="CG41" i="6"/>
  <c r="CG44" i="6" s="1"/>
  <c r="AD56" i="6"/>
  <c r="CO36" i="6"/>
  <c r="AL50" i="6"/>
  <c r="CL36" i="9"/>
  <c r="CL42" i="9" s="1"/>
  <c r="AI50" i="9"/>
  <c r="CJ36" i="6"/>
  <c r="CJ42" i="6" s="1"/>
  <c r="AG50" i="6"/>
  <c r="CI36" i="6"/>
  <c r="CI42" i="6" s="1"/>
  <c r="AF50" i="6"/>
  <c r="CF36" i="6"/>
  <c r="AC50" i="6"/>
  <c r="CD36" i="9"/>
  <c r="CD42" i="9" s="1"/>
  <c r="AA50" i="9"/>
  <c r="BZ36" i="6"/>
  <c r="BZ42" i="6" s="1"/>
  <c r="W50" i="6"/>
  <c r="BY36" i="6"/>
  <c r="BY42" i="6" s="1"/>
  <c r="V50" i="6"/>
  <c r="BV36" i="10"/>
  <c r="BV42" i="10" s="1"/>
  <c r="S50" i="10"/>
  <c r="BU36" i="8"/>
  <c r="R50" i="8"/>
  <c r="CV40" i="13"/>
  <c r="CV44" i="13" s="1"/>
  <c r="AS55" i="13"/>
  <c r="BX40" i="6"/>
  <c r="BX44" i="6" s="1"/>
  <c r="U55" i="6"/>
  <c r="CQ38" i="13"/>
  <c r="CQ43" i="13" s="1"/>
  <c r="AN52" i="13"/>
  <c r="CI36" i="7"/>
  <c r="CI42" i="7" s="1"/>
  <c r="AF50" i="7"/>
  <c r="BW40" i="7"/>
  <c r="BW44" i="7" s="1"/>
  <c r="T55" i="7"/>
  <c r="Y62" i="13"/>
  <c r="CB62" i="13" s="1"/>
  <c r="CB51" i="13"/>
  <c r="BV38" i="9"/>
  <c r="BV43" i="9" s="1"/>
  <c r="S52" i="9"/>
  <c r="BV51" i="9" s="1"/>
  <c r="CU40" i="8"/>
  <c r="CU44" i="8" s="1"/>
  <c r="AR55" i="8"/>
  <c r="BU44" i="10"/>
  <c r="AI51" i="4"/>
  <c r="CD44" i="7"/>
  <c r="AI56" i="8"/>
  <c r="W56" i="6"/>
  <c r="V56" i="8"/>
  <c r="AQ56" i="6"/>
  <c r="Q56" i="9"/>
  <c r="BT54" i="9" s="1"/>
  <c r="BZ44" i="8"/>
  <c r="R50" i="13"/>
  <c r="CO44" i="10"/>
  <c r="AT50" i="7"/>
  <c r="AT50" i="9"/>
  <c r="AP50" i="7"/>
  <c r="AP50" i="9"/>
  <c r="AM50" i="9"/>
  <c r="AH50" i="10"/>
  <c r="AH50" i="9"/>
  <c r="AF50" i="9"/>
  <c r="AD50" i="9"/>
  <c r="AC50" i="9"/>
  <c r="AB50" i="8"/>
  <c r="AA50" i="6"/>
  <c r="X50" i="10"/>
  <c r="V50" i="9"/>
  <c r="T50" i="10"/>
  <c r="R50" i="9"/>
  <c r="BU49" i="9" s="1"/>
  <c r="O50" i="10"/>
  <c r="AI55" i="13"/>
  <c r="AG67" i="13"/>
  <c r="CJ64" i="13" s="1"/>
  <c r="V55" i="6"/>
  <c r="AP55" i="6"/>
  <c r="AA55" i="13"/>
  <c r="R55" i="9"/>
  <c r="BU53" i="9" s="1"/>
  <c r="AQ60" i="7"/>
  <c r="CT60" i="7" s="1"/>
  <c r="CC36" i="8"/>
  <c r="Z50" i="8"/>
  <c r="BW36" i="8"/>
  <c r="T50" i="8"/>
  <c r="CR38" i="8"/>
  <c r="CR43" i="8" s="1"/>
  <c r="AO52" i="8"/>
  <c r="CO40" i="6"/>
  <c r="CO44" i="6" s="1"/>
  <c r="AL55" i="6"/>
  <c r="CD40" i="9"/>
  <c r="AA55" i="9"/>
  <c r="CO53" i="13"/>
  <c r="CE38" i="9"/>
  <c r="CE43" i="9" s="1"/>
  <c r="AB52" i="9"/>
  <c r="BR44" i="7"/>
  <c r="Q55" i="10"/>
  <c r="Q56" i="10"/>
  <c r="Y56" i="8"/>
  <c r="R56" i="10"/>
  <c r="U56" i="6"/>
  <c r="AC56" i="8"/>
  <c r="AN56" i="9"/>
  <c r="P56" i="7"/>
  <c r="AC55" i="10"/>
  <c r="AC56" i="10"/>
  <c r="AD56" i="7"/>
  <c r="AB56" i="9"/>
  <c r="AF56" i="8"/>
  <c r="X56" i="10"/>
  <c r="AM55" i="8"/>
  <c r="AU56" i="6"/>
  <c r="CJ44" i="10"/>
  <c r="N55" i="10"/>
  <c r="AJ55" i="6"/>
  <c r="W56" i="8"/>
  <c r="AQ55" i="8"/>
  <c r="T56" i="8"/>
  <c r="O55" i="8"/>
  <c r="AB55" i="6"/>
  <c r="AT55" i="10"/>
  <c r="AT50" i="6"/>
  <c r="AU50" i="6"/>
  <c r="AU50" i="8"/>
  <c r="AS50" i="9"/>
  <c r="AR50" i="6"/>
  <c r="AR50" i="8"/>
  <c r="AQ50" i="6"/>
  <c r="AQ50" i="8"/>
  <c r="AP50" i="6"/>
  <c r="AO50" i="9"/>
  <c r="AO50" i="7"/>
  <c r="AM50" i="10"/>
  <c r="AN50" i="6"/>
  <c r="AL50" i="7"/>
  <c r="AK50" i="10"/>
  <c r="CM49" i="10"/>
  <c r="Z50" i="7"/>
  <c r="Z50" i="9"/>
  <c r="X50" i="6"/>
  <c r="X50" i="7"/>
  <c r="T50" i="6"/>
  <c r="S50" i="8"/>
  <c r="P50" i="7"/>
  <c r="BR49" i="6"/>
  <c r="O60" i="6"/>
  <c r="BR60" i="6" s="1"/>
  <c r="BY44" i="6"/>
  <c r="CS44" i="6"/>
  <c r="CD44" i="13"/>
  <c r="BU44" i="9"/>
  <c r="AP55" i="10"/>
  <c r="CX36" i="7"/>
  <c r="CX42" i="7" s="1"/>
  <c r="AU50" i="7"/>
  <c r="CR36" i="6"/>
  <c r="CR42" i="6" s="1"/>
  <c r="AO50" i="6"/>
  <c r="CP36" i="7"/>
  <c r="CP42" i="7" s="1"/>
  <c r="AM50" i="7"/>
  <c r="CN36" i="9"/>
  <c r="CN42" i="9" s="1"/>
  <c r="AK50" i="9"/>
  <c r="CG36" i="7"/>
  <c r="CG42" i="7" s="1"/>
  <c r="AD50" i="7"/>
  <c r="BW40" i="6"/>
  <c r="BW44" i="6" s="1"/>
  <c r="T55" i="6"/>
  <c r="BV36" i="9"/>
  <c r="BV42" i="9" s="1"/>
  <c r="S50" i="9"/>
  <c r="BV49" i="9" s="1"/>
  <c r="BU36" i="7"/>
  <c r="BU42" i="7" s="1"/>
  <c r="R50" i="7"/>
  <c r="BT36" i="8"/>
  <c r="BT42" i="8" s="1"/>
  <c r="Q50" i="8"/>
  <c r="CV40" i="7"/>
  <c r="AS55" i="7"/>
  <c r="CE40" i="7"/>
  <c r="CE44" i="7" s="1"/>
  <c r="AB55" i="7"/>
  <c r="BV40" i="8"/>
  <c r="S55" i="8"/>
  <c r="CQ40" i="13"/>
  <c r="AN55" i="13"/>
  <c r="CT40" i="10"/>
  <c r="CT44" i="10" s="1"/>
  <c r="AQ55" i="10"/>
  <c r="CD40" i="8"/>
  <c r="CD44" i="8" s="1"/>
  <c r="AA55" i="8"/>
  <c r="BQ44" i="10"/>
  <c r="CM44" i="6"/>
  <c r="BS44" i="6"/>
  <c r="CT44" i="8"/>
  <c r="BR44" i="8"/>
  <c r="CE44" i="6"/>
  <c r="CJ44" i="13"/>
  <c r="CX36" i="10"/>
  <c r="AU50" i="10"/>
  <c r="CU36" i="7"/>
  <c r="CU42" i="7" s="1"/>
  <c r="AR50" i="7"/>
  <c r="BZ36" i="8"/>
  <c r="BZ42" i="8" s="1"/>
  <c r="W50" i="8"/>
  <c r="BY36" i="7"/>
  <c r="BY42" i="7" s="1"/>
  <c r="V50" i="7"/>
  <c r="BS36" i="8"/>
  <c r="P50" i="8"/>
  <c r="CK38" i="8"/>
  <c r="CK43" i="8" s="1"/>
  <c r="AH52" i="8"/>
  <c r="BV53" i="13"/>
  <c r="S67" i="13"/>
  <c r="BV64" i="13" s="1"/>
  <c r="CP38" i="13"/>
  <c r="CP43" i="13" s="1"/>
  <c r="AM52" i="13"/>
  <c r="BR36" i="7"/>
  <c r="BR42" i="7" s="1"/>
  <c r="O50" i="7"/>
  <c r="AO53" i="13"/>
  <c r="CR39" i="13"/>
  <c r="CR43" i="13" s="1"/>
  <c r="CM40" i="13"/>
  <c r="AJ55" i="13"/>
  <c r="BR39" i="13"/>
  <c r="BR43" i="13" s="1"/>
  <c r="O53" i="13"/>
  <c r="AJ55" i="8"/>
  <c r="AT52" i="8"/>
  <c r="CU44" i="13"/>
  <c r="BZ44" i="13"/>
  <c r="N55" i="13"/>
  <c r="AD55" i="6"/>
  <c r="BS44" i="8"/>
  <c r="AC55" i="8"/>
  <c r="BV44" i="13"/>
  <c r="AE55" i="13"/>
  <c r="CC44" i="6"/>
  <c r="CK44" i="6"/>
  <c r="AB52" i="8"/>
  <c r="S55" i="6"/>
  <c r="CB38" i="13"/>
  <c r="AO52" i="13"/>
  <c r="X52" i="8"/>
  <c r="AO55" i="6"/>
  <c r="N50" i="8"/>
  <c r="O62" i="9"/>
  <c r="BR62" i="9" s="1"/>
  <c r="CN44" i="6"/>
  <c r="N52" i="9"/>
  <c r="T55" i="8"/>
  <c r="AU55" i="8"/>
  <c r="U52" i="13"/>
  <c r="M50" i="6"/>
  <c r="AU52" i="7"/>
  <c r="CI44" i="13"/>
  <c r="U55" i="13"/>
  <c r="CA44" i="10"/>
  <c r="AJ52" i="8"/>
  <c r="U63" i="13"/>
  <c r="BX63" i="13" s="1"/>
  <c r="CF38" i="13"/>
  <c r="CF43" i="13" s="1"/>
  <c r="AC52" i="13"/>
  <c r="CN40" i="8"/>
  <c r="CN44" i="8" s="1"/>
  <c r="AK55" i="8"/>
  <c r="CD38" i="8"/>
  <c r="AA52" i="8"/>
  <c r="CA38" i="13"/>
  <c r="X52" i="13"/>
  <c r="BX40" i="8"/>
  <c r="BX44" i="8" s="1"/>
  <c r="U55" i="8"/>
  <c r="BW40" i="9"/>
  <c r="BW44" i="9" s="1"/>
  <c r="T55" i="9"/>
  <c r="CJ44" i="6"/>
  <c r="CA51" i="10"/>
  <c r="X62" i="10"/>
  <c r="CA62" i="10" s="1"/>
  <c r="CF53" i="6"/>
  <c r="AC67" i="6"/>
  <c r="CF64" i="6" s="1"/>
  <c r="CM44" i="8"/>
  <c r="CF44" i="8"/>
  <c r="CH44" i="13"/>
  <c r="CR44" i="6"/>
  <c r="BW44" i="8"/>
  <c r="BX44" i="13"/>
  <c r="CW40" i="6"/>
  <c r="CW44" i="6" s="1"/>
  <c r="AT55" i="6"/>
  <c r="CL40" i="6"/>
  <c r="AI55" i="6"/>
  <c r="BQ40" i="6"/>
  <c r="N55" i="6"/>
  <c r="BQ40" i="9"/>
  <c r="BQ44" i="9" s="1"/>
  <c r="N55" i="9"/>
  <c r="CV51" i="13"/>
  <c r="AS62" i="13"/>
  <c r="CV62" i="13" s="1"/>
  <c r="CX44" i="6"/>
  <c r="CW44" i="13"/>
  <c r="AO61" i="13"/>
  <c r="CR61" i="13" s="1"/>
  <c r="CR50" i="13"/>
  <c r="CV51" i="10"/>
  <c r="AS62" i="10"/>
  <c r="CV62" i="10" s="1"/>
  <c r="BP43" i="13"/>
  <c r="BY51" i="7"/>
  <c r="V62" i="7"/>
  <c r="BY62" i="7" s="1"/>
  <c r="AK63" i="10"/>
  <c r="CN63" i="10" s="1"/>
  <c r="CN52" i="10"/>
  <c r="Y61" i="13"/>
  <c r="CB61" i="13" s="1"/>
  <c r="CB50" i="13"/>
  <c r="CN44" i="13"/>
  <c r="BZ44" i="6"/>
  <c r="CQ44" i="7"/>
  <c r="CS44" i="8"/>
  <c r="CJ44" i="8"/>
  <c r="CK44" i="13"/>
  <c r="CW44" i="9"/>
  <c r="CQ38" i="10"/>
  <c r="CQ43" i="10" s="1"/>
  <c r="AN52" i="10"/>
  <c r="BT40" i="13"/>
  <c r="BT44" i="13" s="1"/>
  <c r="Q55" i="13"/>
  <c r="CQ51" i="6"/>
  <c r="AN62" i="6"/>
  <c r="CQ62" i="6" s="1"/>
  <c r="BT53" i="8"/>
  <c r="Q67" i="8"/>
  <c r="BT64" i="8" s="1"/>
  <c r="CG38" i="8"/>
  <c r="AD52" i="8"/>
  <c r="CI50" i="13"/>
  <c r="AF61" i="13"/>
  <c r="CI61" i="13" s="1"/>
  <c r="AD63" i="8"/>
  <c r="CG63" i="8" s="1"/>
  <c r="CG52" i="8"/>
  <c r="Q62" i="8"/>
  <c r="BT62" i="8" s="1"/>
  <c r="BT51" i="8"/>
  <c r="CP44" i="13"/>
  <c r="BT44" i="8"/>
  <c r="CB44" i="8"/>
  <c r="AG55" i="6"/>
  <c r="CO44" i="8"/>
  <c r="N52" i="7"/>
  <c r="AF52" i="8"/>
  <c r="AK52" i="10"/>
  <c r="V55" i="8"/>
  <c r="AT55" i="13"/>
  <c r="T52" i="13"/>
  <c r="T52" i="8"/>
  <c r="O55" i="13"/>
  <c r="BU44" i="6"/>
  <c r="AB55" i="8"/>
  <c r="AI52" i="9"/>
  <c r="R52" i="8"/>
  <c r="AN61" i="13"/>
  <c r="CQ61" i="13" s="1"/>
  <c r="AS52" i="6"/>
  <c r="AC52" i="9"/>
  <c r="U51" i="7"/>
  <c r="CF40" i="9"/>
  <c r="CA38" i="10"/>
  <c r="AD52" i="10"/>
  <c r="AN51" i="7"/>
  <c r="X51" i="7"/>
  <c r="CG39" i="8"/>
  <c r="AO51" i="9"/>
  <c r="CB51" i="6"/>
  <c r="Y62" i="6"/>
  <c r="CB62" i="6" s="1"/>
  <c r="BY38" i="6"/>
  <c r="AG51" i="8"/>
  <c r="AO51" i="8"/>
  <c r="V53" i="13"/>
  <c r="M53" i="13"/>
  <c r="AQ51" i="13"/>
  <c r="BT38" i="6"/>
  <c r="BT43" i="6" s="1"/>
  <c r="CU53" i="7"/>
  <c r="AR67" i="7"/>
  <c r="CU64" i="7" s="1"/>
  <c r="BT38" i="8"/>
  <c r="BT43" i="8" s="1"/>
  <c r="AP52" i="6"/>
  <c r="BY38" i="7"/>
  <c r="BY43" i="7" s="1"/>
  <c r="U52" i="7"/>
  <c r="CA51" i="7"/>
  <c r="X62" i="7"/>
  <c r="CA62" i="7" s="1"/>
  <c r="CJ38" i="9"/>
  <c r="AF51" i="7"/>
  <c r="AR52" i="7"/>
  <c r="BR43" i="6"/>
  <c r="BZ44" i="7"/>
  <c r="AP52" i="9"/>
  <c r="CM51" i="9"/>
  <c r="AJ62" i="9"/>
  <c r="CM62" i="9" s="1"/>
  <c r="AS53" i="9"/>
  <c r="AN55" i="9"/>
  <c r="AH52" i="10"/>
  <c r="AB53" i="8"/>
  <c r="CG44" i="8"/>
  <c r="BV44" i="10"/>
  <c r="AI52" i="13"/>
  <c r="CP38" i="6"/>
  <c r="CP43" i="6" s="1"/>
  <c r="BV43" i="7"/>
  <c r="X55" i="9"/>
  <c r="CQ40" i="10"/>
  <c r="CQ44" i="10" s="1"/>
  <c r="AR51" i="7"/>
  <c r="CN39" i="10"/>
  <c r="CN43" i="10" s="1"/>
  <c r="CO44" i="9"/>
  <c r="AA53" i="13"/>
  <c r="CB37" i="13"/>
  <c r="CB42" i="13" s="1"/>
  <c r="Q53" i="13"/>
  <c r="CC51" i="7"/>
  <c r="Z62" i="7"/>
  <c r="CC62" i="7" s="1"/>
  <c r="M53" i="7"/>
  <c r="M51" i="8"/>
  <c r="CQ38" i="9"/>
  <c r="AS53" i="10"/>
  <c r="AF52" i="9"/>
  <c r="CK38" i="7"/>
  <c r="CK43" i="7" s="1"/>
  <c r="AH52" i="7"/>
  <c r="CH37" i="7"/>
  <c r="AE51" i="7"/>
  <c r="CP37" i="10"/>
  <c r="CP42" i="10" s="1"/>
  <c r="AM51" i="10"/>
  <c r="CS53" i="7"/>
  <c r="AP67" i="7"/>
  <c r="CS64" i="7" s="1"/>
  <c r="BY44" i="8"/>
  <c r="CE44" i="8"/>
  <c r="CR37" i="13"/>
  <c r="CR42" i="13" s="1"/>
  <c r="CI37" i="13"/>
  <c r="CI42" i="13" s="1"/>
  <c r="CF53" i="9"/>
  <c r="AC67" i="9"/>
  <c r="CF64" i="9" s="1"/>
  <c r="BY51" i="6"/>
  <c r="V62" i="6"/>
  <c r="BY62" i="6" s="1"/>
  <c r="CV38" i="13"/>
  <c r="CV43" i="13" s="1"/>
  <c r="BT51" i="6"/>
  <c r="Q62" i="6"/>
  <c r="BT62" i="6" s="1"/>
  <c r="AG62" i="9"/>
  <c r="CJ62" i="9" s="1"/>
  <c r="CJ51" i="9"/>
  <c r="CF40" i="6"/>
  <c r="CF44" i="6" s="1"/>
  <c r="CS43" i="9"/>
  <c r="CQ44" i="9"/>
  <c r="CK43" i="10"/>
  <c r="CP51" i="6"/>
  <c r="AM62" i="6"/>
  <c r="CP62" i="6" s="1"/>
  <c r="CA44" i="9"/>
  <c r="CQ53" i="10"/>
  <c r="AN67" i="10"/>
  <c r="CQ64" i="10" s="1"/>
  <c r="AN62" i="9"/>
  <c r="CQ62" i="9" s="1"/>
  <c r="CQ51" i="9"/>
  <c r="CB39" i="9"/>
  <c r="CB43" i="9" s="1"/>
  <c r="Y53" i="9"/>
  <c r="BU38" i="13"/>
  <c r="BU43" i="13" s="1"/>
  <c r="R52" i="13"/>
  <c r="BS50" i="6"/>
  <c r="P61" i="6"/>
  <c r="BS61" i="6" s="1"/>
  <c r="BX39" i="7"/>
  <c r="BX43" i="7" s="1"/>
  <c r="U53" i="7"/>
  <c r="CN40" i="9"/>
  <c r="CN44" i="9" s="1"/>
  <c r="AK55" i="9"/>
  <c r="AJ52" i="10"/>
  <c r="CE37" i="13"/>
  <c r="AB51" i="13"/>
  <c r="BW44" i="13"/>
  <c r="CS44" i="13"/>
  <c r="CS44" i="9"/>
  <c r="CP44" i="9"/>
  <c r="AU55" i="6"/>
  <c r="AU55" i="7"/>
  <c r="BY44" i="9"/>
  <c r="P55" i="13"/>
  <c r="AE55" i="6"/>
  <c r="AT62" i="9"/>
  <c r="CW62" i="9" s="1"/>
  <c r="CH44" i="8"/>
  <c r="AT52" i="7"/>
  <c r="X67" i="13"/>
  <c r="CA64" i="13" s="1"/>
  <c r="S52" i="13"/>
  <c r="R67" i="6"/>
  <c r="BU64" i="6" s="1"/>
  <c r="P52" i="6"/>
  <c r="AK61" i="13"/>
  <c r="CN61" i="13" s="1"/>
  <c r="AK52" i="13"/>
  <c r="M51" i="13"/>
  <c r="AH52" i="13"/>
  <c r="O53" i="6"/>
  <c r="AH53" i="10"/>
  <c r="BS37" i="9"/>
  <c r="Z55" i="8"/>
  <c r="AU52" i="6"/>
  <c r="AD53" i="6"/>
  <c r="CV38" i="10"/>
  <c r="CV43" i="10" s="1"/>
  <c r="Y52" i="10"/>
  <c r="BX51" i="10"/>
  <c r="U62" i="10"/>
  <c r="BX62" i="10" s="1"/>
  <c r="AH52" i="9"/>
  <c r="X53" i="8"/>
  <c r="N55" i="8"/>
  <c r="AP53" i="9"/>
  <c r="AE53" i="13"/>
  <c r="AG51" i="13"/>
  <c r="AK53" i="13"/>
  <c r="AR51" i="13"/>
  <c r="M52" i="7"/>
  <c r="T52" i="9"/>
  <c r="CM51" i="7"/>
  <c r="AJ62" i="7"/>
  <c r="CM62" i="7" s="1"/>
  <c r="R62" i="9"/>
  <c r="BU62" i="9" s="1"/>
  <c r="CU44" i="10"/>
  <c r="N53" i="8"/>
  <c r="AT53" i="8"/>
  <c r="AD53" i="9"/>
  <c r="P53" i="7"/>
  <c r="AQ62" i="10"/>
  <c r="CT62" i="10" s="1"/>
  <c r="BT38" i="7"/>
  <c r="BT43" i="7" s="1"/>
  <c r="BX40" i="9"/>
  <c r="BX44" i="9" s="1"/>
  <c r="AF67" i="10"/>
  <c r="CI64" i="10" s="1"/>
  <c r="CI53" i="10"/>
  <c r="AB61" i="7"/>
  <c r="CE61" i="7" s="1"/>
  <c r="S67" i="10"/>
  <c r="BV64" i="10" s="1"/>
  <c r="AS61" i="13"/>
  <c r="CV61" i="13" s="1"/>
  <c r="AD52" i="6"/>
  <c r="U55" i="7"/>
  <c r="V52" i="8"/>
  <c r="AU53" i="8"/>
  <c r="W53" i="9"/>
  <c r="CH44" i="10"/>
  <c r="AC52" i="10"/>
  <c r="Q51" i="10"/>
  <c r="M55" i="10"/>
  <c r="U51" i="13"/>
  <c r="AP53" i="6"/>
  <c r="P55" i="9"/>
  <c r="BS53" i="9" s="1"/>
  <c r="BR44" i="10"/>
  <c r="AO53" i="10"/>
  <c r="CL37" i="10"/>
  <c r="AI51" i="10"/>
  <c r="CB39" i="8"/>
  <c r="CB43" i="8" s="1"/>
  <c r="Y53" i="8"/>
  <c r="AQ52" i="6"/>
  <c r="CT38" i="6"/>
  <c r="CT43" i="6" s="1"/>
  <c r="AJ55" i="9"/>
  <c r="CM40" i="9"/>
  <c r="CM44" i="9" s="1"/>
  <c r="CJ39" i="8"/>
  <c r="CJ43" i="8" s="1"/>
  <c r="AG53" i="8"/>
  <c r="BP39" i="8"/>
  <c r="BP43" i="8" s="1"/>
  <c r="M53" i="8"/>
  <c r="CW37" i="13"/>
  <c r="CW42" i="13" s="1"/>
  <c r="AT51" i="13"/>
  <c r="CH44" i="6"/>
  <c r="BQ44" i="8"/>
  <c r="BT51" i="7"/>
  <c r="Q62" i="7"/>
  <c r="BT62" i="7" s="1"/>
  <c r="BX53" i="9"/>
  <c r="U67" i="9"/>
  <c r="BX64" i="9" s="1"/>
  <c r="CG43" i="6"/>
  <c r="BS44" i="9"/>
  <c r="CW37" i="7"/>
  <c r="CW42" i="7" s="1"/>
  <c r="AT51" i="7"/>
  <c r="CB37" i="10"/>
  <c r="CB42" i="10" s="1"/>
  <c r="Y51" i="10"/>
  <c r="Z61" i="13"/>
  <c r="CC61" i="13" s="1"/>
  <c r="Y52" i="7"/>
  <c r="CB38" i="7"/>
  <c r="CD40" i="10"/>
  <c r="CD44" i="10" s="1"/>
  <c r="AA55" i="10"/>
  <c r="BV37" i="13"/>
  <c r="BV42" i="13" s="1"/>
  <c r="S51" i="13"/>
  <c r="CS37" i="13"/>
  <c r="AP51" i="13"/>
  <c r="Z62" i="8"/>
  <c r="CC62" i="8" s="1"/>
  <c r="CC51" i="8"/>
  <c r="CO51" i="9"/>
  <c r="AL62" i="9"/>
  <c r="CO62" i="9" s="1"/>
  <c r="CC53" i="7"/>
  <c r="Z67" i="7"/>
  <c r="CC64" i="7" s="1"/>
  <c r="CC51" i="6"/>
  <c r="Z62" i="6"/>
  <c r="CC62" i="6" s="1"/>
  <c r="BZ43" i="6"/>
  <c r="BW51" i="10"/>
  <c r="T62" i="10"/>
  <c r="BW62" i="10" s="1"/>
  <c r="BW67" i="10" s="1"/>
  <c r="AO52" i="6"/>
  <c r="AG51" i="6"/>
  <c r="AA52" i="7"/>
  <c r="S53" i="6"/>
  <c r="AU53" i="9"/>
  <c r="CK38" i="6"/>
  <c r="CK43" i="6" s="1"/>
  <c r="AH55" i="7"/>
  <c r="O52" i="7"/>
  <c r="M51" i="7"/>
  <c r="AS52" i="8"/>
  <c r="AB55" i="9"/>
  <c r="P62" i="9"/>
  <c r="BS62" i="9" s="1"/>
  <c r="CO38" i="9"/>
  <c r="P52" i="7"/>
  <c r="O53" i="9"/>
  <c r="M51" i="9"/>
  <c r="Y55" i="9"/>
  <c r="AI63" i="8"/>
  <c r="CL63" i="8" s="1"/>
  <c r="BQ44" i="7"/>
  <c r="N52" i="10"/>
  <c r="Q52" i="9"/>
  <c r="BT51" i="9" s="1"/>
  <c r="Y51" i="9"/>
  <c r="T52" i="7"/>
  <c r="AK51" i="10"/>
  <c r="AL53" i="7"/>
  <c r="AG51" i="10"/>
  <c r="AD51" i="13"/>
  <c r="AP51" i="6"/>
  <c r="AQ53" i="6"/>
  <c r="Q51" i="6"/>
  <c r="AS63" i="7"/>
  <c r="CV63" i="7" s="1"/>
  <c r="M55" i="9"/>
  <c r="AS55" i="9"/>
  <c r="AF55" i="9"/>
  <c r="AL61" i="13"/>
  <c r="CO61" i="13" s="1"/>
  <c r="BV43" i="6"/>
  <c r="AL52" i="6"/>
  <c r="AD51" i="6"/>
  <c r="AT55" i="8"/>
  <c r="AO61" i="10"/>
  <c r="CR61" i="10" s="1"/>
  <c r="CC38" i="6"/>
  <c r="CC43" i="6" s="1"/>
  <c r="CJ38" i="7"/>
  <c r="CJ43" i="7" s="1"/>
  <c r="AG52" i="7"/>
  <c r="CV37" i="7"/>
  <c r="AS51" i="7"/>
  <c r="CU52" i="6"/>
  <c r="AR63" i="6"/>
  <c r="CU63" i="6" s="1"/>
  <c r="X61" i="8"/>
  <c r="CA61" i="8" s="1"/>
  <c r="CA50" i="8"/>
  <c r="CO52" i="13"/>
  <c r="AL63" i="13"/>
  <c r="CO63" i="13" s="1"/>
  <c r="AF63" i="13"/>
  <c r="CI63" i="13" s="1"/>
  <c r="CI52" i="13"/>
  <c r="BS53" i="7"/>
  <c r="P67" i="7"/>
  <c r="BS64" i="7" s="1"/>
  <c r="CA52" i="13"/>
  <c r="X63" i="13"/>
  <c r="CA63" i="13" s="1"/>
  <c r="AR63" i="13"/>
  <c r="CU63" i="13" s="1"/>
  <c r="CU52" i="13"/>
  <c r="CK51" i="6"/>
  <c r="AH62" i="6"/>
  <c r="CK62" i="6" s="1"/>
  <c r="CE44" i="9"/>
  <c r="BS43" i="7"/>
  <c r="BW43" i="7"/>
  <c r="CC40" i="7"/>
  <c r="BP44" i="9"/>
  <c r="CW44" i="8"/>
  <c r="CD39" i="8"/>
  <c r="AA53" i="8"/>
  <c r="CP43" i="7"/>
  <c r="CP50" i="13"/>
  <c r="AM61" i="13"/>
  <c r="CP61" i="13" s="1"/>
  <c r="CM44" i="10"/>
  <c r="BQ43" i="6"/>
  <c r="BY44" i="7"/>
  <c r="AL53" i="6"/>
  <c r="AG53" i="10"/>
  <c r="CN44" i="7"/>
  <c r="BT44" i="7"/>
  <c r="AH51" i="13"/>
  <c r="CS40" i="7"/>
  <c r="AA53" i="7"/>
  <c r="AL52" i="7"/>
  <c r="Z53" i="6"/>
  <c r="CI38" i="10"/>
  <c r="CI43" i="10" s="1"/>
  <c r="S52" i="10"/>
  <c r="BW40" i="10"/>
  <c r="BW44" i="10" s="1"/>
  <c r="Z53" i="7"/>
  <c r="Z51" i="10"/>
  <c r="U52" i="6"/>
  <c r="X51" i="6"/>
  <c r="AF51" i="6"/>
  <c r="CB44" i="7"/>
  <c r="O53" i="7"/>
  <c r="AU53" i="7"/>
  <c r="CS38" i="8"/>
  <c r="CS43" i="8" s="1"/>
  <c r="AM53" i="9"/>
  <c r="AA52" i="6"/>
  <c r="AG52" i="10"/>
  <c r="AR53" i="8"/>
  <c r="Q55" i="9"/>
  <c r="BT53" i="9" s="1"/>
  <c r="V51" i="7"/>
  <c r="AP53" i="10"/>
  <c r="CF43" i="7"/>
  <c r="BP44" i="7"/>
  <c r="CA51" i="9"/>
  <c r="CA56" i="9" s="1"/>
  <c r="X62" i="9"/>
  <c r="CA62" i="9" s="1"/>
  <c r="Q53" i="7"/>
  <c r="U51" i="8"/>
  <c r="BX37" i="8"/>
  <c r="CN38" i="7"/>
  <c r="CN43" i="7" s="1"/>
  <c r="AK52" i="7"/>
  <c r="CA39" i="10"/>
  <c r="X53" i="10"/>
  <c r="AN63" i="9"/>
  <c r="CQ63" i="9" s="1"/>
  <c r="CU43" i="10"/>
  <c r="AN61" i="8"/>
  <c r="CQ61" i="8" s="1"/>
  <c r="CQ50" i="8"/>
  <c r="AP61" i="8"/>
  <c r="CS61" i="8" s="1"/>
  <c r="CS50" i="8"/>
  <c r="CI51" i="10"/>
  <c r="AF62" i="10"/>
  <c r="CI62" i="10" s="1"/>
  <c r="BW53" i="10"/>
  <c r="T67" i="10"/>
  <c r="BW64" i="10" s="1"/>
  <c r="AP62" i="8"/>
  <c r="CS62" i="8" s="1"/>
  <c r="CS51" i="8"/>
  <c r="CD43" i="6"/>
  <c r="CJ43" i="10"/>
  <c r="BT44" i="9"/>
  <c r="CI40" i="7"/>
  <c r="CI44" i="7" s="1"/>
  <c r="AF55" i="7"/>
  <c r="CE50" i="10"/>
  <c r="AB61" i="10"/>
  <c r="CE61" i="10" s="1"/>
  <c r="CD50" i="13"/>
  <c r="AA61" i="13"/>
  <c r="CD61" i="13" s="1"/>
  <c r="CF37" i="6"/>
  <c r="AC51" i="6"/>
  <c r="BY43" i="9"/>
  <c r="N63" i="13"/>
  <c r="BQ63" i="13" s="1"/>
  <c r="BQ52" i="13"/>
  <c r="Z61" i="8"/>
  <c r="CC61" i="8" s="1"/>
  <c r="CC50" i="8"/>
  <c r="CB52" i="7"/>
  <c r="Y63" i="7"/>
  <c r="CB63" i="7" s="1"/>
  <c r="CH50" i="13"/>
  <c r="AE61" i="13"/>
  <c r="CH61" i="13" s="1"/>
  <c r="AK52" i="8"/>
  <c r="M52" i="9"/>
  <c r="AL52" i="10"/>
  <c r="CW44" i="7"/>
  <c r="Z52" i="10"/>
  <c r="AF61" i="9"/>
  <c r="CI61" i="9" s="1"/>
  <c r="CI50" i="9"/>
  <c r="AM53" i="10"/>
  <c r="AB51" i="8"/>
  <c r="CO39" i="13"/>
  <c r="CO43" i="13" s="1"/>
  <c r="P53" i="13"/>
  <c r="CI39" i="13"/>
  <c r="CI43" i="13" s="1"/>
  <c r="BS40" i="7"/>
  <c r="BS44" i="7" s="1"/>
  <c r="BW37" i="8"/>
  <c r="CD37" i="8"/>
  <c r="W51" i="13"/>
  <c r="AP53" i="13"/>
  <c r="AN53" i="13"/>
  <c r="AC51" i="9"/>
  <c r="AQ53" i="9"/>
  <c r="AK51" i="7"/>
  <c r="AA51" i="9"/>
  <c r="AR51" i="6"/>
  <c r="AT51" i="10"/>
  <c r="BW52" i="6"/>
  <c r="T63" i="6"/>
  <c r="BW63" i="6" s="1"/>
  <c r="CG37" i="8"/>
  <c r="CR39" i="7"/>
  <c r="CB39" i="7"/>
  <c r="CX37" i="8"/>
  <c r="CX42" i="8" s="1"/>
  <c r="BR37" i="8"/>
  <c r="CA39" i="13"/>
  <c r="CH37" i="13"/>
  <c r="CH42" i="13" s="1"/>
  <c r="CE39" i="13"/>
  <c r="CE43" i="13" s="1"/>
  <c r="CM39" i="6"/>
  <c r="CM43" i="6" s="1"/>
  <c r="AH53" i="6"/>
  <c r="R52" i="10"/>
  <c r="T53" i="8"/>
  <c r="P53" i="8"/>
  <c r="U52" i="9"/>
  <c r="AF53" i="6"/>
  <c r="CC37" i="8"/>
  <c r="BW50" i="8"/>
  <c r="AH61" i="8"/>
  <c r="CK61" i="8" s="1"/>
  <c r="CK50" i="8"/>
  <c r="V52" i="9"/>
  <c r="CU39" i="6"/>
  <c r="CU43" i="6" s="1"/>
  <c r="AD61" i="8"/>
  <c r="CG61" i="8" s="1"/>
  <c r="CG50" i="8"/>
  <c r="AO63" i="7"/>
  <c r="CR63" i="7" s="1"/>
  <c r="CR52" i="7"/>
  <c r="AU61" i="8"/>
  <c r="CX61" i="8" s="1"/>
  <c r="CX50" i="8"/>
  <c r="O61" i="8"/>
  <c r="BR61" i="8" s="1"/>
  <c r="BR50" i="8"/>
  <c r="CE52" i="13"/>
  <c r="AB63" i="13"/>
  <c r="CE63" i="13" s="1"/>
  <c r="AJ63" i="6"/>
  <c r="CM63" i="6" s="1"/>
  <c r="CM52" i="6"/>
  <c r="BU43" i="10"/>
  <c r="CT50" i="8"/>
  <c r="CE40" i="10"/>
  <c r="CE44" i="10" s="1"/>
  <c r="AB55" i="10"/>
  <c r="R61" i="8"/>
  <c r="BU61" i="8" s="1"/>
  <c r="BU50" i="8"/>
  <c r="V61" i="10"/>
  <c r="BY61" i="10" s="1"/>
  <c r="BY50" i="10"/>
  <c r="CS50" i="9"/>
  <c r="AP61" i="9"/>
  <c r="CS61" i="9" s="1"/>
  <c r="AI53" i="7"/>
  <c r="W51" i="7"/>
  <c r="O53" i="8"/>
  <c r="AS51" i="9"/>
  <c r="AI53" i="9"/>
  <c r="CP43" i="10"/>
  <c r="AR52" i="10"/>
  <c r="BS51" i="10"/>
  <c r="P62" i="10"/>
  <c r="BS62" i="10" s="1"/>
  <c r="AN53" i="8"/>
  <c r="AT53" i="9"/>
  <c r="M51" i="6"/>
  <c r="S51" i="10"/>
  <c r="S51" i="8"/>
  <c r="BQ39" i="13"/>
  <c r="BQ43" i="13" s="1"/>
  <c r="T53" i="13"/>
  <c r="AT61" i="6"/>
  <c r="CW61" i="6" s="1"/>
  <c r="AJ51" i="6"/>
  <c r="T51" i="7"/>
  <c r="AD53" i="7"/>
  <c r="AO51" i="7"/>
  <c r="CM37" i="8"/>
  <c r="CM42" i="8" s="1"/>
  <c r="CT37" i="8"/>
  <c r="CT42" i="8" s="1"/>
  <c r="CU39" i="13"/>
  <c r="CU43" i="13" s="1"/>
  <c r="AN53" i="7"/>
  <c r="Q63" i="8"/>
  <c r="BT63" i="8" s="1"/>
  <c r="AI55" i="10"/>
  <c r="AQ53" i="10"/>
  <c r="AP51" i="7"/>
  <c r="CW37" i="8"/>
  <c r="CW42" i="8" s="1"/>
  <c r="BQ37" i="8"/>
  <c r="BQ42" i="8" s="1"/>
  <c r="AN53" i="6"/>
  <c r="AS53" i="6"/>
  <c r="M53" i="6"/>
  <c r="AJ51" i="7"/>
  <c r="CH37" i="8"/>
  <c r="CM53" i="10"/>
  <c r="AJ67" i="10"/>
  <c r="CM64" i="10" s="1"/>
  <c r="W67" i="10"/>
  <c r="BZ64" i="10" s="1"/>
  <c r="CD50" i="8"/>
  <c r="CL44" i="10"/>
  <c r="AT61" i="8"/>
  <c r="CW61" i="8" s="1"/>
  <c r="CW50" i="8"/>
  <c r="N61" i="8"/>
  <c r="BQ61" i="8" s="1"/>
  <c r="BQ50" i="8"/>
  <c r="AE61" i="8"/>
  <c r="CH61" i="8" s="1"/>
  <c r="CH50" i="8"/>
  <c r="BZ57" i="10"/>
  <c r="CM50" i="8"/>
  <c r="CO50" i="8"/>
  <c r="P55" i="10"/>
  <c r="BS40" i="10"/>
  <c r="BS44" i="10" s="1"/>
  <c r="BT52" i="10"/>
  <c r="Q63" i="10"/>
  <c r="BT63" i="10" s="1"/>
  <c r="CT43" i="9"/>
  <c r="AI51" i="7"/>
  <c r="AG53" i="6"/>
  <c r="X53" i="6"/>
  <c r="AK53" i="6"/>
  <c r="U53" i="6"/>
  <c r="CK37" i="8"/>
  <c r="AR55" i="9"/>
  <c r="CX37" i="10"/>
  <c r="CH51" i="10"/>
  <c r="AE62" i="10"/>
  <c r="CH62" i="10" s="1"/>
  <c r="P51" i="10"/>
  <c r="CO39" i="8"/>
  <c r="CO43" i="8" s="1"/>
  <c r="AH63" i="9"/>
  <c r="CK63" i="9" s="1"/>
  <c r="CK52" i="9"/>
  <c r="Q53" i="9"/>
  <c r="BT52" i="9" s="1"/>
  <c r="CT37" i="10"/>
  <c r="CK37" i="10"/>
  <c r="CK42" i="10" s="1"/>
  <c r="BT39" i="10"/>
  <c r="BT43" i="10" s="1"/>
  <c r="Q52" i="10"/>
  <c r="Z51" i="9"/>
  <c r="CM39" i="9"/>
  <c r="CM43" i="9" s="1"/>
  <c r="P53" i="10"/>
  <c r="N61" i="10"/>
  <c r="BQ61" i="10" s="1"/>
  <c r="BQ50" i="10"/>
  <c r="CI50" i="8"/>
  <c r="CO50" i="6"/>
  <c r="AL61" i="6"/>
  <c r="CO61" i="6" s="1"/>
  <c r="AU61" i="10"/>
  <c r="CX61" i="10" s="1"/>
  <c r="CX50" i="10"/>
  <c r="AL63" i="8"/>
  <c r="CO63" i="8" s="1"/>
  <c r="CO52" i="8"/>
  <c r="AQ61" i="10"/>
  <c r="CT61" i="10" s="1"/>
  <c r="CT50" i="10"/>
  <c r="CK50" i="10"/>
  <c r="AH61" i="10"/>
  <c r="CK61" i="10" s="1"/>
  <c r="AJ63" i="9"/>
  <c r="CM63" i="9" s="1"/>
  <c r="CM52" i="9"/>
  <c r="M53" i="10"/>
  <c r="BP39" i="10"/>
  <c r="BP43" i="10" s="1"/>
  <c r="AQ61" i="6"/>
  <c r="CT61" i="6" s="1"/>
  <c r="CT50" i="6"/>
  <c r="CM50" i="10"/>
  <c r="AJ61" i="10"/>
  <c r="CM61" i="10" s="1"/>
  <c r="BX52" i="8"/>
  <c r="U63" i="8"/>
  <c r="BX63" i="8" s="1"/>
  <c r="AP53" i="7"/>
  <c r="AQ51" i="7"/>
  <c r="BU37" i="8"/>
  <c r="CQ37" i="10"/>
  <c r="CQ42" i="10" s="1"/>
  <c r="BZ37" i="10"/>
  <c r="BY39" i="8"/>
  <c r="BY43" i="8" s="1"/>
  <c r="X53" i="7"/>
  <c r="AC53" i="8"/>
  <c r="AD61" i="9"/>
  <c r="CG61" i="9" s="1"/>
  <c r="CG50" i="9"/>
  <c r="BU37" i="10"/>
  <c r="BU42" i="10" s="1"/>
  <c r="S51" i="9"/>
  <c r="BV50" i="9" s="1"/>
  <c r="W61" i="9"/>
  <c r="BZ61" i="9" s="1"/>
  <c r="BZ50" i="9"/>
  <c r="BU37" i="6"/>
  <c r="BW39" i="9"/>
  <c r="BW43" i="9" s="1"/>
  <c r="AK53" i="8"/>
  <c r="U63" i="10"/>
  <c r="BX63" i="10" s="1"/>
  <c r="BX52" i="10"/>
  <c r="CP50" i="8"/>
  <c r="AO63" i="9"/>
  <c r="CR63" i="9" s="1"/>
  <c r="CR52" i="9"/>
  <c r="CD50" i="6"/>
  <c r="AA61" i="6"/>
  <c r="CD61" i="6" s="1"/>
  <c r="AN61" i="10"/>
  <c r="CQ61" i="10" s="1"/>
  <c r="CQ50" i="10"/>
  <c r="W61" i="10"/>
  <c r="BZ61" i="10" s="1"/>
  <c r="BZ50" i="10"/>
  <c r="V63" i="8"/>
  <c r="BY63" i="8" s="1"/>
  <c r="BY52" i="8"/>
  <c r="R61" i="10"/>
  <c r="BU61" i="10" s="1"/>
  <c r="BU50" i="10"/>
  <c r="R61" i="6"/>
  <c r="BU61" i="6" s="1"/>
  <c r="BU50" i="6"/>
  <c r="T63" i="9"/>
  <c r="BW63" i="9" s="1"/>
  <c r="BW52" i="9"/>
  <c r="AC61" i="10"/>
  <c r="CF61" i="10" s="1"/>
  <c r="U63" i="9"/>
  <c r="BX63" i="9" s="1"/>
  <c r="BX52" i="9"/>
  <c r="AM61" i="9"/>
  <c r="CP61" i="9" s="1"/>
  <c r="CP50" i="9"/>
  <c r="CR39" i="9"/>
  <c r="CR43" i="9" s="1"/>
  <c r="CO37" i="6"/>
  <c r="CT37" i="6"/>
  <c r="CT42" i="6" s="1"/>
  <c r="Q61" i="9"/>
  <c r="BT61" i="9" s="1"/>
  <c r="AH67" i="8"/>
  <c r="CK64" i="8" s="1"/>
  <c r="AG51" i="9"/>
  <c r="BU42" i="14"/>
  <c r="CE42" i="14"/>
  <c r="BV42" i="14"/>
  <c r="AC53" i="6"/>
  <c r="AN51" i="9"/>
  <c r="CQ37" i="9"/>
  <c r="CQ42" i="9" s="1"/>
  <c r="BW52" i="10"/>
  <c r="CO40" i="14"/>
  <c r="CF40" i="14"/>
  <c r="CQ42" i="14"/>
  <c r="CP37" i="9"/>
  <c r="CP42" i="9" s="1"/>
  <c r="CD37" i="6"/>
  <c r="CD42" i="6" s="1"/>
  <c r="Z53" i="8"/>
  <c r="BP37" i="10"/>
  <c r="AI63" i="10"/>
  <c r="CL63" i="10" s="1"/>
  <c r="AO53" i="6"/>
  <c r="S51" i="6"/>
  <c r="CK44" i="8"/>
  <c r="M62" i="10"/>
  <c r="BP62" i="10" s="1"/>
  <c r="BP51" i="10"/>
  <c r="BP50" i="10"/>
  <c r="CP42" i="14"/>
  <c r="BP41" i="14"/>
  <c r="BV39" i="8"/>
  <c r="BV43" i="8" s="1"/>
  <c r="S53" i="8"/>
  <c r="X63" i="9"/>
  <c r="CA63" i="9" s="1"/>
  <c r="CS51" i="10"/>
  <c r="AP62" i="10"/>
  <c r="CS62" i="10" s="1"/>
  <c r="CE40" i="14"/>
  <c r="CL41" i="14"/>
  <c r="AL61" i="9"/>
  <c r="CO61" i="9" s="1"/>
  <c r="CO50" i="9"/>
  <c r="AU53" i="10"/>
  <c r="BV52" i="10"/>
  <c r="S63" i="10"/>
  <c r="BV63" i="10" s="1"/>
  <c r="CM48" i="14"/>
  <c r="CU48" i="14"/>
  <c r="CU53" i="14" s="1"/>
  <c r="BP52" i="14"/>
  <c r="AQ52" i="14"/>
  <c r="AQ62" i="14" s="1"/>
  <c r="AQ58" i="14"/>
  <c r="CT58" i="14" s="1"/>
  <c r="CT64" i="14" s="1"/>
  <c r="BZ65" i="14"/>
  <c r="R60" i="14"/>
  <c r="BU60" i="14" s="1"/>
  <c r="AE52" i="14"/>
  <c r="AE62" i="14" s="1"/>
  <c r="AE58" i="14"/>
  <c r="CH58" i="14" s="1"/>
  <c r="CH64" i="14" s="1"/>
  <c r="AO52" i="14"/>
  <c r="AO62" i="14" s="1"/>
  <c r="CR48" i="14"/>
  <c r="CR53" i="14" s="1"/>
  <c r="AO59" i="14"/>
  <c r="CR59" i="14" s="1"/>
  <c r="BZ52" i="14"/>
  <c r="W66" i="14"/>
  <c r="BZ63" i="14" s="1"/>
  <c r="BZ66" i="14" s="1"/>
  <c r="AH60" i="14"/>
  <c r="CK60" i="14" s="1"/>
  <c r="CC64" i="14"/>
  <c r="AJ52" i="14"/>
  <c r="AJ62" i="14" s="1"/>
  <c r="CW52" i="10"/>
  <c r="AT63" i="10"/>
  <c r="CW63" i="10" s="1"/>
  <c r="CN50" i="14"/>
  <c r="CN54" i="14" s="1"/>
  <c r="CC52" i="14"/>
  <c r="CC55" i="14" s="1"/>
  <c r="Z66" i="14"/>
  <c r="CC63" i="14" s="1"/>
  <c r="CI52" i="9"/>
  <c r="AF63" i="9"/>
  <c r="CI63" i="9" s="1"/>
  <c r="V61" i="9"/>
  <c r="BY61" i="9" s="1"/>
  <c r="BY50" i="9"/>
  <c r="P53" i="9"/>
  <c r="BS52" i="9" s="1"/>
  <c r="AS51" i="10"/>
  <c r="CF52" i="14"/>
  <c r="CF55" i="14" s="1"/>
  <c r="CO50" i="14"/>
  <c r="CO54" i="14" s="1"/>
  <c r="BZ50" i="14"/>
  <c r="CN51" i="14"/>
  <c r="CO51" i="14"/>
  <c r="CO55" i="14" s="1"/>
  <c r="AO65" i="14"/>
  <c r="CR62" i="14" s="1"/>
  <c r="CR66" i="14" s="1"/>
  <c r="CG49" i="14"/>
  <c r="BP66" i="14"/>
  <c r="O58" i="14"/>
  <c r="BR58" i="14" s="1"/>
  <c r="BR64" i="14" s="1"/>
  <c r="O52" i="14"/>
  <c r="O62" i="14" s="1"/>
  <c r="AU52" i="14"/>
  <c r="AU62" i="14" s="1"/>
  <c r="CX47" i="14"/>
  <c r="AU58" i="14"/>
  <c r="CX58" i="14" s="1"/>
  <c r="CX64" i="14" s="1"/>
  <c r="AP66" i="14"/>
  <c r="CS63" i="14" s="1"/>
  <c r="CS52" i="14"/>
  <c r="CS55" i="14" s="1"/>
  <c r="T60" i="14"/>
  <c r="BW60" i="14" s="1"/>
  <c r="BW49" i="14"/>
  <c r="BW54" i="14" s="1"/>
  <c r="AB60" i="14"/>
  <c r="CE60" i="14" s="1"/>
  <c r="CE49" i="14"/>
  <c r="CE54" i="14" s="1"/>
  <c r="CX51" i="10"/>
  <c r="AU62" i="10"/>
  <c r="CX62" i="10" s="1"/>
  <c r="AM60" i="14"/>
  <c r="CP60" i="14" s="1"/>
  <c r="CP65" i="14" s="1"/>
  <c r="AM52" i="14"/>
  <c r="AM62" i="14" s="1"/>
  <c r="CC40" i="14"/>
  <c r="CU49" i="14"/>
  <c r="CU54" i="14" s="1"/>
  <c r="CD51" i="14"/>
  <c r="CT51" i="14"/>
  <c r="CC48" i="14"/>
  <c r="AT59" i="14"/>
  <c r="CW59" i="14" s="1"/>
  <c r="R66" i="14"/>
  <c r="BU63" i="14" s="1"/>
  <c r="CG47" i="14"/>
  <c r="CG53" i="14" s="1"/>
  <c r="AD52" i="14"/>
  <c r="AD62" i="14" s="1"/>
  <c r="Z61" i="14"/>
  <c r="CC61" i="14" s="1"/>
  <c r="CC65" i="14" s="1"/>
  <c r="AN66" i="14"/>
  <c r="CQ63" i="14" s="1"/>
  <c r="CH50" i="14"/>
  <c r="CH54" i="14" s="1"/>
  <c r="AU66" i="14"/>
  <c r="CX63" i="14" s="1"/>
  <c r="CX66" i="14" s="1"/>
  <c r="CQ47" i="14"/>
  <c r="AN58" i="14"/>
  <c r="CQ58" i="14" s="1"/>
  <c r="BT52" i="14"/>
  <c r="BT55" i="14" s="1"/>
  <c r="BX51" i="14"/>
  <c r="CN41" i="14"/>
  <c r="BU47" i="14"/>
  <c r="R52" i="14"/>
  <c r="R62" i="14" s="1"/>
  <c r="R58" i="14"/>
  <c r="BU58" i="14" s="1"/>
  <c r="BU64" i="14" s="1"/>
  <c r="S52" i="14"/>
  <c r="S62" i="14" s="1"/>
  <c r="AN59" i="14"/>
  <c r="CQ59" i="14" s="1"/>
  <c r="CB51" i="14"/>
  <c r="Y65" i="14"/>
  <c r="CB62" i="14" s="1"/>
  <c r="CB66" i="14" s="1"/>
  <c r="U52" i="14"/>
  <c r="U62" i="14" s="1"/>
  <c r="AT52" i="14"/>
  <c r="AT62" i="14" s="1"/>
  <c r="CC47" i="14"/>
  <c r="Z52" i="14"/>
  <c r="Z62" i="14" s="1"/>
  <c r="BW47" i="14"/>
  <c r="BW53" i="14" s="1"/>
  <c r="T58" i="14"/>
  <c r="BW58" i="14" s="1"/>
  <c r="CD47" i="14"/>
  <c r="AA52" i="14"/>
  <c r="AA62" i="14" s="1"/>
  <c r="X52" i="14"/>
  <c r="X62" i="14" s="1"/>
  <c r="CN40" i="14"/>
  <c r="BS42" i="14"/>
  <c r="M59" i="14"/>
  <c r="BP59" i="14" s="1"/>
  <c r="BP64" i="14" s="1"/>
  <c r="BP48" i="14"/>
  <c r="AF66" i="14"/>
  <c r="CI63" i="14" s="1"/>
  <c r="CI52" i="14"/>
  <c r="CI55" i="14" s="1"/>
  <c r="N60" i="14"/>
  <c r="BQ60" i="14" s="1"/>
  <c r="BQ65" i="14" s="1"/>
  <c r="BQ49" i="14"/>
  <c r="CK52" i="14"/>
  <c r="CK55" i="14" s="1"/>
  <c r="AH66" i="14"/>
  <c r="CK63" i="14" s="1"/>
  <c r="CJ50" i="14"/>
  <c r="CJ54" i="14" s="1"/>
  <c r="CS64" i="14"/>
  <c r="CA65" i="14"/>
  <c r="CM49" i="14"/>
  <c r="CM54" i="14" s="1"/>
  <c r="BV51" i="14"/>
  <c r="BV55" i="14" s="1"/>
  <c r="CL51" i="14"/>
  <c r="N59" i="14"/>
  <c r="BQ59" i="14" s="1"/>
  <c r="CA50" i="14"/>
  <c r="W59" i="14"/>
  <c r="BZ59" i="14" s="1"/>
  <c r="BZ64" i="14" s="1"/>
  <c r="CK47" i="14"/>
  <c r="AH52" i="14"/>
  <c r="AH62" i="14" s="1"/>
  <c r="N66" i="14"/>
  <c r="BQ63" i="14" s="1"/>
  <c r="BQ66" i="14" s="1"/>
  <c r="S61" i="14"/>
  <c r="BV61" i="14" s="1"/>
  <c r="O66" i="14"/>
  <c r="BR63" i="14" s="1"/>
  <c r="BR66" i="14" s="1"/>
  <c r="CA47" i="14"/>
  <c r="X58" i="14"/>
  <c r="CA58" i="14" s="1"/>
  <c r="CA64" i="14" s="1"/>
  <c r="BT47" i="14"/>
  <c r="Q58" i="14"/>
  <c r="BT58" i="14" s="1"/>
  <c r="BT64" i="14" s="1"/>
  <c r="AM58" i="14"/>
  <c r="CP58" i="14" s="1"/>
  <c r="CP47" i="14"/>
  <c r="CP53" i="14" s="1"/>
  <c r="CJ44" i="9"/>
  <c r="CW39" i="10"/>
  <c r="CW43" i="10" s="1"/>
  <c r="CE41" i="14"/>
  <c r="BS41" i="14"/>
  <c r="BP50" i="14"/>
  <c r="BP54" i="14" s="1"/>
  <c r="M61" i="14"/>
  <c r="BP61" i="14" s="1"/>
  <c r="U66" i="14"/>
  <c r="BX63" i="14" s="1"/>
  <c r="BX66" i="14" s="1"/>
  <c r="BX52" i="14"/>
  <c r="N52" i="14"/>
  <c r="N62" i="14" s="1"/>
  <c r="AJ58" i="14"/>
  <c r="CM58" i="14" s="1"/>
  <c r="CM64" i="14" s="1"/>
  <c r="CM47" i="14"/>
  <c r="BY40" i="14"/>
  <c r="CD41" i="14"/>
  <c r="AS59" i="14"/>
  <c r="CV59" i="14" s="1"/>
  <c r="CV64" i="14" s="1"/>
  <c r="CV48" i="14"/>
  <c r="V59" i="14"/>
  <c r="BY59" i="14" s="1"/>
  <c r="BY48" i="14"/>
  <c r="BY53" i="14" s="1"/>
  <c r="P61" i="14"/>
  <c r="BS61" i="14" s="1"/>
  <c r="BS65" i="14" s="1"/>
  <c r="BS50" i="14"/>
  <c r="CE47" i="14"/>
  <c r="CE53" i="14" s="1"/>
  <c r="AB52" i="14"/>
  <c r="AB62" i="14" s="1"/>
  <c r="AB58" i="14"/>
  <c r="CE58" i="14" s="1"/>
  <c r="AL52" i="14"/>
  <c r="AL62" i="14" s="1"/>
  <c r="S58" i="14"/>
  <c r="BV58" i="14" s="1"/>
  <c r="BV64" i="14" s="1"/>
  <c r="S60" i="14"/>
  <c r="BV60" i="14" s="1"/>
  <c r="CL54" i="14"/>
  <c r="AC52" i="14"/>
  <c r="AC62" i="14" s="1"/>
  <c r="CF47" i="14"/>
  <c r="CF53" i="14" s="1"/>
  <c r="AK58" i="14"/>
  <c r="CN58" i="14" s="1"/>
  <c r="AS52" i="14"/>
  <c r="AS62" i="14" s="1"/>
  <c r="CV47" i="14"/>
  <c r="CN48" i="14"/>
  <c r="CN53" i="14" s="1"/>
  <c r="AK59" i="14"/>
  <c r="CN59" i="14" s="1"/>
  <c r="CD42" i="14"/>
  <c r="AP52" i="14"/>
  <c r="AP62" i="14" s="1"/>
  <c r="CS47" i="14"/>
  <c r="BV54" i="14"/>
  <c r="BX47" i="14"/>
  <c r="BX53" i="14" s="1"/>
  <c r="U58" i="14"/>
  <c r="BX58" i="14" s="1"/>
  <c r="BQ47" i="14"/>
  <c r="BQ53" i="14" s="1"/>
  <c r="N58" i="14"/>
  <c r="BQ58" i="14" s="1"/>
  <c r="CO47" i="14"/>
  <c r="AL58" i="14"/>
  <c r="CO58" i="14" s="1"/>
  <c r="CO64" i="14" s="1"/>
  <c r="CO42" i="14"/>
  <c r="CJ64" i="14"/>
  <c r="AR58" i="14"/>
  <c r="CU58" i="14" s="1"/>
  <c r="CU64" i="14" s="1"/>
  <c r="AR52" i="14"/>
  <c r="AR62" i="14" s="1"/>
  <c r="X66" i="14"/>
  <c r="CA63" i="14" s="1"/>
  <c r="V58" i="14"/>
  <c r="BY58" i="14" s="1"/>
  <c r="AT60" i="14"/>
  <c r="CW60" i="14" s="1"/>
  <c r="CW65" i="14" s="1"/>
  <c r="AE60" i="14"/>
  <c r="CH60" i="14" s="1"/>
  <c r="CH65" i="14" s="1"/>
  <c r="AQ60" i="14"/>
  <c r="CT60" i="14" s="1"/>
  <c r="CT65" i="14" s="1"/>
  <c r="AK52" i="14"/>
  <c r="AK62" i="14" s="1"/>
  <c r="V52" i="14"/>
  <c r="V62" i="14" s="1"/>
  <c r="AI52" i="14"/>
  <c r="AI62" i="14" s="1"/>
  <c r="CJ41" i="14"/>
  <c r="CU41" i="14"/>
  <c r="BZ42" i="14"/>
  <c r="W52" i="14"/>
  <c r="W62" i="14" s="1"/>
  <c r="BZ47" i="14"/>
  <c r="BZ53" i="14" s="1"/>
  <c r="AT58" i="14"/>
  <c r="CW58" i="14" s="1"/>
  <c r="CW47" i="14"/>
  <c r="CW53" i="14" s="1"/>
  <c r="Y52" i="14"/>
  <c r="Y62" i="14" s="1"/>
  <c r="CB48" i="14"/>
  <c r="CB53" i="14" s="1"/>
  <c r="Y59" i="14"/>
  <c r="CB59" i="14" s="1"/>
  <c r="CU42" i="14"/>
  <c r="BS40" i="14"/>
  <c r="Q60" i="14"/>
  <c r="BT60" i="14" s="1"/>
  <c r="BT65" i="14" s="1"/>
  <c r="BQ51" i="14"/>
  <c r="BQ55" i="14" s="1"/>
  <c r="P66" i="14"/>
  <c r="BS63" i="14" s="1"/>
  <c r="CA55" i="14"/>
  <c r="AR61" i="14"/>
  <c r="CU61" i="14" s="1"/>
  <c r="CU65" i="14" s="1"/>
  <c r="BU48" i="14"/>
  <c r="CK48" i="14"/>
  <c r="P65" i="14"/>
  <c r="BS62" i="14" s="1"/>
  <c r="AF65" i="14"/>
  <c r="CI62" i="14" s="1"/>
  <c r="BW52" i="14"/>
  <c r="BW55" i="14" s="1"/>
  <c r="BU55" i="14"/>
  <c r="BY55" i="14"/>
  <c r="Y58" i="14"/>
  <c r="CB58" i="14" s="1"/>
  <c r="AG52" i="14"/>
  <c r="AG62" i="14" s="1"/>
  <c r="CJ47" i="14"/>
  <c r="BR40" i="14"/>
  <c r="CX40" i="14"/>
  <c r="BT42" i="14"/>
  <c r="BS55" i="14"/>
  <c r="AT65" i="14"/>
  <c r="CW62" i="14" s="1"/>
  <c r="BZ40" i="14"/>
  <c r="BQ41" i="14"/>
  <c r="CN42" i="14"/>
  <c r="CB65" i="14"/>
  <c r="U59" i="14"/>
  <c r="BX59" i="14" s="1"/>
  <c r="CI48" i="14"/>
  <c r="CF50" i="14"/>
  <c r="CF54" i="14" s="1"/>
  <c r="CI47" i="14"/>
  <c r="R61" i="14"/>
  <c r="BU61" i="14" s="1"/>
  <c r="AT66" i="14"/>
  <c r="CW63" i="14" s="1"/>
  <c r="CM52" i="14"/>
  <c r="AF52" i="14"/>
  <c r="AF62" i="14" s="1"/>
  <c r="AH65" i="14"/>
  <c r="CK62" i="14" s="1"/>
  <c r="CR52" i="14"/>
  <c r="CR55" i="14" s="1"/>
  <c r="CH40" i="14"/>
  <c r="CK41" i="14"/>
  <c r="CI64" i="14"/>
  <c r="M52" i="14"/>
  <c r="M62" i="14" s="1"/>
  <c r="BP47" i="14"/>
  <c r="CQ55" i="14"/>
  <c r="CP40" i="14"/>
  <c r="CW41" i="14"/>
  <c r="CR65" i="14"/>
  <c r="AB65" i="14"/>
  <c r="CE62" i="14" s="1"/>
  <c r="CE51" i="14"/>
  <c r="CE55" i="14" s="1"/>
  <c r="AN65" i="14"/>
  <c r="CQ62" i="14" s="1"/>
  <c r="CG52" i="14"/>
  <c r="AR65" i="14"/>
  <c r="CU62" i="14" s="1"/>
  <c r="CU51" i="14"/>
  <c r="CU55" i="14" s="1"/>
  <c r="CM66" i="14"/>
  <c r="AO68" i="8" l="1"/>
  <c r="AO60" i="13"/>
  <c r="CR60" i="13" s="1"/>
  <c r="CI49" i="13"/>
  <c r="BU52" i="6"/>
  <c r="BS53" i="8"/>
  <c r="BS57" i="8" s="1"/>
  <c r="V68" i="6"/>
  <c r="BY65" i="6" s="1"/>
  <c r="CP42" i="13"/>
  <c r="AO61" i="6"/>
  <c r="CR61" i="6" s="1"/>
  <c r="W63" i="6"/>
  <c r="BZ63" i="6" s="1"/>
  <c r="AD62" i="9"/>
  <c r="CG62" i="9" s="1"/>
  <c r="AS61" i="8"/>
  <c r="CV61" i="8" s="1"/>
  <c r="CT44" i="13"/>
  <c r="W68" i="10"/>
  <c r="BZ65" i="10" s="1"/>
  <c r="BT55" i="9"/>
  <c r="CQ55" i="13"/>
  <c r="CN55" i="13"/>
  <c r="N54" i="9"/>
  <c r="N64" i="9" s="1"/>
  <c r="AF67" i="13"/>
  <c r="CI64" i="13" s="1"/>
  <c r="BW49" i="13"/>
  <c r="N68" i="10"/>
  <c r="X61" i="9"/>
  <c r="CA61" i="9" s="1"/>
  <c r="Y60" i="10"/>
  <c r="CB60" i="10" s="1"/>
  <c r="AQ68" i="7"/>
  <c r="AR60" i="9"/>
  <c r="CU60" i="9" s="1"/>
  <c r="AN62" i="7"/>
  <c r="CQ62" i="7" s="1"/>
  <c r="AB62" i="13"/>
  <c r="CE62" i="13" s="1"/>
  <c r="CE67" i="13" s="1"/>
  <c r="R67" i="13"/>
  <c r="BU64" i="13" s="1"/>
  <c r="CV55" i="6"/>
  <c r="AH63" i="8"/>
  <c r="CK63" i="8" s="1"/>
  <c r="AT62" i="10"/>
  <c r="CW62" i="10" s="1"/>
  <c r="CW67" i="10" s="1"/>
  <c r="R61" i="9"/>
  <c r="BU61" i="9" s="1"/>
  <c r="CL51" i="6"/>
  <c r="CL56" i="6" s="1"/>
  <c r="AT61" i="9"/>
  <c r="CW61" i="9" s="1"/>
  <c r="Y63" i="13"/>
  <c r="CB63" i="13" s="1"/>
  <c r="CB67" i="13" s="1"/>
  <c r="O61" i="10"/>
  <c r="BR61" i="10" s="1"/>
  <c r="CB56" i="13"/>
  <c r="M67" i="13"/>
  <c r="BP64" i="13" s="1"/>
  <c r="AF63" i="10"/>
  <c r="CI63" i="10" s="1"/>
  <c r="CI67" i="10" s="1"/>
  <c r="Z63" i="13"/>
  <c r="CC63" i="13" s="1"/>
  <c r="BU52" i="7"/>
  <c r="BU56" i="7" s="1"/>
  <c r="BY56" i="6"/>
  <c r="CL54" i="9"/>
  <c r="CL57" i="9" s="1"/>
  <c r="BY57" i="7"/>
  <c r="AM62" i="10"/>
  <c r="CP62" i="10" s="1"/>
  <c r="AS61" i="6"/>
  <c r="CV61" i="6" s="1"/>
  <c r="AG63" i="7"/>
  <c r="CJ63" i="7" s="1"/>
  <c r="R62" i="6"/>
  <c r="BU62" i="6" s="1"/>
  <c r="BU67" i="6" s="1"/>
  <c r="BQ51" i="13"/>
  <c r="BQ56" i="13" s="1"/>
  <c r="Q61" i="13"/>
  <c r="BT61" i="13" s="1"/>
  <c r="AJ67" i="7"/>
  <c r="CM64" i="7" s="1"/>
  <c r="CA53" i="10"/>
  <c r="AR61" i="9"/>
  <c r="CU61" i="9" s="1"/>
  <c r="CU66" i="9" s="1"/>
  <c r="R63" i="13"/>
  <c r="BU63" i="13" s="1"/>
  <c r="AU61" i="7"/>
  <c r="CX61" i="7" s="1"/>
  <c r="AI61" i="13"/>
  <c r="CL61" i="13" s="1"/>
  <c r="AC61" i="13"/>
  <c r="CF61" i="13" s="1"/>
  <c r="AB63" i="9"/>
  <c r="CE63" i="9" s="1"/>
  <c r="CV56" i="13"/>
  <c r="AT60" i="10"/>
  <c r="CW60" i="10" s="1"/>
  <c r="AL68" i="10"/>
  <c r="CO65" i="10" s="1"/>
  <c r="CI54" i="13"/>
  <c r="CI57" i="13" s="1"/>
  <c r="P68" i="8"/>
  <c r="BS65" i="8" s="1"/>
  <c r="BS68" i="8" s="1"/>
  <c r="W63" i="7"/>
  <c r="BZ63" i="7" s="1"/>
  <c r="V67" i="7"/>
  <c r="BY64" i="7" s="1"/>
  <c r="AL67" i="9"/>
  <c r="CO64" i="9" s="1"/>
  <c r="AH63" i="7"/>
  <c r="CK63" i="7" s="1"/>
  <c r="AL67" i="8"/>
  <c r="CO64" i="8" s="1"/>
  <c r="AE63" i="8"/>
  <c r="CH63" i="8" s="1"/>
  <c r="S63" i="13"/>
  <c r="BV63" i="13" s="1"/>
  <c r="BT56" i="8"/>
  <c r="BZ53" i="13"/>
  <c r="CC49" i="10"/>
  <c r="CR54" i="6"/>
  <c r="CL56" i="8"/>
  <c r="AS63" i="8"/>
  <c r="CV63" i="8" s="1"/>
  <c r="S62" i="8"/>
  <c r="BV62" i="8" s="1"/>
  <c r="X62" i="6"/>
  <c r="CA62" i="6" s="1"/>
  <c r="AU62" i="13"/>
  <c r="CX62" i="13" s="1"/>
  <c r="AE62" i="13"/>
  <c r="CH62" i="13" s="1"/>
  <c r="AN68" i="6"/>
  <c r="CQ65" i="6" s="1"/>
  <c r="AB68" i="6"/>
  <c r="CE65" i="6" s="1"/>
  <c r="AA63" i="10"/>
  <c r="CD63" i="10" s="1"/>
  <c r="CQ50" i="6"/>
  <c r="BU56" i="6"/>
  <c r="W67" i="7"/>
  <c r="BZ64" i="7" s="1"/>
  <c r="AC67" i="7"/>
  <c r="CF64" i="7" s="1"/>
  <c r="Y63" i="10"/>
  <c r="CB63" i="10" s="1"/>
  <c r="Y67" i="13"/>
  <c r="CB64" i="13" s="1"/>
  <c r="BV49" i="6"/>
  <c r="AQ67" i="7"/>
  <c r="CT64" i="7" s="1"/>
  <c r="AI60" i="6"/>
  <c r="CL60" i="6" s="1"/>
  <c r="BR49" i="13"/>
  <c r="BR55" i="13" s="1"/>
  <c r="AL68" i="8"/>
  <c r="AH68" i="6"/>
  <c r="CK65" i="6" s="1"/>
  <c r="CI57" i="6"/>
  <c r="N61" i="9"/>
  <c r="BQ61" i="9" s="1"/>
  <c r="AH63" i="13"/>
  <c r="CK63" i="13" s="1"/>
  <c r="CI56" i="10"/>
  <c r="V63" i="6"/>
  <c r="BY63" i="6" s="1"/>
  <c r="BY67" i="6" s="1"/>
  <c r="AO67" i="13"/>
  <c r="CR64" i="13" s="1"/>
  <c r="AG62" i="8"/>
  <c r="CJ62" i="8" s="1"/>
  <c r="AF68" i="6"/>
  <c r="CI65" i="6" s="1"/>
  <c r="CM55" i="13"/>
  <c r="AH68" i="13"/>
  <c r="CK65" i="13" s="1"/>
  <c r="T61" i="9"/>
  <c r="BW61" i="9" s="1"/>
  <c r="BW66" i="9" s="1"/>
  <c r="AF54" i="13"/>
  <c r="AF64" i="13" s="1"/>
  <c r="CX56" i="13"/>
  <c r="AM61" i="6"/>
  <c r="CP61" i="6" s="1"/>
  <c r="Z63" i="9"/>
  <c r="CC63" i="9" s="1"/>
  <c r="BP51" i="8"/>
  <c r="CJ49" i="8"/>
  <c r="AS62" i="7"/>
  <c r="CV62" i="7" s="1"/>
  <c r="CV67" i="7" s="1"/>
  <c r="AF67" i="6"/>
  <c r="CI64" i="6" s="1"/>
  <c r="CK53" i="6"/>
  <c r="CK57" i="6" s="1"/>
  <c r="BR51" i="13"/>
  <c r="AE68" i="8"/>
  <c r="CH65" i="8" s="1"/>
  <c r="AE68" i="6"/>
  <c r="CH65" i="6" s="1"/>
  <c r="CV56" i="7"/>
  <c r="R60" i="10"/>
  <c r="BU60" i="10" s="1"/>
  <c r="BU66" i="10" s="1"/>
  <c r="AR62" i="8"/>
  <c r="CU62" i="8" s="1"/>
  <c r="W62" i="6"/>
  <c r="BZ62" i="6" s="1"/>
  <c r="BZ67" i="6" s="1"/>
  <c r="CS53" i="13"/>
  <c r="CS57" i="13" s="1"/>
  <c r="AU67" i="13"/>
  <c r="CX64" i="13" s="1"/>
  <c r="S67" i="9"/>
  <c r="BV64" i="9" s="1"/>
  <c r="Z63" i="10"/>
  <c r="CC63" i="10" s="1"/>
  <c r="BZ51" i="10"/>
  <c r="BZ56" i="10" s="1"/>
  <c r="BQ49" i="10"/>
  <c r="BQ55" i="10" s="1"/>
  <c r="BS49" i="6"/>
  <c r="BS55" i="6" s="1"/>
  <c r="BP53" i="8"/>
  <c r="AT68" i="9"/>
  <c r="CW65" i="9" s="1"/>
  <c r="AL60" i="10"/>
  <c r="CO60" i="10" s="1"/>
  <c r="CO66" i="10" s="1"/>
  <c r="BY54" i="13"/>
  <c r="BY57" i="13" s="1"/>
  <c r="CT56" i="13"/>
  <c r="AC54" i="10"/>
  <c r="AC64" i="10" s="1"/>
  <c r="AN63" i="10"/>
  <c r="CQ63" i="10" s="1"/>
  <c r="AC63" i="13"/>
  <c r="CF63" i="13" s="1"/>
  <c r="AN54" i="10"/>
  <c r="AN64" i="10" s="1"/>
  <c r="CN53" i="10"/>
  <c r="W62" i="8"/>
  <c r="BZ62" i="8" s="1"/>
  <c r="AQ67" i="6"/>
  <c r="CT64" i="6" s="1"/>
  <c r="Q68" i="6"/>
  <c r="BT65" i="6" s="1"/>
  <c r="CX54" i="10"/>
  <c r="CX57" i="10" s="1"/>
  <c r="O67" i="7"/>
  <c r="BR64" i="7" s="1"/>
  <c r="Y68" i="13"/>
  <c r="AR67" i="6"/>
  <c r="CU64" i="6" s="1"/>
  <c r="CN54" i="8"/>
  <c r="AP67" i="9"/>
  <c r="CS64" i="9" s="1"/>
  <c r="AM61" i="7"/>
  <c r="CP61" i="7" s="1"/>
  <c r="AD61" i="10"/>
  <c r="CG61" i="10" s="1"/>
  <c r="AD63" i="10"/>
  <c r="CG63" i="10" s="1"/>
  <c r="BT51" i="13"/>
  <c r="CB53" i="10"/>
  <c r="CX44" i="10"/>
  <c r="CN44" i="10"/>
  <c r="BZ56" i="7"/>
  <c r="BZ56" i="8"/>
  <c r="BZ56" i="6"/>
  <c r="CL55" i="13"/>
  <c r="CT57" i="7"/>
  <c r="O61" i="6"/>
  <c r="BR61" i="6" s="1"/>
  <c r="BR66" i="6" s="1"/>
  <c r="CM57" i="10"/>
  <c r="V61" i="6"/>
  <c r="BY61" i="6" s="1"/>
  <c r="AU61" i="6"/>
  <c r="CX61" i="6" s="1"/>
  <c r="AF63" i="7"/>
  <c r="CI63" i="7" s="1"/>
  <c r="AJ63" i="7"/>
  <c r="CM63" i="7" s="1"/>
  <c r="CM67" i="7" s="1"/>
  <c r="CO43" i="9"/>
  <c r="N63" i="9"/>
  <c r="BQ63" i="9" s="1"/>
  <c r="P62" i="8"/>
  <c r="BS62" i="8" s="1"/>
  <c r="CQ57" i="10"/>
  <c r="X61" i="13"/>
  <c r="CA61" i="13" s="1"/>
  <c r="AE67" i="10"/>
  <c r="CH64" i="10" s="1"/>
  <c r="AR62" i="9"/>
  <c r="CU62" i="9" s="1"/>
  <c r="Z62" i="13"/>
  <c r="CC62" i="13" s="1"/>
  <c r="T67" i="13"/>
  <c r="BW64" i="13" s="1"/>
  <c r="AG67" i="8"/>
  <c r="CJ64" i="8" s="1"/>
  <c r="AK67" i="13"/>
  <c r="CN64" i="13" s="1"/>
  <c r="CV44" i="7"/>
  <c r="AI60" i="13"/>
  <c r="CL60" i="13" s="1"/>
  <c r="O68" i="7"/>
  <c r="M49" i="11" s="1"/>
  <c r="BF49" i="11" s="1"/>
  <c r="CO44" i="13"/>
  <c r="AG68" i="10"/>
  <c r="CJ65" i="10" s="1"/>
  <c r="CC56" i="13"/>
  <c r="CF56" i="7"/>
  <c r="U61" i="10"/>
  <c r="BX61" i="10" s="1"/>
  <c r="BX66" i="10" s="1"/>
  <c r="Z67" i="13"/>
  <c r="CC64" i="13" s="1"/>
  <c r="CG52" i="13"/>
  <c r="CG56" i="13" s="1"/>
  <c r="AP62" i="13"/>
  <c r="CS62" i="13" s="1"/>
  <c r="AQ62" i="13"/>
  <c r="CT62" i="13" s="1"/>
  <c r="AM67" i="9"/>
  <c r="CP64" i="9" s="1"/>
  <c r="CD44" i="9"/>
  <c r="AS60" i="8"/>
  <c r="CV60" i="8" s="1"/>
  <c r="CV66" i="8" s="1"/>
  <c r="AR67" i="13"/>
  <c r="CU64" i="13" s="1"/>
  <c r="N60" i="6"/>
  <c r="BQ60" i="6" s="1"/>
  <c r="V67" i="10"/>
  <c r="BY64" i="10" s="1"/>
  <c r="AT68" i="8"/>
  <c r="CW65" i="8" s="1"/>
  <c r="AB68" i="13"/>
  <c r="CE65" i="13" s="1"/>
  <c r="AM68" i="7"/>
  <c r="AK49" i="11" s="1"/>
  <c r="CD49" i="11" s="1"/>
  <c r="AC60" i="10"/>
  <c r="CF60" i="10" s="1"/>
  <c r="CF66" i="10" s="1"/>
  <c r="AE68" i="7"/>
  <c r="CH65" i="7" s="1"/>
  <c r="X60" i="13"/>
  <c r="CA60" i="13" s="1"/>
  <c r="AJ68" i="6"/>
  <c r="CM65" i="6" s="1"/>
  <c r="CM42" i="10"/>
  <c r="CA42" i="9"/>
  <c r="CU56" i="9"/>
  <c r="CI44" i="10"/>
  <c r="CP56" i="7"/>
  <c r="AL63" i="10"/>
  <c r="CO63" i="10" s="1"/>
  <c r="AM63" i="7"/>
  <c r="CP63" i="7" s="1"/>
  <c r="O61" i="7"/>
  <c r="BR61" i="7" s="1"/>
  <c r="M67" i="7"/>
  <c r="BP64" i="7" s="1"/>
  <c r="AR63" i="7"/>
  <c r="CU63" i="7" s="1"/>
  <c r="W62" i="7"/>
  <c r="BZ62" i="7" s="1"/>
  <c r="V63" i="10"/>
  <c r="BY63" i="10" s="1"/>
  <c r="N62" i="6"/>
  <c r="BQ62" i="6" s="1"/>
  <c r="AI62" i="10"/>
  <c r="CL62" i="10" s="1"/>
  <c r="CL67" i="10" s="1"/>
  <c r="O62" i="6"/>
  <c r="BR62" i="6" s="1"/>
  <c r="AP61" i="10"/>
  <c r="CS61" i="10" s="1"/>
  <c r="CS66" i="10" s="1"/>
  <c r="AE61" i="6"/>
  <c r="CH61" i="6" s="1"/>
  <c r="CH66" i="6" s="1"/>
  <c r="CL50" i="8"/>
  <c r="CL55" i="8" s="1"/>
  <c r="AU61" i="13"/>
  <c r="CX61" i="13" s="1"/>
  <c r="AK63" i="7"/>
  <c r="CN63" i="7" s="1"/>
  <c r="AC62" i="6"/>
  <c r="CF62" i="6" s="1"/>
  <c r="AC62" i="7"/>
  <c r="CF62" i="7" s="1"/>
  <c r="AR61" i="10"/>
  <c r="CU61" i="10" s="1"/>
  <c r="CL42" i="10"/>
  <c r="AR67" i="10"/>
  <c r="CU64" i="10" s="1"/>
  <c r="Q61" i="8"/>
  <c r="BT61" i="8" s="1"/>
  <c r="AF60" i="10"/>
  <c r="CI60" i="10" s="1"/>
  <c r="BV42" i="7"/>
  <c r="CJ57" i="8"/>
  <c r="BV49" i="13"/>
  <c r="U54" i="10"/>
  <c r="U64" i="10" s="1"/>
  <c r="W68" i="7"/>
  <c r="U49" i="11" s="1"/>
  <c r="BN49" i="11" s="1"/>
  <c r="AN68" i="10"/>
  <c r="AL52" i="11" s="1"/>
  <c r="CE52" i="11" s="1"/>
  <c r="CO54" i="9"/>
  <c r="CO57" i="9" s="1"/>
  <c r="AQ68" i="8"/>
  <c r="CT65" i="8" s="1"/>
  <c r="AJ68" i="10"/>
  <c r="CM65" i="10" s="1"/>
  <c r="CM68" i="10" s="1"/>
  <c r="S68" i="7"/>
  <c r="BV65" i="7" s="1"/>
  <c r="CX42" i="9"/>
  <c r="BX55" i="10"/>
  <c r="CS42" i="4"/>
  <c r="BV44" i="4"/>
  <c r="AT63" i="7"/>
  <c r="CW63" i="7" s="1"/>
  <c r="AB61" i="6"/>
  <c r="CE61" i="6" s="1"/>
  <c r="W62" i="9"/>
  <c r="BZ62" i="9" s="1"/>
  <c r="AN60" i="7"/>
  <c r="CQ60" i="7" s="1"/>
  <c r="CC53" i="6"/>
  <c r="CC57" i="6" s="1"/>
  <c r="BP54" i="9"/>
  <c r="AA67" i="7"/>
  <c r="CD64" i="7" s="1"/>
  <c r="P68" i="6"/>
  <c r="BS65" i="6" s="1"/>
  <c r="AK63" i="9"/>
  <c r="CN63" i="9" s="1"/>
  <c r="AC63" i="10"/>
  <c r="CF63" i="10" s="1"/>
  <c r="AB63" i="6"/>
  <c r="CE63" i="6" s="1"/>
  <c r="CE67" i="6" s="1"/>
  <c r="AB62" i="7"/>
  <c r="CE62" i="7" s="1"/>
  <c r="AM63" i="8"/>
  <c r="CP63" i="8" s="1"/>
  <c r="CP67" i="8" s="1"/>
  <c r="AR63" i="10"/>
  <c r="CU63" i="10" s="1"/>
  <c r="R63" i="9"/>
  <c r="BU63" i="9" s="1"/>
  <c r="BU67" i="9" s="1"/>
  <c r="Q67" i="7"/>
  <c r="BT64" i="7" s="1"/>
  <c r="W63" i="13"/>
  <c r="BZ63" i="13" s="1"/>
  <c r="AJ63" i="8"/>
  <c r="CM63" i="8" s="1"/>
  <c r="V62" i="10"/>
  <c r="BY62" i="10" s="1"/>
  <c r="BY67" i="10" s="1"/>
  <c r="BY43" i="6"/>
  <c r="AS63" i="13"/>
  <c r="CV63" i="13" s="1"/>
  <c r="CV67" i="13" s="1"/>
  <c r="CR53" i="8"/>
  <c r="CR57" i="8" s="1"/>
  <c r="AI60" i="10"/>
  <c r="CL60" i="10" s="1"/>
  <c r="V62" i="13"/>
  <c r="BY62" i="13" s="1"/>
  <c r="CL55" i="6"/>
  <c r="CV55" i="8"/>
  <c r="CN49" i="8"/>
  <c r="CN55" i="8" s="1"/>
  <c r="Z68" i="6"/>
  <c r="X48" i="11" s="1"/>
  <c r="BQ48" i="11" s="1"/>
  <c r="AK67" i="6"/>
  <c r="CN64" i="6" s="1"/>
  <c r="CH49" i="10"/>
  <c r="CH55" i="10" s="1"/>
  <c r="CV44" i="6"/>
  <c r="Q68" i="7"/>
  <c r="BT65" i="7" s="1"/>
  <c r="X60" i="9"/>
  <c r="CA60" i="9" s="1"/>
  <c r="S68" i="13"/>
  <c r="BV65" i="13" s="1"/>
  <c r="BV68" i="13" s="1"/>
  <c r="T68" i="13"/>
  <c r="BW65" i="13" s="1"/>
  <c r="Z60" i="13"/>
  <c r="CC60" i="13" s="1"/>
  <c r="CC66" i="13" s="1"/>
  <c r="CW54" i="10"/>
  <c r="AG60" i="13"/>
  <c r="CJ60" i="13" s="1"/>
  <c r="AT68" i="13"/>
  <c r="CW65" i="13" s="1"/>
  <c r="X68" i="9"/>
  <c r="CA65" i="9" s="1"/>
  <c r="BR50" i="9"/>
  <c r="BR55" i="9" s="1"/>
  <c r="CO42" i="8"/>
  <c r="AI63" i="13"/>
  <c r="CL63" i="13" s="1"/>
  <c r="CQ44" i="13"/>
  <c r="AA61" i="10"/>
  <c r="CD61" i="10" s="1"/>
  <c r="AF63" i="8"/>
  <c r="CI63" i="8" s="1"/>
  <c r="CU50" i="8"/>
  <c r="AD61" i="7"/>
  <c r="CG61" i="7" s="1"/>
  <c r="AE63" i="7"/>
  <c r="CH63" i="7" s="1"/>
  <c r="BU53" i="8"/>
  <c r="BU57" i="8" s="1"/>
  <c r="AU63" i="13"/>
  <c r="CX63" i="13" s="1"/>
  <c r="AO67" i="7"/>
  <c r="CR64" i="7" s="1"/>
  <c r="CQ43" i="9"/>
  <c r="AK61" i="9"/>
  <c r="CN61" i="9" s="1"/>
  <c r="AI54" i="13"/>
  <c r="AI64" i="13" s="1"/>
  <c r="CJ43" i="9"/>
  <c r="AM62" i="9"/>
  <c r="CP62" i="9" s="1"/>
  <c r="CD53" i="6"/>
  <c r="CD57" i="6" s="1"/>
  <c r="AM67" i="6"/>
  <c r="CP64" i="6" s="1"/>
  <c r="CJ43" i="13"/>
  <c r="AP68" i="8"/>
  <c r="CS65" i="8" s="1"/>
  <c r="CE49" i="10"/>
  <c r="CE55" i="10" s="1"/>
  <c r="CJ49" i="9"/>
  <c r="CP42" i="8"/>
  <c r="AT60" i="13"/>
  <c r="CW60" i="13" s="1"/>
  <c r="AK60" i="13"/>
  <c r="CN60" i="13" s="1"/>
  <c r="CN66" i="13" s="1"/>
  <c r="BX42" i="6"/>
  <c r="CA43" i="9"/>
  <c r="CJ57" i="10"/>
  <c r="CT43" i="7"/>
  <c r="CL56" i="10"/>
  <c r="BR44" i="6"/>
  <c r="AF54" i="10"/>
  <c r="AF64" i="10" s="1"/>
  <c r="BP57" i="7"/>
  <c r="CF55" i="7"/>
  <c r="AL61" i="7"/>
  <c r="CO61" i="7" s="1"/>
  <c r="Y62" i="9"/>
  <c r="CB62" i="9" s="1"/>
  <c r="Y62" i="8"/>
  <c r="CB62" i="8" s="1"/>
  <c r="AP62" i="7"/>
  <c r="CS62" i="7" s="1"/>
  <c r="AI62" i="8"/>
  <c r="CL62" i="8" s="1"/>
  <c r="CL67" i="8" s="1"/>
  <c r="AU62" i="8"/>
  <c r="CX62" i="8" s="1"/>
  <c r="W67" i="8"/>
  <c r="BZ64" i="8" s="1"/>
  <c r="R67" i="10"/>
  <c r="BU64" i="10" s="1"/>
  <c r="AL60" i="8"/>
  <c r="CO60" i="8" s="1"/>
  <c r="CO66" i="8" s="1"/>
  <c r="BY42" i="8"/>
  <c r="CN42" i="6"/>
  <c r="AQ68" i="10"/>
  <c r="CT65" i="10" s="1"/>
  <c r="AA68" i="9"/>
  <c r="CD65" i="9" s="1"/>
  <c r="AN67" i="6"/>
  <c r="CQ64" i="6" s="1"/>
  <c r="CU44" i="7"/>
  <c r="AA68" i="10"/>
  <c r="CD65" i="10" s="1"/>
  <c r="V68" i="9"/>
  <c r="BY65" i="9" s="1"/>
  <c r="AJ60" i="13"/>
  <c r="CM60" i="13" s="1"/>
  <c r="M68" i="7"/>
  <c r="BP65" i="7" s="1"/>
  <c r="AA68" i="7"/>
  <c r="CD65" i="7" s="1"/>
  <c r="AB54" i="10"/>
  <c r="AB64" i="10" s="1"/>
  <c r="CE56" i="7"/>
  <c r="CW56" i="10"/>
  <c r="T62" i="6"/>
  <c r="BW62" i="6" s="1"/>
  <c r="BW67" i="6" s="1"/>
  <c r="AB63" i="10"/>
  <c r="CE63" i="10" s="1"/>
  <c r="M60" i="7"/>
  <c r="BP60" i="7" s="1"/>
  <c r="Y67" i="6"/>
  <c r="CB64" i="6" s="1"/>
  <c r="BS50" i="8"/>
  <c r="BW56" i="6"/>
  <c r="AG63" i="13"/>
  <c r="CJ63" i="13" s="1"/>
  <c r="S62" i="6"/>
  <c r="BV62" i="6" s="1"/>
  <c r="AC61" i="7"/>
  <c r="CF61" i="7" s="1"/>
  <c r="AM62" i="7"/>
  <c r="CP62" i="7" s="1"/>
  <c r="AE63" i="9"/>
  <c r="CH63" i="9" s="1"/>
  <c r="AE62" i="6"/>
  <c r="CH62" i="6" s="1"/>
  <c r="BY56" i="10"/>
  <c r="BQ56" i="6"/>
  <c r="AF61" i="10"/>
  <c r="CI61" i="10" s="1"/>
  <c r="S62" i="7"/>
  <c r="BV62" i="7" s="1"/>
  <c r="Z62" i="9"/>
  <c r="CC62" i="9" s="1"/>
  <c r="T54" i="9"/>
  <c r="T64" i="9" s="1"/>
  <c r="U62" i="8"/>
  <c r="BX62" i="8" s="1"/>
  <c r="BX67" i="8" s="1"/>
  <c r="AQ61" i="9"/>
  <c r="CT61" i="9" s="1"/>
  <c r="AS67" i="8"/>
  <c r="CV64" i="8" s="1"/>
  <c r="BZ49" i="9"/>
  <c r="BZ55" i="9" s="1"/>
  <c r="AN60" i="10"/>
  <c r="CQ60" i="10" s="1"/>
  <c r="CQ66" i="10" s="1"/>
  <c r="AC60" i="7"/>
  <c r="CF60" i="7" s="1"/>
  <c r="BW49" i="9"/>
  <c r="BW55" i="9" s="1"/>
  <c r="CU55" i="9"/>
  <c r="CD57" i="7"/>
  <c r="CM43" i="13"/>
  <c r="AJ60" i="6"/>
  <c r="CM60" i="6" s="1"/>
  <c r="CS42" i="8"/>
  <c r="AS68" i="7"/>
  <c r="CV65" i="7" s="1"/>
  <c r="O67" i="9"/>
  <c r="BR64" i="9" s="1"/>
  <c r="AI67" i="9"/>
  <c r="CL64" i="9" s="1"/>
  <c r="CU54" i="8"/>
  <c r="O68" i="13"/>
  <c r="BR65" i="13" s="1"/>
  <c r="T68" i="10"/>
  <c r="BW65" i="10" s="1"/>
  <c r="BW68" i="10" s="1"/>
  <c r="AN60" i="13"/>
  <c r="CQ60" i="13" s="1"/>
  <c r="CQ66" i="13" s="1"/>
  <c r="CK57" i="13"/>
  <c r="U68" i="7"/>
  <c r="BX65" i="7" s="1"/>
  <c r="T68" i="9"/>
  <c r="BW65" i="9" s="1"/>
  <c r="BW43" i="10"/>
  <c r="BY57" i="9"/>
  <c r="BZ56" i="13"/>
  <c r="AU54" i="13"/>
  <c r="AU64" i="13" s="1"/>
  <c r="BR57" i="9"/>
  <c r="CJ57" i="13"/>
  <c r="Y61" i="7"/>
  <c r="CB61" i="7" s="1"/>
  <c r="CB66" i="7" s="1"/>
  <c r="AJ61" i="13"/>
  <c r="CM61" i="13" s="1"/>
  <c r="AI61" i="6"/>
  <c r="CL61" i="6" s="1"/>
  <c r="BX56" i="8"/>
  <c r="CR43" i="7"/>
  <c r="AT54" i="10"/>
  <c r="AT64" i="10" s="1"/>
  <c r="AC61" i="8"/>
  <c r="CF61" i="8" s="1"/>
  <c r="Y61" i="6"/>
  <c r="CB61" i="6" s="1"/>
  <c r="AI62" i="7"/>
  <c r="CL62" i="7" s="1"/>
  <c r="AL67" i="7"/>
  <c r="CO64" i="7" s="1"/>
  <c r="AK67" i="7"/>
  <c r="CN64" i="7" s="1"/>
  <c r="CI50" i="10"/>
  <c r="CI55" i="10" s="1"/>
  <c r="CG53" i="8"/>
  <c r="R61" i="13"/>
  <c r="BU61" i="13" s="1"/>
  <c r="AO62" i="10"/>
  <c r="CR62" i="10" s="1"/>
  <c r="AG61" i="7"/>
  <c r="CJ61" i="7" s="1"/>
  <c r="O67" i="10"/>
  <c r="BR64" i="10" s="1"/>
  <c r="N63" i="6"/>
  <c r="BQ63" i="6" s="1"/>
  <c r="AH67" i="13"/>
  <c r="CK64" i="13" s="1"/>
  <c r="M60" i="9"/>
  <c r="BP60" i="9" s="1"/>
  <c r="V67" i="13"/>
  <c r="BY64" i="13" s="1"/>
  <c r="CB49" i="7"/>
  <c r="CB55" i="7" s="1"/>
  <c r="CC42" i="6"/>
  <c r="CH42" i="9"/>
  <c r="Q60" i="9"/>
  <c r="BT60" i="9" s="1"/>
  <c r="BT66" i="9" s="1"/>
  <c r="CI42" i="8"/>
  <c r="BV54" i="10"/>
  <c r="BV57" i="10" s="1"/>
  <c r="U68" i="8"/>
  <c r="BX65" i="8" s="1"/>
  <c r="AA68" i="6"/>
  <c r="CD65" i="6" s="1"/>
  <c r="CD68" i="6" s="1"/>
  <c r="X54" i="9"/>
  <c r="X64" i="9" s="1"/>
  <c r="Q68" i="8"/>
  <c r="O50" i="11" s="1"/>
  <c r="BH50" i="11" s="1"/>
  <c r="AP68" i="13"/>
  <c r="AN46" i="11" s="1"/>
  <c r="Z67" i="9"/>
  <c r="CC64" i="9" s="1"/>
  <c r="CH56" i="6"/>
  <c r="CN56" i="9"/>
  <c r="BW42" i="9"/>
  <c r="BV56" i="7"/>
  <c r="CO57" i="8"/>
  <c r="O68" i="10"/>
  <c r="BR65" i="10" s="1"/>
  <c r="CC56" i="9"/>
  <c r="CJ55" i="7"/>
  <c r="W63" i="8"/>
  <c r="BZ63" i="8" s="1"/>
  <c r="AA63" i="6"/>
  <c r="CD63" i="6" s="1"/>
  <c r="CO67" i="13"/>
  <c r="V63" i="9"/>
  <c r="BY63" i="9" s="1"/>
  <c r="AC63" i="9"/>
  <c r="CF63" i="9" s="1"/>
  <c r="AD62" i="7"/>
  <c r="CG62" i="7" s="1"/>
  <c r="W63" i="10"/>
  <c r="BZ63" i="10" s="1"/>
  <c r="BZ67" i="10" s="1"/>
  <c r="AE62" i="9"/>
  <c r="CH62" i="9" s="1"/>
  <c r="CB49" i="8"/>
  <c r="CB55" i="8" s="1"/>
  <c r="AG60" i="7"/>
  <c r="CJ60" i="7" s="1"/>
  <c r="V68" i="10"/>
  <c r="T52" i="11" s="1"/>
  <c r="BM52" i="11" s="1"/>
  <c r="CB53" i="8"/>
  <c r="V68" i="7"/>
  <c r="BY65" i="7" s="1"/>
  <c r="CH56" i="9"/>
  <c r="CW52" i="13"/>
  <c r="CW56" i="13" s="1"/>
  <c r="AR62" i="6"/>
  <c r="CU62" i="6" s="1"/>
  <c r="CU67" i="6" s="1"/>
  <c r="N67" i="7"/>
  <c r="BQ64" i="7" s="1"/>
  <c r="CU56" i="6"/>
  <c r="M62" i="6"/>
  <c r="BP62" i="6" s="1"/>
  <c r="AI63" i="6"/>
  <c r="CL63" i="6" s="1"/>
  <c r="CL67" i="6" s="1"/>
  <c r="AT54" i="13"/>
  <c r="AT64" i="13" s="1"/>
  <c r="AK61" i="8"/>
  <c r="CN61" i="8" s="1"/>
  <c r="CN66" i="8" s="1"/>
  <c r="M67" i="6"/>
  <c r="BP64" i="6" s="1"/>
  <c r="R63" i="8"/>
  <c r="BU63" i="8" s="1"/>
  <c r="CN49" i="7"/>
  <c r="AT62" i="13"/>
  <c r="CW62" i="13" s="1"/>
  <c r="CW67" i="13" s="1"/>
  <c r="CR49" i="8"/>
  <c r="AE67" i="9"/>
  <c r="CH64" i="9" s="1"/>
  <c r="N68" i="8"/>
  <c r="BQ65" i="8" s="1"/>
  <c r="N68" i="7"/>
  <c r="BQ65" i="7" s="1"/>
  <c r="N63" i="7"/>
  <c r="BQ63" i="7" s="1"/>
  <c r="BZ50" i="8"/>
  <c r="AE61" i="10"/>
  <c r="CH61" i="10" s="1"/>
  <c r="CH66" i="10" s="1"/>
  <c r="AC63" i="7"/>
  <c r="CF63" i="7" s="1"/>
  <c r="T63" i="7"/>
  <c r="BW63" i="7" s="1"/>
  <c r="AS54" i="8"/>
  <c r="AS64" i="8" s="1"/>
  <c r="V61" i="13"/>
  <c r="BY61" i="13" s="1"/>
  <c r="S63" i="7"/>
  <c r="BV63" i="7" s="1"/>
  <c r="CO51" i="13"/>
  <c r="CO56" i="13" s="1"/>
  <c r="N61" i="13"/>
  <c r="BQ61" i="13" s="1"/>
  <c r="BQ66" i="13" s="1"/>
  <c r="AN67" i="7"/>
  <c r="CQ64" i="7" s="1"/>
  <c r="AC54" i="7"/>
  <c r="AC64" i="7" s="1"/>
  <c r="CB57" i="13"/>
  <c r="AG67" i="10"/>
  <c r="CJ64" i="10" s="1"/>
  <c r="AG68" i="6"/>
  <c r="CJ65" i="6" s="1"/>
  <c r="CQ57" i="7"/>
  <c r="CA55" i="13"/>
  <c r="CC44" i="10"/>
  <c r="BU44" i="8"/>
  <c r="CA43" i="13"/>
  <c r="CD43" i="8"/>
  <c r="CS42" i="10"/>
  <c r="CD42" i="8"/>
  <c r="CQ42" i="8"/>
  <c r="CB44" i="6"/>
  <c r="CR51" i="7"/>
  <c r="CR56" i="7" s="1"/>
  <c r="O54" i="6"/>
  <c r="O64" i="6" s="1"/>
  <c r="BR55" i="6"/>
  <c r="AB63" i="7"/>
  <c r="CE63" i="7" s="1"/>
  <c r="AP63" i="8"/>
  <c r="CS63" i="8" s="1"/>
  <c r="CS67" i="8" s="1"/>
  <c r="P61" i="7"/>
  <c r="BS61" i="7" s="1"/>
  <c r="N61" i="7"/>
  <c r="BQ61" i="7" s="1"/>
  <c r="AT63" i="6"/>
  <c r="CW63" i="6" s="1"/>
  <c r="AG62" i="6"/>
  <c r="CJ62" i="6" s="1"/>
  <c r="AJ54" i="8"/>
  <c r="AJ64" i="8" s="1"/>
  <c r="AN62" i="8"/>
  <c r="CQ62" i="8" s="1"/>
  <c r="AT60" i="8"/>
  <c r="CW60" i="8" s="1"/>
  <c r="CW66" i="8" s="1"/>
  <c r="CM49" i="8"/>
  <c r="CM55" i="8" s="1"/>
  <c r="AI54" i="6"/>
  <c r="AI64" i="6" s="1"/>
  <c r="CH49" i="13"/>
  <c r="CH55" i="13" s="1"/>
  <c r="CB57" i="7"/>
  <c r="BY50" i="8"/>
  <c r="AO67" i="9"/>
  <c r="CR64" i="9" s="1"/>
  <c r="AE67" i="8"/>
  <c r="CH64" i="8" s="1"/>
  <c r="AP67" i="8"/>
  <c r="CS64" i="8" s="1"/>
  <c r="CA49" i="8"/>
  <c r="CA55" i="8" s="1"/>
  <c r="BT49" i="7"/>
  <c r="BT55" i="7" s="1"/>
  <c r="CS57" i="8"/>
  <c r="CA55" i="9"/>
  <c r="AA68" i="13"/>
  <c r="CD65" i="13" s="1"/>
  <c r="AL68" i="6"/>
  <c r="CO65" i="6" s="1"/>
  <c r="X67" i="7"/>
  <c r="CA64" i="7" s="1"/>
  <c r="CS56" i="8"/>
  <c r="AA63" i="9"/>
  <c r="CD63" i="9" s="1"/>
  <c r="AD67" i="7"/>
  <c r="CG64" i="7" s="1"/>
  <c r="AC62" i="8"/>
  <c r="CF62" i="8" s="1"/>
  <c r="W67" i="6"/>
  <c r="BZ64" i="6" s="1"/>
  <c r="Y68" i="7"/>
  <c r="CB65" i="7" s="1"/>
  <c r="S61" i="7"/>
  <c r="BV61" i="7" s="1"/>
  <c r="AB62" i="10"/>
  <c r="CE62" i="10" s="1"/>
  <c r="Y63" i="6"/>
  <c r="CB63" i="6" s="1"/>
  <c r="CB67" i="6" s="1"/>
  <c r="AB54" i="9"/>
  <c r="AB64" i="9" s="1"/>
  <c r="AF62" i="13"/>
  <c r="CI62" i="13" s="1"/>
  <c r="CI67" i="13" s="1"/>
  <c r="BQ49" i="13"/>
  <c r="BQ55" i="13" s="1"/>
  <c r="CD53" i="14"/>
  <c r="CH50" i="9"/>
  <c r="BW50" i="6"/>
  <c r="AS62" i="9"/>
  <c r="CV62" i="9" s="1"/>
  <c r="CP56" i="6"/>
  <c r="AR63" i="9"/>
  <c r="CU63" i="9" s="1"/>
  <c r="N63" i="10"/>
  <c r="BQ63" i="10" s="1"/>
  <c r="S63" i="9"/>
  <c r="BV63" i="9" s="1"/>
  <c r="Z54" i="13"/>
  <c r="Z64" i="13" s="1"/>
  <c r="CF57" i="13"/>
  <c r="AK68" i="9"/>
  <c r="CN65" i="9" s="1"/>
  <c r="AG67" i="9"/>
  <c r="CJ64" i="9" s="1"/>
  <c r="CE50" i="9"/>
  <c r="CE55" i="9" s="1"/>
  <c r="R61" i="7"/>
  <c r="BU61" i="7" s="1"/>
  <c r="CE51" i="10"/>
  <c r="CE56" i="10" s="1"/>
  <c r="AD54" i="10"/>
  <c r="AD64" i="10" s="1"/>
  <c r="CT54" i="9"/>
  <c r="AP68" i="9"/>
  <c r="Y60" i="13"/>
  <c r="CB60" i="13" s="1"/>
  <c r="CB66" i="13" s="1"/>
  <c r="W61" i="6"/>
  <c r="BZ61" i="6" s="1"/>
  <c r="AT67" i="7"/>
  <c r="CW64" i="7" s="1"/>
  <c r="CE51" i="6"/>
  <c r="CE56" i="6" s="1"/>
  <c r="T61" i="13"/>
  <c r="BW61" i="13" s="1"/>
  <c r="BW66" i="13" s="1"/>
  <c r="AT62" i="6"/>
  <c r="CW62" i="6" s="1"/>
  <c r="Y61" i="8"/>
  <c r="CB61" i="8" s="1"/>
  <c r="CB66" i="8" s="1"/>
  <c r="AK61" i="6"/>
  <c r="CN61" i="6" s="1"/>
  <c r="CN54" i="7"/>
  <c r="CN57" i="7" s="1"/>
  <c r="CP53" i="7"/>
  <c r="CP57" i="7" s="1"/>
  <c r="N54" i="6"/>
  <c r="N64" i="6" s="1"/>
  <c r="CM54" i="8"/>
  <c r="N54" i="13"/>
  <c r="N64" i="13" s="1"/>
  <c r="CG57" i="13"/>
  <c r="BR67" i="4"/>
  <c r="CB54" i="10"/>
  <c r="O63" i="10"/>
  <c r="BR63" i="10" s="1"/>
  <c r="BR67" i="10" s="1"/>
  <c r="AM63" i="6"/>
  <c r="CP63" i="6" s="1"/>
  <c r="CP67" i="6" s="1"/>
  <c r="CB56" i="6"/>
  <c r="AD67" i="13"/>
  <c r="CG64" i="13" s="1"/>
  <c r="AR62" i="13"/>
  <c r="CU62" i="13" s="1"/>
  <c r="CU67" i="13" s="1"/>
  <c r="CI51" i="13"/>
  <c r="CI56" i="13" s="1"/>
  <c r="AE68" i="9"/>
  <c r="AD60" i="10"/>
  <c r="CG60" i="10" s="1"/>
  <c r="AR54" i="9"/>
  <c r="AR64" i="9" s="1"/>
  <c r="Y54" i="13"/>
  <c r="Y64" i="13" s="1"/>
  <c r="CK49" i="13"/>
  <c r="CG55" i="10"/>
  <c r="AE62" i="7"/>
  <c r="CH62" i="7" s="1"/>
  <c r="AI54" i="8"/>
  <c r="AI64" i="8" s="1"/>
  <c r="U60" i="9"/>
  <c r="BX60" i="9" s="1"/>
  <c r="BW55" i="13"/>
  <c r="CP57" i="9"/>
  <c r="AO67" i="10"/>
  <c r="CR64" i="10" s="1"/>
  <c r="CX55" i="9"/>
  <c r="BS57" i="6"/>
  <c r="S68" i="6"/>
  <c r="BV65" i="6" s="1"/>
  <c r="CT56" i="7"/>
  <c r="CW56" i="6"/>
  <c r="CA54" i="7"/>
  <c r="CA57" i="7" s="1"/>
  <c r="AR68" i="6"/>
  <c r="CU65" i="6" s="1"/>
  <c r="CO56" i="9"/>
  <c r="O62" i="8"/>
  <c r="BR62" i="8" s="1"/>
  <c r="V67" i="9"/>
  <c r="BY64" i="9" s="1"/>
  <c r="CM50" i="9"/>
  <c r="AN54" i="9"/>
  <c r="AN64" i="9" s="1"/>
  <c r="CO50" i="10"/>
  <c r="CO55" i="10" s="1"/>
  <c r="AQ54" i="7"/>
  <c r="AQ64" i="7" s="1"/>
  <c r="CT51" i="9"/>
  <c r="CP53" i="13"/>
  <c r="CP57" i="13" s="1"/>
  <c r="W62" i="13"/>
  <c r="BZ62" i="13" s="1"/>
  <c r="AQ62" i="8"/>
  <c r="CT62" i="8" s="1"/>
  <c r="CH49" i="8"/>
  <c r="CH55" i="8" s="1"/>
  <c r="AJ54" i="13"/>
  <c r="AJ64" i="13" s="1"/>
  <c r="CO56" i="8"/>
  <c r="O61" i="13"/>
  <c r="BR61" i="13" s="1"/>
  <c r="BR66" i="13" s="1"/>
  <c r="M60" i="10"/>
  <c r="BP60" i="10" s="1"/>
  <c r="BP66" i="10" s="1"/>
  <c r="CO49" i="9"/>
  <c r="CO55" i="9" s="1"/>
  <c r="AA60" i="7"/>
  <c r="CD60" i="7" s="1"/>
  <c r="AM68" i="13"/>
  <c r="AK46" i="11" s="1"/>
  <c r="AN68" i="7"/>
  <c r="M54" i="10"/>
  <c r="M64" i="10" s="1"/>
  <c r="U61" i="9"/>
  <c r="BX61" i="9" s="1"/>
  <c r="CK50" i="7"/>
  <c r="CJ53" i="7"/>
  <c r="CJ57" i="7" s="1"/>
  <c r="W60" i="7"/>
  <c r="BZ60" i="7" s="1"/>
  <c r="AN60" i="9"/>
  <c r="CQ60" i="9" s="1"/>
  <c r="BY49" i="10"/>
  <c r="BY55" i="10" s="1"/>
  <c r="AG60" i="10"/>
  <c r="CJ60" i="10" s="1"/>
  <c r="AI67" i="7"/>
  <c r="CL64" i="7" s="1"/>
  <c r="CT56" i="8"/>
  <c r="AE63" i="10"/>
  <c r="CH63" i="10" s="1"/>
  <c r="CH67" i="10" s="1"/>
  <c r="AJ63" i="10"/>
  <c r="CM63" i="10" s="1"/>
  <c r="T61" i="10"/>
  <c r="BW61" i="10" s="1"/>
  <c r="CH56" i="10"/>
  <c r="AH61" i="6"/>
  <c r="CK61" i="6" s="1"/>
  <c r="CM52" i="13"/>
  <c r="U54" i="9"/>
  <c r="U64" i="9" s="1"/>
  <c r="V63" i="7"/>
  <c r="BY63" i="7" s="1"/>
  <c r="BY67" i="7" s="1"/>
  <c r="AK62" i="6"/>
  <c r="CN62" i="6" s="1"/>
  <c r="Q54" i="7"/>
  <c r="Q64" i="7" s="1"/>
  <c r="AQ62" i="7"/>
  <c r="CT62" i="7" s="1"/>
  <c r="CP51" i="8"/>
  <c r="CP56" i="8" s="1"/>
  <c r="Y67" i="7"/>
  <c r="CB64" i="7" s="1"/>
  <c r="AA61" i="7"/>
  <c r="CD61" i="7" s="1"/>
  <c r="P63" i="6"/>
  <c r="BS63" i="6" s="1"/>
  <c r="U61" i="6"/>
  <c r="BX61" i="6" s="1"/>
  <c r="AS67" i="6"/>
  <c r="CV64" i="6" s="1"/>
  <c r="CJ56" i="9"/>
  <c r="BY56" i="7"/>
  <c r="AB67" i="13"/>
  <c r="CE64" i="13" s="1"/>
  <c r="AD62" i="13"/>
  <c r="CG62" i="13" s="1"/>
  <c r="CG67" i="13" s="1"/>
  <c r="CH49" i="6"/>
  <c r="CH55" i="6" s="1"/>
  <c r="CV54" i="8"/>
  <c r="CV57" i="8" s="1"/>
  <c r="AP68" i="7"/>
  <c r="AN49" i="11" s="1"/>
  <c r="CG49" i="11" s="1"/>
  <c r="M60" i="8"/>
  <c r="BP60" i="8" s="1"/>
  <c r="AE54" i="10"/>
  <c r="AE64" i="10" s="1"/>
  <c r="AS67" i="10"/>
  <c r="CV64" i="10" s="1"/>
  <c r="BR68" i="4"/>
  <c r="AA60" i="13"/>
  <c r="CD60" i="13" s="1"/>
  <c r="CD66" i="13" s="1"/>
  <c r="AG68" i="13"/>
  <c r="CJ65" i="13" s="1"/>
  <c r="CJ68" i="13" s="1"/>
  <c r="AI68" i="6"/>
  <c r="CL65" i="6" s="1"/>
  <c r="CH56" i="7"/>
  <c r="CR57" i="10"/>
  <c r="R62" i="7"/>
  <c r="BU62" i="7" s="1"/>
  <c r="BU67" i="7" s="1"/>
  <c r="CC57" i="7"/>
  <c r="AU67" i="10"/>
  <c r="CX64" i="10" s="1"/>
  <c r="AA62" i="13"/>
  <c r="CD62" i="13" s="1"/>
  <c r="AQ63" i="8"/>
  <c r="CT63" i="8" s="1"/>
  <c r="AU63" i="6"/>
  <c r="CX63" i="6" s="1"/>
  <c r="AG63" i="9"/>
  <c r="CJ63" i="9" s="1"/>
  <c r="CJ67" i="9" s="1"/>
  <c r="N62" i="8"/>
  <c r="BQ62" i="8" s="1"/>
  <c r="AT67" i="9"/>
  <c r="CW64" i="9" s="1"/>
  <c r="O54" i="13"/>
  <c r="O64" i="13" s="1"/>
  <c r="AL54" i="9"/>
  <c r="AL64" i="9" s="1"/>
  <c r="AC67" i="13"/>
  <c r="CF64" i="13" s="1"/>
  <c r="BX55" i="9"/>
  <c r="BQ55" i="4"/>
  <c r="CS49" i="10"/>
  <c r="CS55" i="10" s="1"/>
  <c r="AL67" i="10"/>
  <c r="CO64" i="10" s="1"/>
  <c r="AC68" i="13"/>
  <c r="CF65" i="13" s="1"/>
  <c r="V54" i="10"/>
  <c r="V64" i="10" s="1"/>
  <c r="CW57" i="9"/>
  <c r="CE57" i="13"/>
  <c r="Z68" i="7"/>
  <c r="CC65" i="7" s="1"/>
  <c r="CC68" i="7" s="1"/>
  <c r="U68" i="9"/>
  <c r="BX65" i="9" s="1"/>
  <c r="BX68" i="9" s="1"/>
  <c r="AC68" i="7"/>
  <c r="CF65" i="7" s="1"/>
  <c r="AG54" i="9"/>
  <c r="AG64" i="9" s="1"/>
  <c r="Q61" i="7"/>
  <c r="BT61" i="7" s="1"/>
  <c r="BT66" i="7" s="1"/>
  <c r="AQ63" i="7"/>
  <c r="CT63" i="7" s="1"/>
  <c r="X61" i="10"/>
  <c r="CA61" i="10" s="1"/>
  <c r="AL54" i="10"/>
  <c r="AL64" i="10" s="1"/>
  <c r="M63" i="9"/>
  <c r="BP63" i="9" s="1"/>
  <c r="AL62" i="8"/>
  <c r="CO62" i="8" s="1"/>
  <c r="CO67" i="8" s="1"/>
  <c r="CL53" i="8"/>
  <c r="AQ63" i="13"/>
  <c r="CT63" i="13" s="1"/>
  <c r="CF57" i="7"/>
  <c r="AK62" i="9"/>
  <c r="CN62" i="9" s="1"/>
  <c r="AA62" i="10"/>
  <c r="CD62" i="10" s="1"/>
  <c r="AF67" i="8"/>
  <c r="CI64" i="8" s="1"/>
  <c r="BT49" i="10"/>
  <c r="AL54" i="8"/>
  <c r="AL64" i="8" s="1"/>
  <c r="N68" i="9"/>
  <c r="BQ65" i="9" s="1"/>
  <c r="AU60" i="13"/>
  <c r="CX60" i="13" s="1"/>
  <c r="AI60" i="8"/>
  <c r="CL60" i="8" s="1"/>
  <c r="CL66" i="8" s="1"/>
  <c r="O60" i="9"/>
  <c r="BR60" i="9" s="1"/>
  <c r="BR66" i="9" s="1"/>
  <c r="AS60" i="6"/>
  <c r="CV60" i="6" s="1"/>
  <c r="AS68" i="9"/>
  <c r="CV65" i="9" s="1"/>
  <c r="AO68" i="10"/>
  <c r="AJ68" i="9"/>
  <c r="CM65" i="9" s="1"/>
  <c r="T68" i="7"/>
  <c r="BW65" i="7" s="1"/>
  <c r="CA44" i="6"/>
  <c r="CX49" i="13"/>
  <c r="CX55" i="13" s="1"/>
  <c r="CH57" i="8"/>
  <c r="AD68" i="13"/>
  <c r="Q68" i="13"/>
  <c r="BT65" i="13" s="1"/>
  <c r="AE54" i="6"/>
  <c r="AE64" i="6" s="1"/>
  <c r="AG68" i="7"/>
  <c r="CJ65" i="7" s="1"/>
  <c r="CB42" i="7"/>
  <c r="BY42" i="10"/>
  <c r="CS44" i="7"/>
  <c r="CC44" i="7"/>
  <c r="R67" i="7"/>
  <c r="BU64" i="7" s="1"/>
  <c r="BP42" i="10"/>
  <c r="BR51" i="10"/>
  <c r="BR56" i="10" s="1"/>
  <c r="CR56" i="9"/>
  <c r="CH42" i="8"/>
  <c r="CM56" i="6"/>
  <c r="AO63" i="8"/>
  <c r="CR63" i="8" s="1"/>
  <c r="Y54" i="7"/>
  <c r="Y64" i="7" s="1"/>
  <c r="BX57" i="9"/>
  <c r="AO62" i="9"/>
  <c r="CR62" i="9" s="1"/>
  <c r="CR67" i="9" s="1"/>
  <c r="P61" i="13"/>
  <c r="BS61" i="13" s="1"/>
  <c r="Z61" i="7"/>
  <c r="CC61" i="7" s="1"/>
  <c r="CF44" i="9"/>
  <c r="AE62" i="8"/>
  <c r="CH62" i="8" s="1"/>
  <c r="CT53" i="13"/>
  <c r="AE54" i="8"/>
  <c r="AE64" i="8" s="1"/>
  <c r="AU62" i="9"/>
  <c r="CX62" i="9" s="1"/>
  <c r="AF62" i="6"/>
  <c r="CI62" i="6" s="1"/>
  <c r="BQ55" i="6"/>
  <c r="W67" i="9"/>
  <c r="BZ64" i="9" s="1"/>
  <c r="AF68" i="10"/>
  <c r="AD52" i="11" s="1"/>
  <c r="BW52" i="11" s="1"/>
  <c r="AH67" i="10"/>
  <c r="CK64" i="10" s="1"/>
  <c r="P62" i="13"/>
  <c r="BS62" i="13" s="1"/>
  <c r="CB43" i="4"/>
  <c r="P67" i="6"/>
  <c r="BS64" i="6" s="1"/>
  <c r="CO42" i="9"/>
  <c r="Z61" i="6"/>
  <c r="CC61" i="6" s="1"/>
  <c r="AU54" i="9"/>
  <c r="AU64" i="9" s="1"/>
  <c r="CG43" i="8"/>
  <c r="AI61" i="9"/>
  <c r="CL61" i="9" s="1"/>
  <c r="AU61" i="9"/>
  <c r="CX61" i="9" s="1"/>
  <c r="CX66" i="9" s="1"/>
  <c r="AH61" i="9"/>
  <c r="CK61" i="9" s="1"/>
  <c r="AL63" i="9"/>
  <c r="CO63" i="9" s="1"/>
  <c r="CO67" i="9" s="1"/>
  <c r="Q63" i="6"/>
  <c r="BT63" i="6" s="1"/>
  <c r="BT67" i="6" s="1"/>
  <c r="N61" i="6"/>
  <c r="BQ61" i="6" s="1"/>
  <c r="AJ62" i="6"/>
  <c r="CM62" i="6" s="1"/>
  <c r="CM67" i="6" s="1"/>
  <c r="AE63" i="6"/>
  <c r="CH63" i="6" s="1"/>
  <c r="R63" i="10"/>
  <c r="BU63" i="10" s="1"/>
  <c r="AI54" i="10"/>
  <c r="AI64" i="10" s="1"/>
  <c r="AM63" i="13"/>
  <c r="CP63" i="13" s="1"/>
  <c r="BT56" i="6"/>
  <c r="M62" i="13"/>
  <c r="BP62" i="13" s="1"/>
  <c r="CL44" i="6"/>
  <c r="CB43" i="13"/>
  <c r="BS42" i="8"/>
  <c r="BV44" i="8"/>
  <c r="CD55" i="7"/>
  <c r="CM42" i="9"/>
  <c r="BQ42" i="9"/>
  <c r="BU42" i="6"/>
  <c r="O68" i="9"/>
  <c r="BR65" i="9" s="1"/>
  <c r="R68" i="8"/>
  <c r="BU65" i="8" s="1"/>
  <c r="BU68" i="8" s="1"/>
  <c r="AM68" i="9"/>
  <c r="CP65" i="9" s="1"/>
  <c r="K47" i="11"/>
  <c r="BD47" i="11" s="1"/>
  <c r="BW66" i="4"/>
  <c r="BS67" i="4"/>
  <c r="BU67" i="4"/>
  <c r="BS66" i="4"/>
  <c r="BU68" i="4"/>
  <c r="CR44" i="4"/>
  <c r="BZ42" i="4"/>
  <c r="CS43" i="4"/>
  <c r="CP44" i="4"/>
  <c r="CT55" i="14"/>
  <c r="CN55" i="14"/>
  <c r="BZ55" i="14"/>
  <c r="CA66" i="14"/>
  <c r="CS53" i="14"/>
  <c r="CU57" i="6"/>
  <c r="O54" i="9"/>
  <c r="O64" i="9" s="1"/>
  <c r="BR52" i="9"/>
  <c r="BR56" i="9" s="1"/>
  <c r="BY66" i="14"/>
  <c r="CL65" i="14"/>
  <c r="CR64" i="14"/>
  <c r="BT53" i="14"/>
  <c r="BQ54" i="14"/>
  <c r="CV65" i="14"/>
  <c r="CL57" i="4"/>
  <c r="CT57" i="4"/>
  <c r="BP53" i="14"/>
  <c r="Y54" i="10"/>
  <c r="Y64" i="10" s="1"/>
  <c r="BW64" i="14"/>
  <c r="CB55" i="14"/>
  <c r="BZ54" i="14"/>
  <c r="Z54" i="4"/>
  <c r="Z64" i="4" s="1"/>
  <c r="CU66" i="14"/>
  <c r="CB54" i="14"/>
  <c r="CE64" i="14"/>
  <c r="CG54" i="14"/>
  <c r="CJ53" i="14"/>
  <c r="BS54" i="14"/>
  <c r="CP64" i="14"/>
  <c r="CA53" i="14"/>
  <c r="CA54" i="14"/>
  <c r="CD55" i="14"/>
  <c r="BW65" i="14"/>
  <c r="CX53" i="14"/>
  <c r="BP65" i="14"/>
  <c r="CL55" i="14"/>
  <c r="CK55" i="4"/>
  <c r="CC55" i="4"/>
  <c r="BV65" i="14"/>
  <c r="CI66" i="14"/>
  <c r="CO57" i="10"/>
  <c r="CG66" i="4"/>
  <c r="CK66" i="14"/>
  <c r="M54" i="8"/>
  <c r="M64" i="8" s="1"/>
  <c r="CM55" i="14"/>
  <c r="CS66" i="14"/>
  <c r="CG55" i="14"/>
  <c r="CK65" i="14"/>
  <c r="BP55" i="14"/>
  <c r="Q54" i="9"/>
  <c r="Q64" i="9" s="1"/>
  <c r="CR54" i="14"/>
  <c r="BT57" i="8"/>
  <c r="CE66" i="14"/>
  <c r="CI53" i="14"/>
  <c r="CC66" i="14"/>
  <c r="CO53" i="14"/>
  <c r="CE65" i="14"/>
  <c r="BZ68" i="10"/>
  <c r="CS57" i="7"/>
  <c r="BQ67" i="13"/>
  <c r="BZ56" i="4"/>
  <c r="M47" i="11"/>
  <c r="BF47" i="11" s="1"/>
  <c r="CF55" i="4"/>
  <c r="CQ64" i="14"/>
  <c r="BW57" i="10"/>
  <c r="Z54" i="10"/>
  <c r="Z64" i="10" s="1"/>
  <c r="CQ67" i="9"/>
  <c r="AS54" i="6"/>
  <c r="AS64" i="6" s="1"/>
  <c r="AO54" i="13"/>
  <c r="AO64" i="13" s="1"/>
  <c r="CO66" i="9"/>
  <c r="BR57" i="7"/>
  <c r="N54" i="4"/>
  <c r="N64" i="4" s="1"/>
  <c r="CE66" i="4"/>
  <c r="CH66" i="13"/>
  <c r="CI66" i="13"/>
  <c r="CI57" i="10"/>
  <c r="AO54" i="8"/>
  <c r="AO64" i="8" s="1"/>
  <c r="CM55" i="10"/>
  <c r="BS66" i="6"/>
  <c r="BY66" i="10"/>
  <c r="CJ67" i="4"/>
  <c r="CQ54" i="14"/>
  <c r="AH54" i="13"/>
  <c r="AH64" i="13" s="1"/>
  <c r="CQ53" i="14"/>
  <c r="CW64" i="14"/>
  <c r="BU66" i="14"/>
  <c r="CU56" i="13"/>
  <c r="CQ55" i="10"/>
  <c r="CR56" i="4"/>
  <c r="AF54" i="4"/>
  <c r="AF64" i="4" s="1"/>
  <c r="CE53" i="10"/>
  <c r="AB67" i="10"/>
  <c r="CE64" i="10" s="1"/>
  <c r="CA52" i="10"/>
  <c r="CA56" i="10" s="1"/>
  <c r="X63" i="10"/>
  <c r="CA63" i="10" s="1"/>
  <c r="CA67" i="10" s="1"/>
  <c r="CS52" i="10"/>
  <c r="CS56" i="10" s="1"/>
  <c r="AP63" i="10"/>
  <c r="CS63" i="10" s="1"/>
  <c r="CS67" i="10" s="1"/>
  <c r="CV50" i="7"/>
  <c r="AS61" i="7"/>
  <c r="CV61" i="7" s="1"/>
  <c r="BZ52" i="9"/>
  <c r="BZ56" i="9" s="1"/>
  <c r="W63" i="9"/>
  <c r="BZ63" i="9" s="1"/>
  <c r="CH52" i="13"/>
  <c r="CH56" i="13" s="1"/>
  <c r="AE63" i="13"/>
  <c r="CH63" i="13" s="1"/>
  <c r="Z67" i="8"/>
  <c r="CC64" i="8" s="1"/>
  <c r="CC53" i="8"/>
  <c r="CJ50" i="8"/>
  <c r="AG61" i="8"/>
  <c r="CJ61" i="8" s="1"/>
  <c r="CJ66" i="8" s="1"/>
  <c r="BY53" i="8"/>
  <c r="V67" i="8"/>
  <c r="BY64" i="8" s="1"/>
  <c r="CW53" i="6"/>
  <c r="CW57" i="6" s="1"/>
  <c r="AT67" i="6"/>
  <c r="CW64" i="6" s="1"/>
  <c r="BP55" i="10"/>
  <c r="BQ51" i="9"/>
  <c r="BQ56" i="9" s="1"/>
  <c r="N62" i="9"/>
  <c r="BQ62" i="9" s="1"/>
  <c r="CW51" i="8"/>
  <c r="AT62" i="8"/>
  <c r="CW62" i="8" s="1"/>
  <c r="CT53" i="10"/>
  <c r="CT57" i="10" s="1"/>
  <c r="AQ67" i="10"/>
  <c r="CT64" i="10" s="1"/>
  <c r="AO60" i="7"/>
  <c r="CR60" i="7" s="1"/>
  <c r="CR49" i="7"/>
  <c r="AO54" i="7"/>
  <c r="AO64" i="7" s="1"/>
  <c r="CT53" i="8"/>
  <c r="CT57" i="8" s="1"/>
  <c r="AQ67" i="8"/>
  <c r="CQ54" i="9"/>
  <c r="AN68" i="9"/>
  <c r="AG54" i="8"/>
  <c r="AG64" i="8" s="1"/>
  <c r="X60" i="10"/>
  <c r="CA60" i="10" s="1"/>
  <c r="CA49" i="10"/>
  <c r="CA55" i="10" s="1"/>
  <c r="X54" i="10"/>
  <c r="X64" i="10" s="1"/>
  <c r="CT54" i="6"/>
  <c r="CT57" i="6" s="1"/>
  <c r="AQ68" i="6"/>
  <c r="CL54" i="8"/>
  <c r="AI68" i="8"/>
  <c r="CV53" i="13"/>
  <c r="AS67" i="13"/>
  <c r="CV64" i="13" s="1"/>
  <c r="AN61" i="4"/>
  <c r="CQ61" i="4" s="1"/>
  <c r="CQ50" i="4"/>
  <c r="BX54" i="10"/>
  <c r="U68" i="10"/>
  <c r="CX54" i="8"/>
  <c r="AU68" i="8"/>
  <c r="CD49" i="10"/>
  <c r="CD55" i="10" s="1"/>
  <c r="AA60" i="10"/>
  <c r="CD60" i="10" s="1"/>
  <c r="AA54" i="10"/>
  <c r="AA64" i="10" s="1"/>
  <c r="CJ51" i="13"/>
  <c r="CJ56" i="13" s="1"/>
  <c r="AG62" i="13"/>
  <c r="CJ62" i="13" s="1"/>
  <c r="BX42" i="8"/>
  <c r="AM60" i="6"/>
  <c r="CP60" i="6" s="1"/>
  <c r="CP49" i="6"/>
  <c r="CP55" i="6" s="1"/>
  <c r="AM54" i="6"/>
  <c r="AM64" i="6" s="1"/>
  <c r="AI63" i="4"/>
  <c r="CL63" i="4" s="1"/>
  <c r="CL52" i="4"/>
  <c r="CC54" i="9"/>
  <c r="CC57" i="9" s="1"/>
  <c r="Z68" i="9"/>
  <c r="CK64" i="6"/>
  <c r="AJ60" i="9"/>
  <c r="CM60" i="9" s="1"/>
  <c r="CM66" i="9" s="1"/>
  <c r="CM49" i="9"/>
  <c r="AJ54" i="9"/>
  <c r="AJ64" i="9" s="1"/>
  <c r="AS60" i="7"/>
  <c r="CV60" i="7" s="1"/>
  <c r="CV49" i="7"/>
  <c r="AS54" i="7"/>
  <c r="AS64" i="7" s="1"/>
  <c r="W54" i="9"/>
  <c r="W64" i="9" s="1"/>
  <c r="CF49" i="8"/>
  <c r="CF55" i="8" s="1"/>
  <c r="AC60" i="8"/>
  <c r="CF60" i="8" s="1"/>
  <c r="AC54" i="8"/>
  <c r="AC64" i="8" s="1"/>
  <c r="AI60" i="7"/>
  <c r="CL60" i="7" s="1"/>
  <c r="CL49" i="7"/>
  <c r="AI54" i="7"/>
  <c r="AI64" i="7" s="1"/>
  <c r="CN49" i="6"/>
  <c r="CN55" i="6" s="1"/>
  <c r="AK60" i="6"/>
  <c r="CN60" i="6" s="1"/>
  <c r="AK54" i="6"/>
  <c r="AK64" i="6" s="1"/>
  <c r="BP54" i="8"/>
  <c r="M68" i="8"/>
  <c r="CR54" i="9"/>
  <c r="CR57" i="9" s="1"/>
  <c r="AO68" i="9"/>
  <c r="CR65" i="8"/>
  <c r="CR68" i="8" s="1"/>
  <c r="AM50" i="11"/>
  <c r="CF50" i="11" s="1"/>
  <c r="CE54" i="8"/>
  <c r="AB68" i="8"/>
  <c r="BZ54" i="9"/>
  <c r="BZ57" i="9" s="1"/>
  <c r="W68" i="9"/>
  <c r="AR68" i="4"/>
  <c r="CU54" i="4"/>
  <c r="CU57" i="4" s="1"/>
  <c r="CT49" i="13"/>
  <c r="AQ60" i="13"/>
  <c r="CT60" i="13" s="1"/>
  <c r="AQ54" i="13"/>
  <c r="AQ64" i="13" s="1"/>
  <c r="CW65" i="6"/>
  <c r="P68" i="9"/>
  <c r="CS54" i="6"/>
  <c r="AP68" i="6"/>
  <c r="CP49" i="4"/>
  <c r="CP55" i="4" s="1"/>
  <c r="AM60" i="4"/>
  <c r="CP60" i="4" s="1"/>
  <c r="CP66" i="4" s="1"/>
  <c r="AM54" i="4"/>
  <c r="AM64" i="4" s="1"/>
  <c r="Y61" i="4"/>
  <c r="CB61" i="4" s="1"/>
  <c r="CB50" i="4"/>
  <c r="AD47" i="11"/>
  <c r="BW47" i="11" s="1"/>
  <c r="CI65" i="4"/>
  <c r="CI68" i="4" s="1"/>
  <c r="CI54" i="7"/>
  <c r="AF68" i="7"/>
  <c r="CR50" i="4"/>
  <c r="CR55" i="4" s="1"/>
  <c r="AO61" i="4"/>
  <c r="CR61" i="4" s="1"/>
  <c r="CR66" i="4" s="1"/>
  <c r="CT49" i="4"/>
  <c r="CT55" i="4" s="1"/>
  <c r="AQ60" i="4"/>
  <c r="CT60" i="4" s="1"/>
  <c r="CT66" i="4" s="1"/>
  <c r="AQ54" i="4"/>
  <c r="AQ64" i="4" s="1"/>
  <c r="BX54" i="13"/>
  <c r="U68" i="13"/>
  <c r="CU49" i="13"/>
  <c r="AR60" i="13"/>
  <c r="CU60" i="13" s="1"/>
  <c r="AR54" i="13"/>
  <c r="AR64" i="13" s="1"/>
  <c r="M60" i="13"/>
  <c r="BP60" i="13" s="1"/>
  <c r="BP49" i="13"/>
  <c r="M54" i="13"/>
  <c r="M64" i="13" s="1"/>
  <c r="CE49" i="7"/>
  <c r="CE55" i="7" s="1"/>
  <c r="AB60" i="7"/>
  <c r="CE60" i="7" s="1"/>
  <c r="CE66" i="7" s="1"/>
  <c r="AB54" i="7"/>
  <c r="AB64" i="7" s="1"/>
  <c r="AN63" i="4"/>
  <c r="CQ63" i="4" s="1"/>
  <c r="CQ67" i="4" s="1"/>
  <c r="CQ52" i="4"/>
  <c r="CQ56" i="4" s="1"/>
  <c r="CS54" i="10"/>
  <c r="AP68" i="10"/>
  <c r="CH52" i="4"/>
  <c r="AE63" i="4"/>
  <c r="CH63" i="4" s="1"/>
  <c r="AF62" i="4"/>
  <c r="CI62" i="4" s="1"/>
  <c r="CI67" i="4" s="1"/>
  <c r="CI51" i="4"/>
  <c r="CI56" i="4" s="1"/>
  <c r="X62" i="4"/>
  <c r="CA62" i="4" s="1"/>
  <c r="CA67" i="4" s="1"/>
  <c r="CA51" i="4"/>
  <c r="CA56" i="4" s="1"/>
  <c r="BV54" i="8"/>
  <c r="S68" i="8"/>
  <c r="CP52" i="4"/>
  <c r="AM63" i="4"/>
  <c r="CP63" i="4" s="1"/>
  <c r="AS62" i="4"/>
  <c r="CV62" i="4" s="1"/>
  <c r="CV67" i="4" s="1"/>
  <c r="CV51" i="4"/>
  <c r="CV56" i="4" s="1"/>
  <c r="BS54" i="13"/>
  <c r="P68" i="13"/>
  <c r="Y62" i="4"/>
  <c r="CB62" i="4" s="1"/>
  <c r="CB51" i="4"/>
  <c r="W60" i="13"/>
  <c r="BZ60" i="13" s="1"/>
  <c r="BZ49" i="13"/>
  <c r="W54" i="13"/>
  <c r="W64" i="13" s="1"/>
  <c r="CE49" i="13"/>
  <c r="AB60" i="13"/>
  <c r="CE60" i="13" s="1"/>
  <c r="AB54" i="13"/>
  <c r="AB64" i="13" s="1"/>
  <c r="BW56" i="4"/>
  <c r="CD50" i="4"/>
  <c r="CD55" i="4" s="1"/>
  <c r="AA61" i="4"/>
  <c r="CD61" i="4" s="1"/>
  <c r="CD66" i="4" s="1"/>
  <c r="CW65" i="4"/>
  <c r="CW68" i="4" s="1"/>
  <c r="AR47" i="11"/>
  <c r="CK47" i="11" s="1"/>
  <c r="W52" i="11"/>
  <c r="BP52" i="11" s="1"/>
  <c r="CB65" i="10"/>
  <c r="CB68" i="10" s="1"/>
  <c r="CP54" i="8"/>
  <c r="AM68" i="8"/>
  <c r="CB52" i="4"/>
  <c r="Y63" i="4"/>
  <c r="CB63" i="4" s="1"/>
  <c r="AU62" i="4"/>
  <c r="CX62" i="4" s="1"/>
  <c r="CX67" i="4" s="1"/>
  <c r="CX51" i="4"/>
  <c r="CX56" i="4" s="1"/>
  <c r="CD55" i="13"/>
  <c r="AI62" i="4"/>
  <c r="CL62" i="4" s="1"/>
  <c r="CL51" i="4"/>
  <c r="CB55" i="13"/>
  <c r="BX49" i="6"/>
  <c r="BX55" i="6" s="1"/>
  <c r="U60" i="6"/>
  <c r="BX60" i="6" s="1"/>
  <c r="U54" i="6"/>
  <c r="U64" i="6" s="1"/>
  <c r="CH49" i="7"/>
  <c r="AE60" i="7"/>
  <c r="CH60" i="7" s="1"/>
  <c r="AE54" i="7"/>
  <c r="AE64" i="7" s="1"/>
  <c r="AP61" i="4"/>
  <c r="CS61" i="4" s="1"/>
  <c r="CS50" i="4"/>
  <c r="CH54" i="13"/>
  <c r="AE68" i="13"/>
  <c r="BV54" i="4"/>
  <c r="S68" i="4"/>
  <c r="BV65" i="4" s="1"/>
  <c r="CQ53" i="8"/>
  <c r="AN67" i="8"/>
  <c r="CQ64" i="8" s="1"/>
  <c r="CA50" i="4"/>
  <c r="CA55" i="4" s="1"/>
  <c r="X61" i="4"/>
  <c r="CA61" i="4" s="1"/>
  <c r="CA66" i="4" s="1"/>
  <c r="CX54" i="7"/>
  <c r="AU68" i="7"/>
  <c r="AE54" i="4"/>
  <c r="AE64" i="4" s="1"/>
  <c r="AG54" i="13"/>
  <c r="AG64" i="13" s="1"/>
  <c r="CO49" i="4"/>
  <c r="CO55" i="4" s="1"/>
  <c r="AL54" i="4"/>
  <c r="AL64" i="4" s="1"/>
  <c r="AL60" i="4"/>
  <c r="CO60" i="4" s="1"/>
  <c r="CO66" i="4" s="1"/>
  <c r="AD67" i="4"/>
  <c r="CG53" i="4"/>
  <c r="CG57" i="4" s="1"/>
  <c r="AA54" i="4"/>
  <c r="AA64" i="4" s="1"/>
  <c r="CR52" i="6"/>
  <c r="AO63" i="6"/>
  <c r="CR63" i="6" s="1"/>
  <c r="CF52" i="6"/>
  <c r="CF56" i="6" s="1"/>
  <c r="AC63" i="6"/>
  <c r="CF63" i="6" s="1"/>
  <c r="CN52" i="8"/>
  <c r="AK63" i="8"/>
  <c r="CN63" i="8" s="1"/>
  <c r="CT52" i="9"/>
  <c r="AQ63" i="9"/>
  <c r="CT63" i="9" s="1"/>
  <c r="CT67" i="9" s="1"/>
  <c r="CO51" i="10"/>
  <c r="CO56" i="10" s="1"/>
  <c r="AL62" i="10"/>
  <c r="CO62" i="10" s="1"/>
  <c r="CA50" i="6"/>
  <c r="X61" i="6"/>
  <c r="CA61" i="6" s="1"/>
  <c r="CO52" i="6"/>
  <c r="AL63" i="6"/>
  <c r="CO63" i="6" s="1"/>
  <c r="CW53" i="8"/>
  <c r="CW57" i="8" s="1"/>
  <c r="AT67" i="8"/>
  <c r="CW64" i="8" s="1"/>
  <c r="CJ50" i="10"/>
  <c r="CJ55" i="10" s="1"/>
  <c r="AG61" i="10"/>
  <c r="CJ61" i="10" s="1"/>
  <c r="CB53" i="9"/>
  <c r="Y67" i="9"/>
  <c r="CB64" i="9" s="1"/>
  <c r="BR51" i="7"/>
  <c r="O62" i="7"/>
  <c r="BR62" i="7" s="1"/>
  <c r="CS52" i="6"/>
  <c r="AP63" i="6"/>
  <c r="CS63" i="6" s="1"/>
  <c r="BP52" i="7"/>
  <c r="M63" i="7"/>
  <c r="BP63" i="7" s="1"/>
  <c r="BX51" i="7"/>
  <c r="U62" i="7"/>
  <c r="BX62" i="7" s="1"/>
  <c r="CL51" i="9"/>
  <c r="AI62" i="9"/>
  <c r="CL62" i="9" s="1"/>
  <c r="BW51" i="13"/>
  <c r="T62" i="13"/>
  <c r="BW62" i="13" s="1"/>
  <c r="CG53" i="6"/>
  <c r="AD67" i="6"/>
  <c r="CG64" i="6" s="1"/>
  <c r="M54" i="7"/>
  <c r="M64" i="7" s="1"/>
  <c r="CX49" i="7"/>
  <c r="CX55" i="7" s="1"/>
  <c r="AU60" i="7"/>
  <c r="CX60" i="7" s="1"/>
  <c r="AU54" i="7"/>
  <c r="AU64" i="7" s="1"/>
  <c r="CA49" i="7"/>
  <c r="X60" i="7"/>
  <c r="CA60" i="7" s="1"/>
  <c r="X54" i="7"/>
  <c r="X64" i="7" s="1"/>
  <c r="CW53" i="10"/>
  <c r="AT67" i="10"/>
  <c r="CW64" i="10" s="1"/>
  <c r="CG54" i="7"/>
  <c r="CG57" i="7" s="1"/>
  <c r="AD68" i="7"/>
  <c r="CB54" i="8"/>
  <c r="Y68" i="8"/>
  <c r="CD53" i="9"/>
  <c r="CD57" i="9" s="1"/>
  <c r="AA67" i="9"/>
  <c r="CD64" i="9" s="1"/>
  <c r="CR51" i="8"/>
  <c r="CR56" i="8" s="1"/>
  <c r="AO62" i="8"/>
  <c r="CR62" i="8" s="1"/>
  <c r="BW49" i="8"/>
  <c r="BW55" i="8" s="1"/>
  <c r="T60" i="8"/>
  <c r="BW60" i="8" s="1"/>
  <c r="BW66" i="8" s="1"/>
  <c r="T54" i="8"/>
  <c r="T64" i="8" s="1"/>
  <c r="CF49" i="9"/>
  <c r="AC60" i="9"/>
  <c r="CF60" i="9" s="1"/>
  <c r="AC54" i="9"/>
  <c r="AC64" i="9" s="1"/>
  <c r="AP60" i="9"/>
  <c r="CS60" i="9" s="1"/>
  <c r="CS66" i="9" s="1"/>
  <c r="CS49" i="9"/>
  <c r="CS55" i="9" s="1"/>
  <c r="AP54" i="9"/>
  <c r="AP64" i="9" s="1"/>
  <c r="BX53" i="6"/>
  <c r="U67" i="6"/>
  <c r="BX64" i="6" s="1"/>
  <c r="CD49" i="9"/>
  <c r="AA54" i="9"/>
  <c r="AA64" i="9" s="1"/>
  <c r="AA60" i="9"/>
  <c r="CD60" i="9" s="1"/>
  <c r="CO49" i="6"/>
  <c r="CO55" i="6" s="1"/>
  <c r="AL60" i="6"/>
  <c r="CO60" i="6" s="1"/>
  <c r="CO66" i="6" s="1"/>
  <c r="AL54" i="6"/>
  <c r="AL64" i="6" s="1"/>
  <c r="CM54" i="7"/>
  <c r="CM57" i="7" s="1"/>
  <c r="AJ68" i="7"/>
  <c r="CB49" i="9"/>
  <c r="Y54" i="9"/>
  <c r="Y64" i="9" s="1"/>
  <c r="Y60" i="9"/>
  <c r="CB60" i="9" s="1"/>
  <c r="CT49" i="10"/>
  <c r="CT55" i="10" s="1"/>
  <c r="AQ60" i="10"/>
  <c r="CT60" i="10" s="1"/>
  <c r="CT66" i="10" s="1"/>
  <c r="AQ54" i="10"/>
  <c r="AQ64" i="10" s="1"/>
  <c r="BQ65" i="10"/>
  <c r="CQ66" i="14"/>
  <c r="CW66" i="14"/>
  <c r="BS66" i="14"/>
  <c r="BX64" i="14"/>
  <c r="CV53" i="14"/>
  <c r="BX55" i="14"/>
  <c r="BU65" i="14"/>
  <c r="Z61" i="9"/>
  <c r="CC61" i="9" s="1"/>
  <c r="CC50" i="9"/>
  <c r="Q63" i="9"/>
  <c r="BT63" i="9" s="1"/>
  <c r="BS50" i="10"/>
  <c r="P61" i="10"/>
  <c r="BS61" i="10" s="1"/>
  <c r="CU53" i="9"/>
  <c r="AR67" i="9"/>
  <c r="CU64" i="9" s="1"/>
  <c r="CN52" i="6"/>
  <c r="CN56" i="6" s="1"/>
  <c r="AK63" i="6"/>
  <c r="CN63" i="6" s="1"/>
  <c r="CV52" i="6"/>
  <c r="AS63" i="6"/>
  <c r="CV63" i="6" s="1"/>
  <c r="CT52" i="10"/>
  <c r="CT56" i="10" s="1"/>
  <c r="AQ63" i="10"/>
  <c r="CT63" i="10" s="1"/>
  <c r="CT67" i="10" s="1"/>
  <c r="BW50" i="7"/>
  <c r="T61" i="7"/>
  <c r="BW61" i="7" s="1"/>
  <c r="T63" i="13"/>
  <c r="BW63" i="13" s="1"/>
  <c r="BW52" i="13"/>
  <c r="BP50" i="6"/>
  <c r="M61" i="6"/>
  <c r="BP61" i="6" s="1"/>
  <c r="BZ50" i="7"/>
  <c r="BZ55" i="7" s="1"/>
  <c r="W61" i="7"/>
  <c r="BZ61" i="7" s="1"/>
  <c r="BX51" i="9"/>
  <c r="BX56" i="9" s="1"/>
  <c r="U62" i="9"/>
  <c r="BX62" i="9" s="1"/>
  <c r="BX67" i="9" s="1"/>
  <c r="AH63" i="6"/>
  <c r="CK63" i="6" s="1"/>
  <c r="CK67" i="6" s="1"/>
  <c r="CK52" i="6"/>
  <c r="CK56" i="6" s="1"/>
  <c r="AR61" i="6"/>
  <c r="CU61" i="6" s="1"/>
  <c r="CU50" i="6"/>
  <c r="CF50" i="9"/>
  <c r="AC61" i="9"/>
  <c r="CF61" i="9" s="1"/>
  <c r="P63" i="13"/>
  <c r="BS63" i="13" s="1"/>
  <c r="BS52" i="13"/>
  <c r="BS56" i="13" s="1"/>
  <c r="BP51" i="9"/>
  <c r="BP56" i="9" s="1"/>
  <c r="M62" i="9"/>
  <c r="BP62" i="9" s="1"/>
  <c r="CF50" i="6"/>
  <c r="AC61" i="6"/>
  <c r="CF61" i="6" s="1"/>
  <c r="BX50" i="8"/>
  <c r="U61" i="8"/>
  <c r="BX61" i="8" s="1"/>
  <c r="BY50" i="7"/>
  <c r="V61" i="7"/>
  <c r="BY61" i="7" s="1"/>
  <c r="AR63" i="8"/>
  <c r="CU63" i="8" s="1"/>
  <c r="CU52" i="8"/>
  <c r="CU56" i="8" s="1"/>
  <c r="BX51" i="6"/>
  <c r="U62" i="6"/>
  <c r="BX62" i="6" s="1"/>
  <c r="BV51" i="10"/>
  <c r="BV56" i="10" s="1"/>
  <c r="S62" i="10"/>
  <c r="BV62" i="10" s="1"/>
  <c r="BV67" i="10" s="1"/>
  <c r="CC52" i="6"/>
  <c r="CC56" i="6" s="1"/>
  <c r="Z63" i="6"/>
  <c r="CC63" i="6" s="1"/>
  <c r="CC67" i="6" s="1"/>
  <c r="CK50" i="13"/>
  <c r="AH61" i="13"/>
  <c r="CK61" i="13" s="1"/>
  <c r="CK66" i="13" s="1"/>
  <c r="CR67" i="7"/>
  <c r="CD52" i="8"/>
  <c r="AA63" i="8"/>
  <c r="CD63" i="8" s="1"/>
  <c r="CT52" i="6"/>
  <c r="AQ63" i="6"/>
  <c r="CT63" i="6" s="1"/>
  <c r="CO52" i="7"/>
  <c r="AL63" i="7"/>
  <c r="CO63" i="7" s="1"/>
  <c r="BQ51" i="10"/>
  <c r="BQ56" i="10" s="1"/>
  <c r="N62" i="10"/>
  <c r="BQ62" i="10" s="1"/>
  <c r="BP50" i="9"/>
  <c r="BP55" i="9" s="1"/>
  <c r="M61" i="9"/>
  <c r="BP61" i="9" s="1"/>
  <c r="BS51" i="7"/>
  <c r="P62" i="7"/>
  <c r="BS62" i="7" s="1"/>
  <c r="CV51" i="8"/>
  <c r="CV56" i="8" s="1"/>
  <c r="AS62" i="8"/>
  <c r="CV62" i="8" s="1"/>
  <c r="CX52" i="9"/>
  <c r="CX56" i="9" s="1"/>
  <c r="AU63" i="9"/>
  <c r="CX63" i="9" s="1"/>
  <c r="CR51" i="6"/>
  <c r="AO62" i="6"/>
  <c r="CR62" i="6" s="1"/>
  <c r="BV50" i="13"/>
  <c r="S61" i="13"/>
  <c r="BV61" i="13" s="1"/>
  <c r="BV66" i="13" s="1"/>
  <c r="CB43" i="7"/>
  <c r="CB50" i="10"/>
  <c r="CB55" i="10" s="1"/>
  <c r="Y61" i="10"/>
  <c r="CB61" i="10" s="1"/>
  <c r="BP52" i="8"/>
  <c r="M63" i="8"/>
  <c r="BP63" i="8" s="1"/>
  <c r="BP67" i="8" s="1"/>
  <c r="CR52" i="10"/>
  <c r="CR56" i="10" s="1"/>
  <c r="AO63" i="10"/>
  <c r="CR63" i="10" s="1"/>
  <c r="BX50" i="13"/>
  <c r="U61" i="13"/>
  <c r="BX61" i="13" s="1"/>
  <c r="BT50" i="10"/>
  <c r="Q61" i="10"/>
  <c r="BT61" i="10" s="1"/>
  <c r="BT66" i="10" s="1"/>
  <c r="BX53" i="7"/>
  <c r="BX57" i="7" s="1"/>
  <c r="U67" i="7"/>
  <c r="BX64" i="7" s="1"/>
  <c r="CW52" i="8"/>
  <c r="AT63" i="8"/>
  <c r="CW63" i="8" s="1"/>
  <c r="BP51" i="7"/>
  <c r="M62" i="7"/>
  <c r="BP62" i="7" s="1"/>
  <c r="CU50" i="13"/>
  <c r="AR61" i="13"/>
  <c r="CU61" i="13" s="1"/>
  <c r="CS52" i="9"/>
  <c r="AP63" i="9"/>
  <c r="CS63" i="9" s="1"/>
  <c r="BX67" i="10"/>
  <c r="CG52" i="6"/>
  <c r="AD63" i="6"/>
  <c r="CG63" i="6" s="1"/>
  <c r="CW51" i="7"/>
  <c r="CW56" i="7" s="1"/>
  <c r="AT62" i="7"/>
  <c r="CW62" i="7" s="1"/>
  <c r="AE67" i="6"/>
  <c r="CH53" i="6"/>
  <c r="CH57" i="6" s="1"/>
  <c r="BX52" i="7"/>
  <c r="U63" i="7"/>
  <c r="BX63" i="7" s="1"/>
  <c r="BU51" i="13"/>
  <c r="BU56" i="13" s="1"/>
  <c r="R62" i="13"/>
  <c r="BU62" i="13" s="1"/>
  <c r="CP50" i="10"/>
  <c r="AM61" i="10"/>
  <c r="CP61" i="10" s="1"/>
  <c r="CU50" i="7"/>
  <c r="AR61" i="7"/>
  <c r="CU61" i="7" s="1"/>
  <c r="CK51" i="10"/>
  <c r="AH62" i="10"/>
  <c r="CK62" i="10" s="1"/>
  <c r="CM67" i="9"/>
  <c r="CI50" i="7"/>
  <c r="AF61" i="7"/>
  <c r="CI61" i="7" s="1"/>
  <c r="CS51" i="6"/>
  <c r="AP62" i="6"/>
  <c r="CS62" i="6" s="1"/>
  <c r="M63" i="13"/>
  <c r="BP63" i="13" s="1"/>
  <c r="BP52" i="13"/>
  <c r="BP56" i="13" s="1"/>
  <c r="CQ50" i="7"/>
  <c r="CQ55" i="7" s="1"/>
  <c r="AN61" i="7"/>
  <c r="CQ61" i="7" s="1"/>
  <c r="BX50" i="7"/>
  <c r="U61" i="7"/>
  <c r="BX61" i="7" s="1"/>
  <c r="O67" i="13"/>
  <c r="BR64" i="13" s="1"/>
  <c r="BR53" i="13"/>
  <c r="BR57" i="13" s="1"/>
  <c r="BW51" i="8"/>
  <c r="T62" i="8"/>
  <c r="BW62" i="8" s="1"/>
  <c r="AT67" i="13"/>
  <c r="CW64" i="13" s="1"/>
  <c r="CW53" i="13"/>
  <c r="CW57" i="13" s="1"/>
  <c r="CI51" i="8"/>
  <c r="CI56" i="8" s="1"/>
  <c r="AF62" i="8"/>
  <c r="CI62" i="8" s="1"/>
  <c r="CG51" i="8"/>
  <c r="CG56" i="8" s="1"/>
  <c r="AD62" i="8"/>
  <c r="CG62" i="8" s="1"/>
  <c r="CG67" i="8" s="1"/>
  <c r="CN53" i="8"/>
  <c r="AK67" i="8"/>
  <c r="CN64" i="8" s="1"/>
  <c r="BX51" i="13"/>
  <c r="BX56" i="13" s="1"/>
  <c r="U62" i="13"/>
  <c r="BX62" i="13" s="1"/>
  <c r="BX67" i="13" s="1"/>
  <c r="CR53" i="6"/>
  <c r="AO67" i="6"/>
  <c r="CR64" i="6" s="1"/>
  <c r="CF53" i="8"/>
  <c r="AC67" i="8"/>
  <c r="CF64" i="8" s="1"/>
  <c r="CM53" i="8"/>
  <c r="AJ67" i="8"/>
  <c r="CM64" i="8" s="1"/>
  <c r="BR49" i="7"/>
  <c r="BR55" i="7" s="1"/>
  <c r="O60" i="7"/>
  <c r="BR60" i="7" s="1"/>
  <c r="O54" i="7"/>
  <c r="O64" i="7" s="1"/>
  <c r="CK51" i="8"/>
  <c r="CK56" i="8" s="1"/>
  <c r="AH62" i="8"/>
  <c r="CK62" i="8" s="1"/>
  <c r="BS49" i="8"/>
  <c r="P60" i="8"/>
  <c r="BS60" i="8" s="1"/>
  <c r="BS66" i="8" s="1"/>
  <c r="P54" i="8"/>
  <c r="P64" i="8" s="1"/>
  <c r="W60" i="8"/>
  <c r="BZ60" i="8" s="1"/>
  <c r="BZ66" i="8" s="1"/>
  <c r="BZ49" i="8"/>
  <c r="W54" i="8"/>
  <c r="W64" i="8" s="1"/>
  <c r="CU49" i="7"/>
  <c r="AR60" i="7"/>
  <c r="CU60" i="7" s="1"/>
  <c r="AR54" i="7"/>
  <c r="AR64" i="7" s="1"/>
  <c r="CW55" i="8"/>
  <c r="Q60" i="8"/>
  <c r="BT60" i="8" s="1"/>
  <c r="BT49" i="8"/>
  <c r="BT55" i="8" s="1"/>
  <c r="Q54" i="8"/>
  <c r="Q64" i="8" s="1"/>
  <c r="S60" i="9"/>
  <c r="BV60" i="9" s="1"/>
  <c r="S54" i="9"/>
  <c r="S64" i="9" s="1"/>
  <c r="CA66" i="8"/>
  <c r="BW53" i="6"/>
  <c r="T67" i="6"/>
  <c r="BW64" i="6" s="1"/>
  <c r="CS53" i="10"/>
  <c r="AP67" i="10"/>
  <c r="CS64" i="10" s="1"/>
  <c r="P60" i="7"/>
  <c r="BS60" i="7" s="1"/>
  <c r="BS49" i="7"/>
  <c r="BS55" i="7" s="1"/>
  <c r="P54" i="7"/>
  <c r="P64" i="7" s="1"/>
  <c r="BZ66" i="9"/>
  <c r="CA49" i="6"/>
  <c r="X60" i="6"/>
  <c r="CA60" i="6" s="1"/>
  <c r="X54" i="6"/>
  <c r="X64" i="6" s="1"/>
  <c r="AO60" i="9"/>
  <c r="CR60" i="9" s="1"/>
  <c r="CR49" i="9"/>
  <c r="AO54" i="9"/>
  <c r="AO64" i="9" s="1"/>
  <c r="AR60" i="8"/>
  <c r="CU60" i="8" s="1"/>
  <c r="CU66" i="8" s="1"/>
  <c r="CU49" i="8"/>
  <c r="AR54" i="8"/>
  <c r="AR64" i="8" s="1"/>
  <c r="CX49" i="6"/>
  <c r="CX55" i="6" s="1"/>
  <c r="AU60" i="6"/>
  <c r="CX60" i="6" s="1"/>
  <c r="AU54" i="6"/>
  <c r="AU64" i="6" s="1"/>
  <c r="CE53" i="6"/>
  <c r="CE57" i="6" s="1"/>
  <c r="AB67" i="6"/>
  <c r="CE64" i="6" s="1"/>
  <c r="BZ54" i="8"/>
  <c r="BZ57" i="8" s="1"/>
  <c r="W68" i="8"/>
  <c r="CF54" i="10"/>
  <c r="AC68" i="10"/>
  <c r="CF54" i="8"/>
  <c r="AC68" i="8"/>
  <c r="BT54" i="10"/>
  <c r="Q68" i="10"/>
  <c r="BW42" i="8"/>
  <c r="AD60" i="9"/>
  <c r="CG60" i="9" s="1"/>
  <c r="CG66" i="9" s="1"/>
  <c r="CG49" i="9"/>
  <c r="CG55" i="9" s="1"/>
  <c r="AD54" i="9"/>
  <c r="AD64" i="9" s="1"/>
  <c r="CK49" i="10"/>
  <c r="CK55" i="10" s="1"/>
  <c r="AH60" i="10"/>
  <c r="CK60" i="10" s="1"/>
  <c r="CK66" i="10" s="1"/>
  <c r="AH54" i="10"/>
  <c r="AH64" i="10" s="1"/>
  <c r="AP60" i="7"/>
  <c r="CS60" i="7" s="1"/>
  <c r="CS49" i="7"/>
  <c r="AP54" i="7"/>
  <c r="AP64" i="7" s="1"/>
  <c r="BU49" i="13"/>
  <c r="BU55" i="13" s="1"/>
  <c r="R60" i="13"/>
  <c r="BU60" i="13" s="1"/>
  <c r="R54" i="13"/>
  <c r="R64" i="13" s="1"/>
  <c r="BY54" i="8"/>
  <c r="V68" i="8"/>
  <c r="CU53" i="8"/>
  <c r="AR67" i="8"/>
  <c r="CU64" i="8" s="1"/>
  <c r="BU49" i="8"/>
  <c r="BU55" i="8" s="1"/>
  <c r="R60" i="8"/>
  <c r="BU60" i="8" s="1"/>
  <c r="BU66" i="8" s="1"/>
  <c r="R54" i="8"/>
  <c r="R64" i="8" s="1"/>
  <c r="BY49" i="6"/>
  <c r="BY55" i="6" s="1"/>
  <c r="V60" i="6"/>
  <c r="BY60" i="6" s="1"/>
  <c r="V54" i="6"/>
  <c r="V64" i="6" s="1"/>
  <c r="CJ49" i="6"/>
  <c r="AG60" i="6"/>
  <c r="CJ60" i="6" s="1"/>
  <c r="AG54" i="6"/>
  <c r="AG64" i="6" s="1"/>
  <c r="CO42" i="6"/>
  <c r="CG54" i="6"/>
  <c r="AD68" i="6"/>
  <c r="CV65" i="8"/>
  <c r="BQ66" i="10"/>
  <c r="BT49" i="6"/>
  <c r="Q60" i="6"/>
  <c r="BT60" i="6" s="1"/>
  <c r="Q54" i="6"/>
  <c r="Q64" i="6" s="1"/>
  <c r="BU55" i="10"/>
  <c r="CG49" i="6"/>
  <c r="AD60" i="6"/>
  <c r="CG60" i="6" s="1"/>
  <c r="AD54" i="6"/>
  <c r="AD64" i="6" s="1"/>
  <c r="CK49" i="6"/>
  <c r="CK55" i="6" s="1"/>
  <c r="AH60" i="6"/>
  <c r="CK60" i="6" s="1"/>
  <c r="AH54" i="6"/>
  <c r="AH64" i="6" s="1"/>
  <c r="CT42" i="10"/>
  <c r="CK53" i="9"/>
  <c r="AH67" i="9"/>
  <c r="CK64" i="9" s="1"/>
  <c r="CL65" i="9"/>
  <c r="CN65" i="7"/>
  <c r="CV42" i="7"/>
  <c r="T60" i="7"/>
  <c r="BW60" i="7" s="1"/>
  <c r="BW49" i="7"/>
  <c r="T54" i="7"/>
  <c r="T64" i="7" s="1"/>
  <c r="W54" i="7"/>
  <c r="W64" i="7" s="1"/>
  <c r="AF60" i="8"/>
  <c r="CI60" i="8" s="1"/>
  <c r="CI66" i="8" s="1"/>
  <c r="CI49" i="8"/>
  <c r="CI55" i="8" s="1"/>
  <c r="AF54" i="8"/>
  <c r="AF64" i="8" s="1"/>
  <c r="AP54" i="10"/>
  <c r="AP64" i="10" s="1"/>
  <c r="BR54" i="6"/>
  <c r="BR57" i="6" s="1"/>
  <c r="O68" i="6"/>
  <c r="CG53" i="9"/>
  <c r="CG57" i="9" s="1"/>
  <c r="AD67" i="9"/>
  <c r="BP65" i="9"/>
  <c r="CX65" i="10"/>
  <c r="BY57" i="10"/>
  <c r="AM62" i="4"/>
  <c r="CP62" i="4" s="1"/>
  <c r="CP51" i="4"/>
  <c r="CE54" i="7"/>
  <c r="AB68" i="7"/>
  <c r="CF54" i="6"/>
  <c r="CF57" i="6" s="1"/>
  <c r="AC68" i="6"/>
  <c r="BU54" i="6"/>
  <c r="BU57" i="6" s="1"/>
  <c r="R68" i="6"/>
  <c r="CN54" i="13"/>
  <c r="CN57" i="13" s="1"/>
  <c r="AK68" i="13"/>
  <c r="CA54" i="8"/>
  <c r="X68" i="8"/>
  <c r="AI60" i="4"/>
  <c r="CL60" i="4" s="1"/>
  <c r="CL49" i="4"/>
  <c r="AI54" i="4"/>
  <c r="AI64" i="4" s="1"/>
  <c r="AS60" i="4"/>
  <c r="CV60" i="4" s="1"/>
  <c r="CV66" i="4" s="1"/>
  <c r="AS54" i="4"/>
  <c r="AS64" i="4" s="1"/>
  <c r="CV49" i="4"/>
  <c r="CV55" i="4" s="1"/>
  <c r="BP51" i="4"/>
  <c r="BP56" i="4" s="1"/>
  <c r="M62" i="4"/>
  <c r="BP62" i="4" s="1"/>
  <c r="BP67" i="4" s="1"/>
  <c r="N60" i="7"/>
  <c r="BQ60" i="7" s="1"/>
  <c r="BQ49" i="7"/>
  <c r="BQ55" i="7" s="1"/>
  <c r="N54" i="7"/>
  <c r="N64" i="7" s="1"/>
  <c r="CG65" i="10"/>
  <c r="CH53" i="7"/>
  <c r="CH57" i="7" s="1"/>
  <c r="AE67" i="7"/>
  <c r="CH64" i="7" s="1"/>
  <c r="CC66" i="4"/>
  <c r="S54" i="13"/>
  <c r="S64" i="13" s="1"/>
  <c r="CR67" i="4"/>
  <c r="CE42" i="13"/>
  <c r="CR55" i="13"/>
  <c r="BV53" i="7"/>
  <c r="BV57" i="7" s="1"/>
  <c r="S67" i="7"/>
  <c r="CH57" i="9"/>
  <c r="CT65" i="9"/>
  <c r="AP60" i="4"/>
  <c r="CS60" i="4" s="1"/>
  <c r="CS49" i="4"/>
  <c r="AP54" i="4"/>
  <c r="AP64" i="4" s="1"/>
  <c r="CB54" i="9"/>
  <c r="Y68" i="9"/>
  <c r="CT65" i="4"/>
  <c r="CT68" i="4" s="1"/>
  <c r="AO47" i="11"/>
  <c r="CH47" i="11" s="1"/>
  <c r="CC54" i="8"/>
  <c r="Z68" i="8"/>
  <c r="CE51" i="4"/>
  <c r="CE56" i="4" s="1"/>
  <c r="AB62" i="4"/>
  <c r="CE62" i="4" s="1"/>
  <c r="CE67" i="4" s="1"/>
  <c r="CO54" i="13"/>
  <c r="CO57" i="13" s="1"/>
  <c r="AL68" i="13"/>
  <c r="BZ54" i="13"/>
  <c r="W68" i="13"/>
  <c r="BT53" i="6"/>
  <c r="BT57" i="6" s="1"/>
  <c r="Q67" i="6"/>
  <c r="BT64" i="6" s="1"/>
  <c r="U52" i="11"/>
  <c r="BN52" i="11" s="1"/>
  <c r="BS54" i="4"/>
  <c r="BS57" i="4" s="1"/>
  <c r="P68" i="4"/>
  <c r="BS65" i="4" s="1"/>
  <c r="BS68" i="4" s="1"/>
  <c r="CP53" i="10"/>
  <c r="AM67" i="10"/>
  <c r="CP64" i="10" s="1"/>
  <c r="CU54" i="7"/>
  <c r="CU57" i="7" s="1"/>
  <c r="AR68" i="7"/>
  <c r="AR62" i="4"/>
  <c r="CU62" i="4" s="1"/>
  <c r="CU67" i="4" s="1"/>
  <c r="CU51" i="4"/>
  <c r="CU56" i="4" s="1"/>
  <c r="T54" i="13"/>
  <c r="T64" i="13" s="1"/>
  <c r="Z63" i="4"/>
  <c r="CC63" i="4" s="1"/>
  <c r="CC52" i="4"/>
  <c r="W68" i="4"/>
  <c r="BZ54" i="4"/>
  <c r="BZ57" i="4" s="1"/>
  <c r="CW56" i="4"/>
  <c r="BU54" i="13"/>
  <c r="BU57" i="13" s="1"/>
  <c r="R68" i="13"/>
  <c r="CH43" i="4"/>
  <c r="CI55" i="13"/>
  <c r="P60" i="13"/>
  <c r="BS60" i="13" s="1"/>
  <c r="BS49" i="13"/>
  <c r="BS55" i="13" s="1"/>
  <c r="P54" i="13"/>
  <c r="P64" i="13" s="1"/>
  <c r="AQ62" i="4"/>
  <c r="CT62" i="4" s="1"/>
  <c r="CT67" i="4" s="1"/>
  <c r="CT51" i="4"/>
  <c r="CT56" i="4" s="1"/>
  <c r="Z62" i="4"/>
  <c r="CC62" i="4" s="1"/>
  <c r="CC51" i="4"/>
  <c r="BQ54" i="13"/>
  <c r="N68" i="13"/>
  <c r="Z47" i="11"/>
  <c r="BS47" i="11" s="1"/>
  <c r="CE65" i="4"/>
  <c r="CE68" i="4" s="1"/>
  <c r="AG47" i="11"/>
  <c r="BZ47" i="11" s="1"/>
  <c r="CL65" i="4"/>
  <c r="CL68" i="4" s="1"/>
  <c r="CO49" i="13"/>
  <c r="CO55" i="13" s="1"/>
  <c r="AL60" i="13"/>
  <c r="CO60" i="13" s="1"/>
  <c r="CO66" i="13" s="1"/>
  <c r="AL54" i="13"/>
  <c r="AL64" i="13" s="1"/>
  <c r="CC55" i="13"/>
  <c r="CC53" i="10"/>
  <c r="Z67" i="10"/>
  <c r="CC64" i="10" s="1"/>
  <c r="CI65" i="13"/>
  <c r="AP60" i="13"/>
  <c r="CS60" i="13" s="1"/>
  <c r="CS49" i="13"/>
  <c r="AP54" i="13"/>
  <c r="AP64" i="13" s="1"/>
  <c r="CM65" i="8"/>
  <c r="CN65" i="8"/>
  <c r="CH42" i="7"/>
  <c r="CU49" i="10"/>
  <c r="CU55" i="10" s="1"/>
  <c r="AR60" i="10"/>
  <c r="CU60" i="10" s="1"/>
  <c r="AR54" i="10"/>
  <c r="AR64" i="10" s="1"/>
  <c r="CC54" i="10"/>
  <c r="Z68" i="10"/>
  <c r="CA65" i="4"/>
  <c r="CA68" i="4" s="1"/>
  <c r="V47" i="11"/>
  <c r="BO47" i="11" s="1"/>
  <c r="CQ44" i="8"/>
  <c r="CN54" i="6"/>
  <c r="CN57" i="6" s="1"/>
  <c r="AK68" i="6"/>
  <c r="AO54" i="4"/>
  <c r="AO64" i="4" s="1"/>
  <c r="Y67" i="4"/>
  <c r="CB64" i="4" s="1"/>
  <c r="CB53" i="4"/>
  <c r="CB57" i="4" s="1"/>
  <c r="AG67" i="4"/>
  <c r="CJ64" i="4" s="1"/>
  <c r="CJ53" i="4"/>
  <c r="CC54" i="13"/>
  <c r="CC57" i="13" s="1"/>
  <c r="Z68" i="13"/>
  <c r="AA62" i="4"/>
  <c r="CD62" i="4" s="1"/>
  <c r="CD67" i="4" s="1"/>
  <c r="CD51" i="4"/>
  <c r="CD56" i="4" s="1"/>
  <c r="BX52" i="6"/>
  <c r="U63" i="6"/>
  <c r="BX63" i="6" s="1"/>
  <c r="CS50" i="7"/>
  <c r="AP61" i="7"/>
  <c r="CS61" i="7" s="1"/>
  <c r="BV50" i="10"/>
  <c r="S61" i="10"/>
  <c r="BV61" i="10" s="1"/>
  <c r="BR52" i="8"/>
  <c r="BR56" i="8" s="1"/>
  <c r="O63" i="8"/>
  <c r="BR63" i="8" s="1"/>
  <c r="CP52" i="10"/>
  <c r="CP56" i="10" s="1"/>
  <c r="AM63" i="10"/>
  <c r="CP63" i="10" s="1"/>
  <c r="BT52" i="7"/>
  <c r="BT56" i="7" s="1"/>
  <c r="Q63" i="7"/>
  <c r="BT63" i="7" s="1"/>
  <c r="BT67" i="7" s="1"/>
  <c r="BP53" i="9"/>
  <c r="M67" i="9"/>
  <c r="BP64" i="9" s="1"/>
  <c r="BT56" i="9"/>
  <c r="Q62" i="9"/>
  <c r="BT62" i="9" s="1"/>
  <c r="CE53" i="9"/>
  <c r="AB67" i="9"/>
  <c r="CE64" i="9" s="1"/>
  <c r="CD51" i="7"/>
  <c r="AA62" i="7"/>
  <c r="CD62" i="7" s="1"/>
  <c r="CB52" i="8"/>
  <c r="CB56" i="8" s="1"/>
  <c r="Y63" i="8"/>
  <c r="CB63" i="8" s="1"/>
  <c r="CG52" i="9"/>
  <c r="CG56" i="9" s="1"/>
  <c r="AD63" i="9"/>
  <c r="CG63" i="9" s="1"/>
  <c r="CK51" i="13"/>
  <c r="CK56" i="13" s="1"/>
  <c r="AH62" i="13"/>
  <c r="CK62" i="13" s="1"/>
  <c r="CE50" i="13"/>
  <c r="AB61" i="13"/>
  <c r="CE61" i="13" s="1"/>
  <c r="CV52" i="10"/>
  <c r="CV56" i="10" s="1"/>
  <c r="AS63" i="10"/>
  <c r="CV63" i="10" s="1"/>
  <c r="CV67" i="10" s="1"/>
  <c r="CA50" i="7"/>
  <c r="X61" i="7"/>
  <c r="CA61" i="7" s="1"/>
  <c r="CJ53" i="6"/>
  <c r="CJ57" i="6" s="1"/>
  <c r="AG67" i="6"/>
  <c r="BV53" i="8"/>
  <c r="S67" i="8"/>
  <c r="BV64" i="8" s="1"/>
  <c r="AM60" i="7"/>
  <c r="CP60" i="7" s="1"/>
  <c r="CP49" i="7"/>
  <c r="CP55" i="7" s="1"/>
  <c r="AM54" i="7"/>
  <c r="AM64" i="7" s="1"/>
  <c r="AL60" i="7"/>
  <c r="CO60" i="7" s="1"/>
  <c r="CO49" i="7"/>
  <c r="CO55" i="7" s="1"/>
  <c r="AL54" i="7"/>
  <c r="AL64" i="7" s="1"/>
  <c r="CX49" i="8"/>
  <c r="CX55" i="8" s="1"/>
  <c r="AU60" i="8"/>
  <c r="CX60" i="8" s="1"/>
  <c r="CX66" i="8" s="1"/>
  <c r="AU54" i="8"/>
  <c r="AU64" i="8" s="1"/>
  <c r="CA54" i="10"/>
  <c r="X68" i="10"/>
  <c r="R67" i="9"/>
  <c r="BU64" i="9" s="1"/>
  <c r="R60" i="9"/>
  <c r="BU60" i="9" s="1"/>
  <c r="BU55" i="9"/>
  <c r="R54" i="9"/>
  <c r="R64" i="9" s="1"/>
  <c r="BV50" i="6"/>
  <c r="S61" i="6"/>
  <c r="BV61" i="6" s="1"/>
  <c r="BV66" i="6" s="1"/>
  <c r="CJ50" i="9"/>
  <c r="AG61" i="9"/>
  <c r="CJ61" i="9" s="1"/>
  <c r="CJ66" i="9" s="1"/>
  <c r="S61" i="9"/>
  <c r="BV61" i="9" s="1"/>
  <c r="CT50" i="7"/>
  <c r="CT55" i="7" s="1"/>
  <c r="AQ61" i="7"/>
  <c r="CT61" i="7" s="1"/>
  <c r="CT66" i="7" s="1"/>
  <c r="P63" i="10"/>
  <c r="BS63" i="10" s="1"/>
  <c r="BS67" i="10" s="1"/>
  <c r="BS52" i="10"/>
  <c r="BS56" i="10" s="1"/>
  <c r="X63" i="6"/>
  <c r="CA63" i="6" s="1"/>
  <c r="CA52" i="6"/>
  <c r="CA56" i="6" s="1"/>
  <c r="CQ52" i="6"/>
  <c r="CQ56" i="6" s="1"/>
  <c r="AN63" i="6"/>
  <c r="CQ63" i="6" s="1"/>
  <c r="CQ67" i="6" s="1"/>
  <c r="CL53" i="10"/>
  <c r="AI67" i="10"/>
  <c r="CL64" i="10" s="1"/>
  <c r="CQ52" i="7"/>
  <c r="CQ56" i="7" s="1"/>
  <c r="AN63" i="7"/>
  <c r="CQ63" i="7" s="1"/>
  <c r="CM50" i="6"/>
  <c r="CM55" i="6" s="1"/>
  <c r="AJ61" i="6"/>
  <c r="CM61" i="6" s="1"/>
  <c r="S61" i="8"/>
  <c r="BV61" i="8" s="1"/>
  <c r="BV50" i="8"/>
  <c r="CW52" i="9"/>
  <c r="CW56" i="9" s="1"/>
  <c r="AT63" i="9"/>
  <c r="CW63" i="9" s="1"/>
  <c r="CW67" i="9" s="1"/>
  <c r="CL52" i="9"/>
  <c r="AI63" i="9"/>
  <c r="CL63" i="9" s="1"/>
  <c r="CL52" i="7"/>
  <c r="CL56" i="7" s="1"/>
  <c r="AI63" i="7"/>
  <c r="CL63" i="7" s="1"/>
  <c r="BS52" i="8"/>
  <c r="BS56" i="8" s="1"/>
  <c r="P63" i="8"/>
  <c r="BS63" i="8" s="1"/>
  <c r="CD50" i="9"/>
  <c r="AA61" i="9"/>
  <c r="CD61" i="9" s="1"/>
  <c r="CQ52" i="13"/>
  <c r="AN63" i="13"/>
  <c r="CQ63" i="13" s="1"/>
  <c r="CC51" i="10"/>
  <c r="CC56" i="10" s="1"/>
  <c r="Z62" i="10"/>
  <c r="CC62" i="10" s="1"/>
  <c r="CN51" i="8"/>
  <c r="AK62" i="8"/>
  <c r="CN62" i="8" s="1"/>
  <c r="CN51" i="7"/>
  <c r="CN56" i="7" s="1"/>
  <c r="AK62" i="7"/>
  <c r="CN62" i="7" s="1"/>
  <c r="CJ64" i="7"/>
  <c r="CA67" i="9"/>
  <c r="Q67" i="9"/>
  <c r="BT64" i="9" s="1"/>
  <c r="CJ51" i="10"/>
  <c r="AG62" i="10"/>
  <c r="CJ62" i="10" s="1"/>
  <c r="CP52" i="9"/>
  <c r="CP56" i="9" s="1"/>
  <c r="AM63" i="9"/>
  <c r="CP63" i="9" s="1"/>
  <c r="CX52" i="7"/>
  <c r="AU63" i="7"/>
  <c r="CX63" i="7" s="1"/>
  <c r="CC50" i="10"/>
  <c r="Z61" i="10"/>
  <c r="CC61" i="10" s="1"/>
  <c r="CC66" i="10" s="1"/>
  <c r="CO51" i="7"/>
  <c r="AL62" i="7"/>
  <c r="CO62" i="7" s="1"/>
  <c r="CJ51" i="7"/>
  <c r="CJ56" i="7" s="1"/>
  <c r="AG62" i="7"/>
  <c r="CJ62" i="7" s="1"/>
  <c r="CG50" i="6"/>
  <c r="AD61" i="6"/>
  <c r="CG61" i="6" s="1"/>
  <c r="CO51" i="6"/>
  <c r="AL62" i="6"/>
  <c r="CO62" i="6" s="1"/>
  <c r="CI53" i="9"/>
  <c r="AF67" i="9"/>
  <c r="CI64" i="9" s="1"/>
  <c r="CS50" i="6"/>
  <c r="AP61" i="6"/>
  <c r="CS61" i="6" s="1"/>
  <c r="CN50" i="10"/>
  <c r="AK61" i="10"/>
  <c r="CN61" i="10" s="1"/>
  <c r="BW51" i="7"/>
  <c r="BW56" i="7" s="1"/>
  <c r="T62" i="7"/>
  <c r="BW62" i="7" s="1"/>
  <c r="O63" i="9"/>
  <c r="BR63" i="9" s="1"/>
  <c r="BR67" i="9" s="1"/>
  <c r="CK53" i="7"/>
  <c r="AH67" i="7"/>
  <c r="CK64" i="7" s="1"/>
  <c r="Y62" i="7"/>
  <c r="CB62" i="7" s="1"/>
  <c r="CB67" i="7" s="1"/>
  <c r="CB51" i="7"/>
  <c r="CB56" i="7" s="1"/>
  <c r="CT51" i="6"/>
  <c r="AQ62" i="6"/>
  <c r="CT62" i="6" s="1"/>
  <c r="CL50" i="10"/>
  <c r="CL55" i="10" s="1"/>
  <c r="AI61" i="10"/>
  <c r="CL61" i="10" s="1"/>
  <c r="CF51" i="10"/>
  <c r="CF56" i="10" s="1"/>
  <c r="AC62" i="10"/>
  <c r="CF62" i="10" s="1"/>
  <c r="CX52" i="8"/>
  <c r="CX56" i="8" s="1"/>
  <c r="AU63" i="8"/>
  <c r="CX63" i="8" s="1"/>
  <c r="CG51" i="6"/>
  <c r="AD62" i="6"/>
  <c r="CG62" i="6" s="1"/>
  <c r="BQ52" i="8"/>
  <c r="BQ56" i="8" s="1"/>
  <c r="N63" i="8"/>
  <c r="BQ63" i="8" s="1"/>
  <c r="AK63" i="13"/>
  <c r="CN63" i="13" s="1"/>
  <c r="CN52" i="13"/>
  <c r="BQ53" i="8"/>
  <c r="BQ57" i="8" s="1"/>
  <c r="N67" i="8"/>
  <c r="BX56" i="10"/>
  <c r="CK52" i="10"/>
  <c r="AH63" i="10"/>
  <c r="CK63" i="10" s="1"/>
  <c r="BP50" i="13"/>
  <c r="M61" i="13"/>
  <c r="BP61" i="13" s="1"/>
  <c r="BV51" i="13"/>
  <c r="BV56" i="13" s="1"/>
  <c r="S62" i="13"/>
  <c r="BV62" i="13" s="1"/>
  <c r="BS53" i="13"/>
  <c r="P67" i="13"/>
  <c r="BS64" i="13" s="1"/>
  <c r="CX53" i="7"/>
  <c r="AU67" i="7"/>
  <c r="CX64" i="7" s="1"/>
  <c r="CM51" i="10"/>
  <c r="CM56" i="10" s="1"/>
  <c r="AJ62" i="10"/>
  <c r="CM62" i="10" s="1"/>
  <c r="CD52" i="13"/>
  <c r="CD56" i="13" s="1"/>
  <c r="AA63" i="13"/>
  <c r="CD63" i="13" s="1"/>
  <c r="CM56" i="9"/>
  <c r="CT50" i="13"/>
  <c r="AQ61" i="13"/>
  <c r="CT61" i="13" s="1"/>
  <c r="V63" i="13"/>
  <c r="BY63" i="13" s="1"/>
  <c r="BY52" i="13"/>
  <c r="BY56" i="13" s="1"/>
  <c r="AO61" i="9"/>
  <c r="CR61" i="9" s="1"/>
  <c r="CR50" i="9"/>
  <c r="CG51" i="10"/>
  <c r="CG56" i="10" s="1"/>
  <c r="AD62" i="10"/>
  <c r="CG62" i="10" s="1"/>
  <c r="CF51" i="9"/>
  <c r="CF56" i="9" s="1"/>
  <c r="AC62" i="9"/>
  <c r="CF62" i="9" s="1"/>
  <c r="CE53" i="8"/>
  <c r="AB67" i="8"/>
  <c r="CE64" i="8" s="1"/>
  <c r="CN51" i="10"/>
  <c r="CN56" i="10" s="1"/>
  <c r="AK62" i="10"/>
  <c r="CN62" i="10" s="1"/>
  <c r="CN67" i="10" s="1"/>
  <c r="BQ51" i="7"/>
  <c r="BQ56" i="7" s="1"/>
  <c r="N62" i="7"/>
  <c r="BQ62" i="7" s="1"/>
  <c r="BQ53" i="9"/>
  <c r="BQ57" i="9" s="1"/>
  <c r="N67" i="9"/>
  <c r="BQ64" i="9" s="1"/>
  <c r="BQ53" i="6"/>
  <c r="N67" i="6"/>
  <c r="BQ64" i="6" s="1"/>
  <c r="CL53" i="6"/>
  <c r="CL57" i="6" s="1"/>
  <c r="AI67" i="6"/>
  <c r="M54" i="9"/>
  <c r="M64" i="9" s="1"/>
  <c r="BW57" i="13"/>
  <c r="BX53" i="13"/>
  <c r="U67" i="13"/>
  <c r="BX64" i="13" s="1"/>
  <c r="CX51" i="7"/>
  <c r="AU62" i="7"/>
  <c r="CX62" i="7" s="1"/>
  <c r="CX53" i="8"/>
  <c r="AU67" i="8"/>
  <c r="CX64" i="8" s="1"/>
  <c r="CA51" i="8"/>
  <c r="X62" i="8"/>
  <c r="CA62" i="8" s="1"/>
  <c r="CE51" i="8"/>
  <c r="AB62" i="8"/>
  <c r="CE62" i="8" s="1"/>
  <c r="CH53" i="13"/>
  <c r="AE67" i="13"/>
  <c r="CH64" i="13" s="1"/>
  <c r="O63" i="13"/>
  <c r="BR63" i="13" s="1"/>
  <c r="BR67" i="13" s="1"/>
  <c r="BR52" i="13"/>
  <c r="CM53" i="13"/>
  <c r="AJ67" i="13"/>
  <c r="CM64" i="13" s="1"/>
  <c r="BV57" i="13"/>
  <c r="AN54" i="7"/>
  <c r="AN64" i="7" s="1"/>
  <c r="CX49" i="10"/>
  <c r="CX55" i="10" s="1"/>
  <c r="AU60" i="10"/>
  <c r="CX60" i="10" s="1"/>
  <c r="CX66" i="10" s="1"/>
  <c r="AU54" i="10"/>
  <c r="AU64" i="10" s="1"/>
  <c r="CD53" i="8"/>
  <c r="AA67" i="8"/>
  <c r="CD64" i="8" s="1"/>
  <c r="CQ53" i="13"/>
  <c r="AN67" i="13"/>
  <c r="CQ64" i="13" s="1"/>
  <c r="CE53" i="7"/>
  <c r="AB67" i="7"/>
  <c r="CE64" i="7" s="1"/>
  <c r="CV53" i="7"/>
  <c r="CV57" i="7" s="1"/>
  <c r="AS67" i="7"/>
  <c r="CV64" i="7" s="1"/>
  <c r="Y54" i="8"/>
  <c r="Y64" i="8" s="1"/>
  <c r="CG49" i="7"/>
  <c r="CG55" i="7" s="1"/>
  <c r="AD60" i="7"/>
  <c r="CG60" i="7" s="1"/>
  <c r="AD54" i="7"/>
  <c r="AD64" i="7" s="1"/>
  <c r="CH66" i="8"/>
  <c r="AK60" i="9"/>
  <c r="CN60" i="9" s="1"/>
  <c r="CN49" i="9"/>
  <c r="CN55" i="9" s="1"/>
  <c r="AK54" i="9"/>
  <c r="AK64" i="9" s="1"/>
  <c r="CR49" i="6"/>
  <c r="CR55" i="6" s="1"/>
  <c r="AO60" i="6"/>
  <c r="CR60" i="6" s="1"/>
  <c r="CR66" i="6" s="1"/>
  <c r="AO54" i="6"/>
  <c r="AO64" i="6" s="1"/>
  <c r="S60" i="8"/>
  <c r="BV60" i="8" s="1"/>
  <c r="BV49" i="8"/>
  <c r="S54" i="8"/>
  <c r="S64" i="8" s="1"/>
  <c r="Z60" i="9"/>
  <c r="CC60" i="9" s="1"/>
  <c r="CC49" i="9"/>
  <c r="Z54" i="9"/>
  <c r="Z64" i="9" s="1"/>
  <c r="CQ49" i="6"/>
  <c r="AN60" i="6"/>
  <c r="CQ60" i="6" s="1"/>
  <c r="CQ66" i="6" s="1"/>
  <c r="AN54" i="6"/>
  <c r="AN64" i="6" s="1"/>
  <c r="CS49" i="6"/>
  <c r="AP60" i="6"/>
  <c r="CS60" i="6" s="1"/>
  <c r="AP54" i="6"/>
  <c r="AP64" i="6" s="1"/>
  <c r="CU49" i="6"/>
  <c r="AR60" i="6"/>
  <c r="CU60" i="6" s="1"/>
  <c r="AR54" i="6"/>
  <c r="AR64" i="6" s="1"/>
  <c r="BR53" i="8"/>
  <c r="BR57" i="8" s="1"/>
  <c r="O67" i="8"/>
  <c r="BR64" i="8" s="1"/>
  <c r="CX54" i="6"/>
  <c r="AU68" i="6"/>
  <c r="CI54" i="8"/>
  <c r="CI57" i="8" s="1"/>
  <c r="AF68" i="8"/>
  <c r="CF53" i="10"/>
  <c r="AC67" i="10"/>
  <c r="CF64" i="10" s="1"/>
  <c r="BX54" i="6"/>
  <c r="U68" i="6"/>
  <c r="BT53" i="10"/>
  <c r="Q67" i="10"/>
  <c r="BT64" i="10" s="1"/>
  <c r="CO53" i="6"/>
  <c r="CO57" i="6" s="1"/>
  <c r="AL67" i="6"/>
  <c r="CO64" i="6" s="1"/>
  <c r="Z60" i="8"/>
  <c r="CC60" i="8" s="1"/>
  <c r="CC66" i="8" s="1"/>
  <c r="CC49" i="8"/>
  <c r="CC55" i="8" s="1"/>
  <c r="Z54" i="8"/>
  <c r="Z64" i="8" s="1"/>
  <c r="CD53" i="13"/>
  <c r="CD57" i="13" s="1"/>
  <c r="AA67" i="13"/>
  <c r="CD64" i="13" s="1"/>
  <c r="CS53" i="6"/>
  <c r="AP67" i="6"/>
  <c r="CS64" i="6" s="1"/>
  <c r="BY53" i="6"/>
  <c r="BY57" i="6" s="1"/>
  <c r="V67" i="6"/>
  <c r="BY64" i="6" s="1"/>
  <c r="CL53" i="13"/>
  <c r="AI67" i="13"/>
  <c r="CL64" i="13" s="1"/>
  <c r="BW49" i="10"/>
  <c r="BW55" i="10" s="1"/>
  <c r="T60" i="10"/>
  <c r="BW60" i="10" s="1"/>
  <c r="T54" i="10"/>
  <c r="T64" i="10" s="1"/>
  <c r="AA60" i="6"/>
  <c r="CD60" i="6" s="1"/>
  <c r="CD66" i="6" s="1"/>
  <c r="CD49" i="6"/>
  <c r="CD55" i="6" s="1"/>
  <c r="AA54" i="6"/>
  <c r="AA64" i="6" s="1"/>
  <c r="AF60" i="9"/>
  <c r="CI60" i="9" s="1"/>
  <c r="CI66" i="9" s="1"/>
  <c r="CI49" i="9"/>
  <c r="CI55" i="9" s="1"/>
  <c r="AF54" i="9"/>
  <c r="AF64" i="9" s="1"/>
  <c r="AM60" i="9"/>
  <c r="CP60" i="9" s="1"/>
  <c r="CP66" i="9" s="1"/>
  <c r="CP49" i="9"/>
  <c r="CP55" i="9" s="1"/>
  <c r="AM54" i="9"/>
  <c r="AM64" i="9" s="1"/>
  <c r="CW49" i="9"/>
  <c r="CW55" i="9" s="1"/>
  <c r="AT60" i="9"/>
  <c r="CW60" i="9" s="1"/>
  <c r="AT54" i="9"/>
  <c r="AT64" i="9" s="1"/>
  <c r="CT65" i="7"/>
  <c r="CI49" i="7"/>
  <c r="AF60" i="7"/>
  <c r="CI60" i="7" s="1"/>
  <c r="AF54" i="7"/>
  <c r="AF64" i="7" s="1"/>
  <c r="CQ51" i="13"/>
  <c r="AN62" i="13"/>
  <c r="CQ62" i="13" s="1"/>
  <c r="Q54" i="10"/>
  <c r="Q64" i="10" s="1"/>
  <c r="BU42" i="8"/>
  <c r="CF49" i="6"/>
  <c r="AC60" i="6"/>
  <c r="CF60" i="6" s="1"/>
  <c r="AC54" i="6"/>
  <c r="AC64" i="6" s="1"/>
  <c r="CL49" i="9"/>
  <c r="CL55" i="9" s="1"/>
  <c r="AI60" i="9"/>
  <c r="CL60" i="9" s="1"/>
  <c r="AI54" i="9"/>
  <c r="AI64" i="9" s="1"/>
  <c r="AJ54" i="10"/>
  <c r="AJ64" i="10" s="1"/>
  <c r="CP54" i="4"/>
  <c r="AM68" i="4"/>
  <c r="CB54" i="6"/>
  <c r="CB57" i="6" s="1"/>
  <c r="Y68" i="6"/>
  <c r="CK49" i="7"/>
  <c r="AH60" i="7"/>
  <c r="CK60" i="7" s="1"/>
  <c r="CK66" i="7" s="1"/>
  <c r="AH54" i="7"/>
  <c r="AH64" i="7" s="1"/>
  <c r="P60" i="9"/>
  <c r="BS60" i="9" s="1"/>
  <c r="BS66" i="9" s="1"/>
  <c r="BS55" i="9"/>
  <c r="P54" i="9"/>
  <c r="P64" i="9" s="1"/>
  <c r="S60" i="7"/>
  <c r="BV60" i="7" s="1"/>
  <c r="BV49" i="7"/>
  <c r="BV55" i="7" s="1"/>
  <c r="S54" i="7"/>
  <c r="S64" i="7" s="1"/>
  <c r="CC49" i="6"/>
  <c r="CC55" i="6" s="1"/>
  <c r="Z60" i="6"/>
  <c r="CC60" i="6" s="1"/>
  <c r="Z54" i="6"/>
  <c r="Z64" i="6" s="1"/>
  <c r="CE66" i="9"/>
  <c r="AO60" i="10"/>
  <c r="CR60" i="10" s="1"/>
  <c r="CR66" i="10" s="1"/>
  <c r="CR49" i="10"/>
  <c r="CR55" i="10" s="1"/>
  <c r="AO54" i="10"/>
  <c r="AO64" i="10" s="1"/>
  <c r="BW54" i="6"/>
  <c r="T68" i="6"/>
  <c r="CK44" i="9"/>
  <c r="CL54" i="10"/>
  <c r="AI68" i="10"/>
  <c r="BX53" i="10"/>
  <c r="U67" i="10"/>
  <c r="BX64" i="10" s="1"/>
  <c r="CF54" i="9"/>
  <c r="CF57" i="9" s="1"/>
  <c r="AC68" i="9"/>
  <c r="CJ65" i="8"/>
  <c r="BS55" i="4"/>
  <c r="BX49" i="7"/>
  <c r="U60" i="7"/>
  <c r="BX60" i="7" s="1"/>
  <c r="U54" i="7"/>
  <c r="U64" i="7" s="1"/>
  <c r="CS49" i="8"/>
  <c r="CS55" i="8" s="1"/>
  <c r="AP60" i="8"/>
  <c r="CS60" i="8" s="1"/>
  <c r="CS66" i="8" s="1"/>
  <c r="AP54" i="8"/>
  <c r="AP64" i="8" s="1"/>
  <c r="CD51" i="9"/>
  <c r="CD56" i="9" s="1"/>
  <c r="AA62" i="9"/>
  <c r="CD62" i="9" s="1"/>
  <c r="BQ49" i="9"/>
  <c r="BQ55" i="9" s="1"/>
  <c r="N60" i="9"/>
  <c r="BQ60" i="9" s="1"/>
  <c r="BY49" i="8"/>
  <c r="V60" i="8"/>
  <c r="BY60" i="8" s="1"/>
  <c r="BY66" i="8" s="1"/>
  <c r="V54" i="8"/>
  <c r="V64" i="8" s="1"/>
  <c r="BZ49" i="10"/>
  <c r="BZ55" i="10" s="1"/>
  <c r="W60" i="10"/>
  <c r="BZ60" i="10" s="1"/>
  <c r="BZ66" i="10" s="1"/>
  <c r="W54" i="10"/>
  <c r="W64" i="10" s="1"/>
  <c r="CM49" i="7"/>
  <c r="AJ60" i="7"/>
  <c r="CM60" i="7" s="1"/>
  <c r="AJ54" i="7"/>
  <c r="AJ64" i="7" s="1"/>
  <c r="CU54" i="10"/>
  <c r="CU57" i="10" s="1"/>
  <c r="AR68" i="10"/>
  <c r="CA54" i="6"/>
  <c r="X68" i="6"/>
  <c r="CO54" i="4"/>
  <c r="AL68" i="4"/>
  <c r="R68" i="9"/>
  <c r="CX53" i="9"/>
  <c r="AU67" i="9"/>
  <c r="CX64" i="9" s="1"/>
  <c r="CU54" i="13"/>
  <c r="CU57" i="13" s="1"/>
  <c r="AR68" i="13"/>
  <c r="CX54" i="9"/>
  <c r="AU68" i="9"/>
  <c r="AR61" i="4"/>
  <c r="CU61" i="4" s="1"/>
  <c r="CU66" i="4" s="1"/>
  <c r="CU50" i="4"/>
  <c r="CU55" i="4" s="1"/>
  <c r="CK54" i="8"/>
  <c r="CK57" i="8" s="1"/>
  <c r="AH68" i="8"/>
  <c r="CD54" i="8"/>
  <c r="AA68" i="8"/>
  <c r="CW54" i="7"/>
  <c r="CW57" i="7" s="1"/>
  <c r="AT68" i="7"/>
  <c r="CA53" i="8"/>
  <c r="X67" i="8"/>
  <c r="CA64" i="8" s="1"/>
  <c r="BX65" i="4"/>
  <c r="V60" i="4"/>
  <c r="BY60" i="4" s="1"/>
  <c r="BY66" i="4" s="1"/>
  <c r="BY49" i="4"/>
  <c r="BY55" i="4" s="1"/>
  <c r="V54" i="4"/>
  <c r="V64" i="4" s="1"/>
  <c r="CV54" i="13"/>
  <c r="AS68" i="13"/>
  <c r="BT49" i="4"/>
  <c r="Q54" i="4"/>
  <c r="Q64" i="4" s="1"/>
  <c r="Q60" i="4"/>
  <c r="BT60" i="4" s="1"/>
  <c r="Q62" i="4"/>
  <c r="BT62" i="4" s="1"/>
  <c r="BT67" i="4" s="1"/>
  <c r="BT51" i="4"/>
  <c r="BT56" i="4" s="1"/>
  <c r="V60" i="13"/>
  <c r="BY60" i="13" s="1"/>
  <c r="BY49" i="13"/>
  <c r="BY55" i="13" s="1"/>
  <c r="V54" i="13"/>
  <c r="V64" i="13" s="1"/>
  <c r="CG49" i="8"/>
  <c r="CG55" i="8" s="1"/>
  <c r="AD60" i="8"/>
  <c r="CG60" i="8" s="1"/>
  <c r="CG66" i="8" s="1"/>
  <c r="AD54" i="8"/>
  <c r="AD64" i="8" s="1"/>
  <c r="CP49" i="8"/>
  <c r="CP55" i="8" s="1"/>
  <c r="AM60" i="8"/>
  <c r="CP60" i="8" s="1"/>
  <c r="CP66" i="8" s="1"/>
  <c r="AM54" i="8"/>
  <c r="AM64" i="8" s="1"/>
  <c r="CM66" i="4"/>
  <c r="AS47" i="11"/>
  <c r="CL47" i="11" s="1"/>
  <c r="CX65" i="4"/>
  <c r="CX68" i="4" s="1"/>
  <c r="CQ57" i="6"/>
  <c r="AL67" i="4"/>
  <c r="CO64" i="4" s="1"/>
  <c r="CO53" i="4"/>
  <c r="CN54" i="10"/>
  <c r="AK68" i="10"/>
  <c r="BZ50" i="4"/>
  <c r="BZ55" i="4" s="1"/>
  <c r="W61" i="4"/>
  <c r="BZ61" i="4" s="1"/>
  <c r="BZ66" i="4" s="1"/>
  <c r="AC63" i="4"/>
  <c r="CF63" i="4" s="1"/>
  <c r="CF67" i="4" s="1"/>
  <c r="CF52" i="4"/>
  <c r="CF56" i="4" s="1"/>
  <c r="CS52" i="4"/>
  <c r="AP63" i="4"/>
  <c r="CS63" i="4" s="1"/>
  <c r="CO54" i="7"/>
  <c r="CO57" i="7" s="1"/>
  <c r="AL68" i="7"/>
  <c r="CR54" i="13"/>
  <c r="CR57" i="13" s="1"/>
  <c r="AO68" i="13"/>
  <c r="CQ49" i="4"/>
  <c r="AN54" i="4"/>
  <c r="AN64" i="4" s="1"/>
  <c r="AN60" i="4"/>
  <c r="CQ60" i="4" s="1"/>
  <c r="N62" i="4"/>
  <c r="BQ62" i="4" s="1"/>
  <c r="BQ51" i="4"/>
  <c r="BP54" i="13"/>
  <c r="BP57" i="13" s="1"/>
  <c r="M68" i="13"/>
  <c r="AD60" i="13"/>
  <c r="CG60" i="13" s="1"/>
  <c r="CG49" i="13"/>
  <c r="AD54" i="13"/>
  <c r="AD64" i="13" s="1"/>
  <c r="CQ54" i="13"/>
  <c r="AN68" i="13"/>
  <c r="CV49" i="13"/>
  <c r="CV55" i="13" s="1"/>
  <c r="AS60" i="13"/>
  <c r="CV60" i="13" s="1"/>
  <c r="CV66" i="13" s="1"/>
  <c r="AS54" i="13"/>
  <c r="AS64" i="13" s="1"/>
  <c r="CR66" i="13"/>
  <c r="AF61" i="4"/>
  <c r="CI61" i="4" s="1"/>
  <c r="CI66" i="4" s="1"/>
  <c r="CI50" i="4"/>
  <c r="CI55" i="4" s="1"/>
  <c r="AK62" i="4"/>
  <c r="CN62" i="4" s="1"/>
  <c r="CN67" i="4" s="1"/>
  <c r="CN51" i="4"/>
  <c r="CN56" i="4" s="1"/>
  <c r="CM54" i="4"/>
  <c r="CM57" i="4" s="1"/>
  <c r="AJ68" i="4"/>
  <c r="CW50" i="4"/>
  <c r="AT61" i="4"/>
  <c r="CW61" i="4" s="1"/>
  <c r="CQ54" i="8"/>
  <c r="AN68" i="8"/>
  <c r="CJ54" i="9"/>
  <c r="CJ57" i="9" s="1"/>
  <c r="AG68" i="9"/>
  <c r="U61" i="4"/>
  <c r="BX61" i="4" s="1"/>
  <c r="BX66" i="4" s="1"/>
  <c r="BX50" i="4"/>
  <c r="BX55" i="4" s="1"/>
  <c r="Y60" i="4"/>
  <c r="CB60" i="4" s="1"/>
  <c r="CB49" i="4"/>
  <c r="Y54" i="4"/>
  <c r="Y64" i="4" s="1"/>
  <c r="AR54" i="4"/>
  <c r="AR64" i="4" s="1"/>
  <c r="AE54" i="13"/>
  <c r="AE64" i="13" s="1"/>
  <c r="AE62" i="4"/>
  <c r="CH62" i="4" s="1"/>
  <c r="CH51" i="4"/>
  <c r="AA54" i="13"/>
  <c r="AA64" i="13" s="1"/>
  <c r="BX56" i="4"/>
  <c r="CJ66" i="4"/>
  <c r="CC43" i="4"/>
  <c r="CS42" i="13"/>
  <c r="CU54" i="9"/>
  <c r="AR68" i="9"/>
  <c r="O60" i="8"/>
  <c r="BR60" i="8" s="1"/>
  <c r="BR66" i="8" s="1"/>
  <c r="BR49" i="8"/>
  <c r="BR55" i="8" s="1"/>
  <c r="O54" i="8"/>
  <c r="O64" i="8" s="1"/>
  <c r="CB49" i="6"/>
  <c r="CB55" i="6" s="1"/>
  <c r="Y60" i="6"/>
  <c r="CB60" i="6" s="1"/>
  <c r="Y54" i="6"/>
  <c r="Y64" i="6" s="1"/>
  <c r="CK49" i="8"/>
  <c r="CK55" i="8" s="1"/>
  <c r="AH60" i="8"/>
  <c r="CK60" i="8" s="1"/>
  <c r="CK66" i="8" s="1"/>
  <c r="AH54" i="8"/>
  <c r="AH64" i="8" s="1"/>
  <c r="CG53" i="10"/>
  <c r="CG57" i="10" s="1"/>
  <c r="AD67" i="10"/>
  <c r="CG64" i="10" s="1"/>
  <c r="Q67" i="4"/>
  <c r="BT64" i="4" s="1"/>
  <c r="BT53" i="4"/>
  <c r="CW42" i="4"/>
  <c r="CN49" i="4"/>
  <c r="CN55" i="4" s="1"/>
  <c r="AK60" i="4"/>
  <c r="CN60" i="4" s="1"/>
  <c r="CN66" i="4" s="1"/>
  <c r="AK54" i="4"/>
  <c r="AK64" i="4" s="1"/>
  <c r="BV51" i="4"/>
  <c r="BV56" i="4" s="1"/>
  <c r="S62" i="4"/>
  <c r="BV62" i="4" s="1"/>
  <c r="BV67" i="4" s="1"/>
  <c r="Q60" i="13"/>
  <c r="BT60" i="13" s="1"/>
  <c r="BT49" i="13"/>
  <c r="BT55" i="13" s="1"/>
  <c r="Q54" i="13"/>
  <c r="Q64" i="13" s="1"/>
  <c r="CE57" i="4"/>
  <c r="CT54" i="13"/>
  <c r="AQ68" i="13"/>
  <c r="U60" i="13"/>
  <c r="BX60" i="13" s="1"/>
  <c r="BX49" i="13"/>
  <c r="U54" i="13"/>
  <c r="U64" i="13" s="1"/>
  <c r="CN54" i="4"/>
  <c r="CN57" i="4" s="1"/>
  <c r="AK68" i="4"/>
  <c r="BQ65" i="4"/>
  <c r="BQ68" i="4" s="1"/>
  <c r="L47" i="11"/>
  <c r="BE47" i="11" s="1"/>
  <c r="CJ44" i="4"/>
  <c r="BS56" i="9"/>
  <c r="P63" i="9"/>
  <c r="BS63" i="9" s="1"/>
  <c r="BS67" i="9" s="1"/>
  <c r="Q62" i="10"/>
  <c r="BT62" i="10" s="1"/>
  <c r="BT67" i="10" s="1"/>
  <c r="BT51" i="10"/>
  <c r="BT56" i="10" s="1"/>
  <c r="BP52" i="6"/>
  <c r="BP56" i="6" s="1"/>
  <c r="M63" i="6"/>
  <c r="BP63" i="6" s="1"/>
  <c r="CG52" i="7"/>
  <c r="CG56" i="7" s="1"/>
  <c r="AD63" i="7"/>
  <c r="CG63" i="7" s="1"/>
  <c r="BU51" i="10"/>
  <c r="BU56" i="10" s="1"/>
  <c r="R62" i="10"/>
  <c r="BU62" i="10" s="1"/>
  <c r="BZ50" i="13"/>
  <c r="W61" i="13"/>
  <c r="BZ61" i="13" s="1"/>
  <c r="CD51" i="6"/>
  <c r="CD56" i="6" s="1"/>
  <c r="AA62" i="6"/>
  <c r="CD62" i="6" s="1"/>
  <c r="BT50" i="6"/>
  <c r="Q61" i="6"/>
  <c r="BT61" i="6" s="1"/>
  <c r="CM53" i="9"/>
  <c r="CM57" i="9" s="1"/>
  <c r="AJ67" i="9"/>
  <c r="CM64" i="9" s="1"/>
  <c r="BP53" i="10"/>
  <c r="M67" i="10"/>
  <c r="BP64" i="10" s="1"/>
  <c r="CK51" i="9"/>
  <c r="CK56" i="9" s="1"/>
  <c r="AH62" i="9"/>
  <c r="CK62" i="9" s="1"/>
  <c r="CK67" i="9" s="1"/>
  <c r="CV52" i="9"/>
  <c r="CV56" i="9" s="1"/>
  <c r="AS63" i="9"/>
  <c r="CV63" i="9" s="1"/>
  <c r="N60" i="8"/>
  <c r="BQ60" i="8" s="1"/>
  <c r="BQ66" i="8" s="1"/>
  <c r="BQ49" i="8"/>
  <c r="BQ55" i="8" s="1"/>
  <c r="N54" i="8"/>
  <c r="N64" i="8" s="1"/>
  <c r="BV53" i="6"/>
  <c r="BV57" i="6" s="1"/>
  <c r="S67" i="6"/>
  <c r="BQ53" i="13"/>
  <c r="N67" i="13"/>
  <c r="BQ64" i="13" s="1"/>
  <c r="AO63" i="13"/>
  <c r="CR63" i="13" s="1"/>
  <c r="CR52" i="13"/>
  <c r="AQ60" i="6"/>
  <c r="CT60" i="6" s="1"/>
  <c r="CT66" i="6" s="1"/>
  <c r="CT49" i="6"/>
  <c r="CT55" i="6" s="1"/>
  <c r="AQ54" i="6"/>
  <c r="AQ64" i="6" s="1"/>
  <c r="BQ53" i="10"/>
  <c r="BQ57" i="10" s="1"/>
  <c r="N67" i="10"/>
  <c r="BQ64" i="10" s="1"/>
  <c r="CE51" i="9"/>
  <c r="CE56" i="9" s="1"/>
  <c r="AB62" i="9"/>
  <c r="CE62" i="9" s="1"/>
  <c r="AH60" i="9"/>
  <c r="CK60" i="9" s="1"/>
  <c r="CK49" i="9"/>
  <c r="CK55" i="9" s="1"/>
  <c r="AH54" i="9"/>
  <c r="AH64" i="9" s="1"/>
  <c r="CB64" i="14"/>
  <c r="CM53" i="14"/>
  <c r="AC63" i="8"/>
  <c r="CF63" i="8" s="1"/>
  <c r="CF52" i="8"/>
  <c r="CF56" i="8" s="1"/>
  <c r="M63" i="10"/>
  <c r="BP63" i="10" s="1"/>
  <c r="BP67" i="10" s="1"/>
  <c r="BP52" i="10"/>
  <c r="BP56" i="10" s="1"/>
  <c r="AI61" i="7"/>
  <c r="CL61" i="7" s="1"/>
  <c r="CL50" i="7"/>
  <c r="BY64" i="14"/>
  <c r="BQ64" i="14"/>
  <c r="CN64" i="14"/>
  <c r="CK53" i="14"/>
  <c r="CC53" i="14"/>
  <c r="BU53" i="14"/>
  <c r="AS61" i="10"/>
  <c r="CV61" i="10" s="1"/>
  <c r="CV50" i="10"/>
  <c r="CX52" i="10"/>
  <c r="CX56" i="10" s="1"/>
  <c r="AU63" i="10"/>
  <c r="CX63" i="10" s="1"/>
  <c r="CX67" i="10" s="1"/>
  <c r="BV52" i="8"/>
  <c r="BV56" i="8" s="1"/>
  <c r="S63" i="8"/>
  <c r="BV63" i="8" s="1"/>
  <c r="CC52" i="8"/>
  <c r="CC56" i="8" s="1"/>
  <c r="Z63" i="8"/>
  <c r="CC63" i="8" s="1"/>
  <c r="CC67" i="8" s="1"/>
  <c r="CQ50" i="9"/>
  <c r="CQ55" i="9" s="1"/>
  <c r="AN61" i="9"/>
  <c r="CQ61" i="9" s="1"/>
  <c r="X63" i="7"/>
  <c r="CA63" i="7" s="1"/>
  <c r="CA67" i="7" s="1"/>
  <c r="CA52" i="7"/>
  <c r="CA56" i="7" s="1"/>
  <c r="CS52" i="7"/>
  <c r="CS56" i="7" s="1"/>
  <c r="AP63" i="7"/>
  <c r="CS63" i="7" s="1"/>
  <c r="CJ52" i="6"/>
  <c r="CJ56" i="6" s="1"/>
  <c r="AG63" i="6"/>
  <c r="CJ63" i="6" s="1"/>
  <c r="BS53" i="10"/>
  <c r="P67" i="10"/>
  <c r="BS64" i="10" s="1"/>
  <c r="CM50" i="7"/>
  <c r="AJ61" i="7"/>
  <c r="CM61" i="7" s="1"/>
  <c r="CR50" i="7"/>
  <c r="AO61" i="7"/>
  <c r="CR61" i="7" s="1"/>
  <c r="CQ52" i="8"/>
  <c r="CQ56" i="8" s="1"/>
  <c r="AN63" i="8"/>
  <c r="CQ63" i="8" s="1"/>
  <c r="CU51" i="10"/>
  <c r="CU56" i="10" s="1"/>
  <c r="AR62" i="10"/>
  <c r="CU62" i="10" s="1"/>
  <c r="CV50" i="9"/>
  <c r="AS61" i="9"/>
  <c r="CV61" i="9" s="1"/>
  <c r="BY51" i="9"/>
  <c r="BY56" i="9" s="1"/>
  <c r="V62" i="9"/>
  <c r="BY62" i="9" s="1"/>
  <c r="CI52" i="6"/>
  <c r="CI56" i="6" s="1"/>
  <c r="AF63" i="6"/>
  <c r="CI63" i="6" s="1"/>
  <c r="BW52" i="8"/>
  <c r="T63" i="8"/>
  <c r="BW63" i="8" s="1"/>
  <c r="CW50" i="10"/>
  <c r="CW55" i="10" s="1"/>
  <c r="AT61" i="10"/>
  <c r="CW61" i="10" s="1"/>
  <c r="CN50" i="7"/>
  <c r="AK61" i="7"/>
  <c r="CN61" i="7" s="1"/>
  <c r="CN66" i="7" s="1"/>
  <c r="AP63" i="13"/>
  <c r="CS63" i="13" s="1"/>
  <c r="CS52" i="13"/>
  <c r="CS56" i="13" s="1"/>
  <c r="AB61" i="8"/>
  <c r="CE61" i="8" s="1"/>
  <c r="CE50" i="8"/>
  <c r="CI53" i="7"/>
  <c r="AF67" i="7"/>
  <c r="CI64" i="7" s="1"/>
  <c r="BR52" i="7"/>
  <c r="O63" i="7"/>
  <c r="BR63" i="7" s="1"/>
  <c r="CI50" i="6"/>
  <c r="AF61" i="6"/>
  <c r="CI61" i="6" s="1"/>
  <c r="CC52" i="7"/>
  <c r="CC56" i="7" s="1"/>
  <c r="Z63" i="7"/>
  <c r="CC63" i="7" s="1"/>
  <c r="CC67" i="7" s="1"/>
  <c r="CD52" i="7"/>
  <c r="AA63" i="7"/>
  <c r="CD63" i="7" s="1"/>
  <c r="CJ52" i="10"/>
  <c r="AG63" i="10"/>
  <c r="CJ63" i="10" s="1"/>
  <c r="CV53" i="9"/>
  <c r="CV57" i="9" s="1"/>
  <c r="AS67" i="9"/>
  <c r="CV64" i="9" s="1"/>
  <c r="CG50" i="13"/>
  <c r="AD61" i="13"/>
  <c r="CG61" i="13" s="1"/>
  <c r="Y61" i="9"/>
  <c r="CB61" i="9" s="1"/>
  <c r="CB50" i="9"/>
  <c r="BP50" i="7"/>
  <c r="BP55" i="7" s="1"/>
  <c r="M61" i="7"/>
  <c r="BP61" i="7" s="1"/>
  <c r="BV52" i="6"/>
  <c r="BV56" i="6" s="1"/>
  <c r="S63" i="6"/>
  <c r="BV63" i="6" s="1"/>
  <c r="CJ50" i="6"/>
  <c r="AG61" i="6"/>
  <c r="CJ61" i="6" s="1"/>
  <c r="BW56" i="10"/>
  <c r="CS50" i="13"/>
  <c r="AP61" i="13"/>
  <c r="CS61" i="13" s="1"/>
  <c r="CD53" i="10"/>
  <c r="CD57" i="10" s="1"/>
  <c r="AA67" i="10"/>
  <c r="CD64" i="10" s="1"/>
  <c r="CW50" i="7"/>
  <c r="AT61" i="7"/>
  <c r="CW61" i="7" s="1"/>
  <c r="CW50" i="13"/>
  <c r="CW55" i="13" s="1"/>
  <c r="AT61" i="13"/>
  <c r="CW61" i="13" s="1"/>
  <c r="CJ52" i="8"/>
  <c r="CJ56" i="8" s="1"/>
  <c r="AG63" i="8"/>
  <c r="CJ63" i="8" s="1"/>
  <c r="P67" i="9"/>
  <c r="BS64" i="9" s="1"/>
  <c r="BY51" i="8"/>
  <c r="BY56" i="8" s="1"/>
  <c r="V62" i="8"/>
  <c r="BY62" i="8" s="1"/>
  <c r="BY67" i="8" s="1"/>
  <c r="BS52" i="7"/>
  <c r="P63" i="7"/>
  <c r="BS63" i="7" s="1"/>
  <c r="CM56" i="7"/>
  <c r="BW51" i="9"/>
  <c r="BW56" i="9" s="1"/>
  <c r="T62" i="9"/>
  <c r="BW62" i="9" s="1"/>
  <c r="BW67" i="9" s="1"/>
  <c r="CJ50" i="13"/>
  <c r="CJ55" i="13" s="1"/>
  <c r="AG61" i="13"/>
  <c r="CJ61" i="13" s="1"/>
  <c r="CA52" i="8"/>
  <c r="X63" i="8"/>
  <c r="CA63" i="8" s="1"/>
  <c r="CB51" i="10"/>
  <c r="CB56" i="10" s="1"/>
  <c r="Y62" i="10"/>
  <c r="CB62" i="10" s="1"/>
  <c r="CX51" i="6"/>
  <c r="CX56" i="6" s="1"/>
  <c r="AU62" i="6"/>
  <c r="CX62" i="6" s="1"/>
  <c r="BR52" i="6"/>
  <c r="BR56" i="6" s="1"/>
  <c r="O63" i="6"/>
  <c r="BR63" i="6" s="1"/>
  <c r="AK62" i="13"/>
  <c r="CN62" i="13" s="1"/>
  <c r="CN51" i="13"/>
  <c r="BS51" i="6"/>
  <c r="BS56" i="6" s="1"/>
  <c r="P62" i="6"/>
  <c r="BS62" i="6" s="1"/>
  <c r="AU67" i="6"/>
  <c r="CX64" i="6" s="1"/>
  <c r="CX53" i="6"/>
  <c r="CN53" i="9"/>
  <c r="CN57" i="9" s="1"/>
  <c r="AK67" i="9"/>
  <c r="CB52" i="9"/>
  <c r="CB56" i="9" s="1"/>
  <c r="Y63" i="9"/>
  <c r="CB63" i="9" s="1"/>
  <c r="CQ56" i="9"/>
  <c r="CH50" i="7"/>
  <c r="AE61" i="7"/>
  <c r="CH61" i="7" s="1"/>
  <c r="CK51" i="7"/>
  <c r="CK56" i="7" s="1"/>
  <c r="AH62" i="7"/>
  <c r="CK62" i="7" s="1"/>
  <c r="CI51" i="9"/>
  <c r="CI56" i="9" s="1"/>
  <c r="AF62" i="9"/>
  <c r="CI62" i="9" s="1"/>
  <c r="CI67" i="9" s="1"/>
  <c r="BP50" i="8"/>
  <c r="BP55" i="8" s="1"/>
  <c r="M61" i="8"/>
  <c r="BP61" i="8" s="1"/>
  <c r="Q63" i="13"/>
  <c r="BT63" i="13" s="1"/>
  <c r="BT67" i="13" s="1"/>
  <c r="BT52" i="13"/>
  <c r="CA53" i="9"/>
  <c r="CA57" i="9" s="1"/>
  <c r="X67" i="9"/>
  <c r="CL51" i="13"/>
  <c r="CL56" i="13" s="1"/>
  <c r="AI62" i="13"/>
  <c r="CL62" i="13" s="1"/>
  <c r="AB63" i="8"/>
  <c r="CE63" i="8" s="1"/>
  <c r="CE52" i="8"/>
  <c r="CQ53" i="9"/>
  <c r="AN67" i="9"/>
  <c r="CQ64" i="9" s="1"/>
  <c r="CS51" i="9"/>
  <c r="AP62" i="9"/>
  <c r="CS62" i="9" s="1"/>
  <c r="CU51" i="7"/>
  <c r="CU56" i="7" s="1"/>
  <c r="AR62" i="7"/>
  <c r="CU62" i="7" s="1"/>
  <c r="CR50" i="8"/>
  <c r="AO61" i="8"/>
  <c r="CR61" i="8" s="1"/>
  <c r="CR66" i="8" s="1"/>
  <c r="CA43" i="10"/>
  <c r="CV51" i="6"/>
  <c r="AS62" i="6"/>
  <c r="CV62" i="6" s="1"/>
  <c r="BU51" i="8"/>
  <c r="BU56" i="8" s="1"/>
  <c r="R62" i="8"/>
  <c r="BU62" i="8" s="1"/>
  <c r="BT67" i="8"/>
  <c r="BT53" i="13"/>
  <c r="BT57" i="13" s="1"/>
  <c r="Q67" i="13"/>
  <c r="BT64" i="13" s="1"/>
  <c r="CQ51" i="10"/>
  <c r="CQ56" i="10" s="1"/>
  <c r="AN62" i="10"/>
  <c r="CQ62" i="10" s="1"/>
  <c r="BQ44" i="6"/>
  <c r="CE56" i="13"/>
  <c r="BW53" i="9"/>
  <c r="BW57" i="9" s="1"/>
  <c r="T67" i="9"/>
  <c r="BW64" i="9" s="1"/>
  <c r="BX53" i="8"/>
  <c r="BX57" i="8" s="1"/>
  <c r="U67" i="8"/>
  <c r="BX64" i="8" s="1"/>
  <c r="CA51" i="13"/>
  <c r="CA56" i="13" s="1"/>
  <c r="X62" i="13"/>
  <c r="CA62" i="13" s="1"/>
  <c r="CA67" i="13" s="1"/>
  <c r="CD51" i="8"/>
  <c r="AA62" i="8"/>
  <c r="CD62" i="8" s="1"/>
  <c r="CF51" i="13"/>
  <c r="CF56" i="13" s="1"/>
  <c r="AC62" i="13"/>
  <c r="CF62" i="13" s="1"/>
  <c r="CM51" i="8"/>
  <c r="CM56" i="8" s="1"/>
  <c r="AJ62" i="8"/>
  <c r="CM62" i="8" s="1"/>
  <c r="BP49" i="6"/>
  <c r="M60" i="6"/>
  <c r="BP60" i="6" s="1"/>
  <c r="M54" i="6"/>
  <c r="M64" i="6" s="1"/>
  <c r="BW53" i="8"/>
  <c r="T67" i="8"/>
  <c r="BW64" i="8" s="1"/>
  <c r="AO62" i="13"/>
  <c r="CR62" i="13" s="1"/>
  <c r="CR51" i="13"/>
  <c r="CM44" i="13"/>
  <c r="CP51" i="13"/>
  <c r="CP56" i="13" s="1"/>
  <c r="AM62" i="13"/>
  <c r="CP62" i="13" s="1"/>
  <c r="V60" i="7"/>
  <c r="BY60" i="7" s="1"/>
  <c r="BY49" i="7"/>
  <c r="V54" i="7"/>
  <c r="V64" i="7" s="1"/>
  <c r="AT54" i="8"/>
  <c r="AT64" i="8" s="1"/>
  <c r="CX42" i="10"/>
  <c r="R60" i="7"/>
  <c r="BU60" i="7" s="1"/>
  <c r="BU49" i="7"/>
  <c r="BU55" i="7" s="1"/>
  <c r="R54" i="7"/>
  <c r="R64" i="7" s="1"/>
  <c r="X54" i="8"/>
  <c r="X64" i="8" s="1"/>
  <c r="AA54" i="7"/>
  <c r="AA64" i="7" s="1"/>
  <c r="T60" i="6"/>
  <c r="BW60" i="6" s="1"/>
  <c r="BW66" i="6" s="1"/>
  <c r="BW49" i="6"/>
  <c r="T54" i="6"/>
  <c r="T64" i="6" s="1"/>
  <c r="CC49" i="7"/>
  <c r="CC55" i="7" s="1"/>
  <c r="Z60" i="7"/>
  <c r="CC60" i="7" s="1"/>
  <c r="Z54" i="7"/>
  <c r="Z64" i="7" s="1"/>
  <c r="CM66" i="10"/>
  <c r="CN49" i="10"/>
  <c r="AK60" i="10"/>
  <c r="CN60" i="10" s="1"/>
  <c r="AK54" i="10"/>
  <c r="AK64" i="10" s="1"/>
  <c r="CP49" i="10"/>
  <c r="AM60" i="10"/>
  <c r="CP60" i="10" s="1"/>
  <c r="AM54" i="10"/>
  <c r="AM64" i="10" s="1"/>
  <c r="CT49" i="8"/>
  <c r="CT55" i="8" s="1"/>
  <c r="AQ60" i="8"/>
  <c r="CT60" i="8" s="1"/>
  <c r="CT66" i="8" s="1"/>
  <c r="AQ54" i="8"/>
  <c r="AQ64" i="8" s="1"/>
  <c r="CV49" i="9"/>
  <c r="AS60" i="9"/>
  <c r="CV60" i="9" s="1"/>
  <c r="AS54" i="9"/>
  <c r="AS64" i="9" s="1"/>
  <c r="AT60" i="6"/>
  <c r="CW60" i="6" s="1"/>
  <c r="CW66" i="6" s="1"/>
  <c r="CW49" i="6"/>
  <c r="CW55" i="6" s="1"/>
  <c r="AT54" i="6"/>
  <c r="AT64" i="6" s="1"/>
  <c r="BW54" i="8"/>
  <c r="T68" i="8"/>
  <c r="CM53" i="6"/>
  <c r="CM57" i="6" s="1"/>
  <c r="AJ67" i="6"/>
  <c r="CP53" i="8"/>
  <c r="AM67" i="8"/>
  <c r="CP64" i="8" s="1"/>
  <c r="CE54" i="9"/>
  <c r="AB68" i="9"/>
  <c r="BS54" i="7"/>
  <c r="BS57" i="7" s="1"/>
  <c r="P68" i="7"/>
  <c r="BU54" i="10"/>
  <c r="BU57" i="10" s="1"/>
  <c r="R68" i="10"/>
  <c r="CC42" i="8"/>
  <c r="BR49" i="10"/>
  <c r="BR55" i="10" s="1"/>
  <c r="O60" i="10"/>
  <c r="BR60" i="10" s="1"/>
  <c r="O54" i="10"/>
  <c r="O64" i="10" s="1"/>
  <c r="V60" i="9"/>
  <c r="BY60" i="9" s="1"/>
  <c r="BY66" i="9" s="1"/>
  <c r="BY49" i="9"/>
  <c r="BY55" i="9" s="1"/>
  <c r="V54" i="9"/>
  <c r="V64" i="9" s="1"/>
  <c r="CE49" i="8"/>
  <c r="AB60" i="8"/>
  <c r="CE60" i="8" s="1"/>
  <c r="AB54" i="8"/>
  <c r="AB64" i="8" s="1"/>
  <c r="CW49" i="7"/>
  <c r="AT60" i="7"/>
  <c r="CW60" i="7" s="1"/>
  <c r="AT54" i="7"/>
  <c r="AT64" i="7" s="1"/>
  <c r="Q68" i="9"/>
  <c r="BZ54" i="6"/>
  <c r="BZ57" i="6" s="1"/>
  <c r="W68" i="6"/>
  <c r="AI61" i="4"/>
  <c r="CL61" i="4" s="1"/>
  <c r="CL50" i="4"/>
  <c r="BV56" i="9"/>
  <c r="S62" i="9"/>
  <c r="BV62" i="9" s="1"/>
  <c r="BW53" i="7"/>
  <c r="BW57" i="7" s="1"/>
  <c r="T67" i="7"/>
  <c r="BW64" i="7" s="1"/>
  <c r="S54" i="6"/>
  <c r="S64" i="6" s="1"/>
  <c r="BV49" i="10"/>
  <c r="S60" i="10"/>
  <c r="BV60" i="10" s="1"/>
  <c r="S54" i="10"/>
  <c r="S64" i="10" s="1"/>
  <c r="BZ49" i="6"/>
  <c r="BZ55" i="6" s="1"/>
  <c r="W60" i="6"/>
  <c r="BZ60" i="6" s="1"/>
  <c r="W54" i="6"/>
  <c r="W64" i="6" s="1"/>
  <c r="CF42" i="6"/>
  <c r="AF60" i="6"/>
  <c r="CI60" i="6" s="1"/>
  <c r="CI49" i="6"/>
  <c r="AF54" i="6"/>
  <c r="AF64" i="6" s="1"/>
  <c r="AK54" i="7"/>
  <c r="AK64" i="7" s="1"/>
  <c r="CK54" i="9"/>
  <c r="AH68" i="9"/>
  <c r="BR65" i="8"/>
  <c r="CM51" i="13"/>
  <c r="AJ62" i="13"/>
  <c r="CM62" i="13" s="1"/>
  <c r="CM67" i="13" s="1"/>
  <c r="N54" i="10"/>
  <c r="N64" i="10" s="1"/>
  <c r="BS42" i="9"/>
  <c r="R54" i="10"/>
  <c r="R64" i="10" s="1"/>
  <c r="BX49" i="8"/>
  <c r="U60" i="8"/>
  <c r="BX60" i="8" s="1"/>
  <c r="U54" i="8"/>
  <c r="U64" i="8" s="1"/>
  <c r="AB60" i="6"/>
  <c r="CE60" i="6" s="1"/>
  <c r="CE49" i="6"/>
  <c r="CE55" i="6" s="1"/>
  <c r="AB54" i="6"/>
  <c r="AB64" i="6" s="1"/>
  <c r="CH49" i="9"/>
  <c r="AE60" i="9"/>
  <c r="CH60" i="9" s="1"/>
  <c r="CH66" i="9" s="1"/>
  <c r="AE54" i="9"/>
  <c r="AE64" i="9" s="1"/>
  <c r="AJ54" i="6"/>
  <c r="AJ64" i="6" s="1"/>
  <c r="AK54" i="8"/>
  <c r="AK64" i="8" s="1"/>
  <c r="CO55" i="8"/>
  <c r="BV57" i="9"/>
  <c r="S68" i="9"/>
  <c r="BX44" i="10"/>
  <c r="P54" i="6"/>
  <c r="P64" i="6" s="1"/>
  <c r="BU49" i="6"/>
  <c r="BU55" i="6" s="1"/>
  <c r="R60" i="6"/>
  <c r="BU60" i="6" s="1"/>
  <c r="BU66" i="6" s="1"/>
  <c r="R54" i="6"/>
  <c r="R64" i="6" s="1"/>
  <c r="BZ42" i="10"/>
  <c r="AA60" i="8"/>
  <c r="CD60" i="8" s="1"/>
  <c r="CD66" i="8" s="1"/>
  <c r="CD49" i="8"/>
  <c r="CD55" i="8" s="1"/>
  <c r="AA54" i="8"/>
  <c r="AA64" i="8" s="1"/>
  <c r="CE66" i="10"/>
  <c r="AG54" i="7"/>
  <c r="AG64" i="7" s="1"/>
  <c r="AS60" i="10"/>
  <c r="CV60" i="10" s="1"/>
  <c r="CV49" i="10"/>
  <c r="AS54" i="10"/>
  <c r="AS64" i="10" s="1"/>
  <c r="CV54" i="6"/>
  <c r="CV57" i="6" s="1"/>
  <c r="AS68" i="6"/>
  <c r="BP54" i="10"/>
  <c r="M68" i="10"/>
  <c r="CI54" i="9"/>
  <c r="AF68" i="9"/>
  <c r="BV65" i="10"/>
  <c r="BV68" i="10" s="1"/>
  <c r="Q52" i="11"/>
  <c r="BJ52" i="11" s="1"/>
  <c r="CK54" i="7"/>
  <c r="AH68" i="7"/>
  <c r="CV54" i="10"/>
  <c r="CV57" i="10" s="1"/>
  <c r="AS68" i="10"/>
  <c r="BU54" i="7"/>
  <c r="BU57" i="7" s="1"/>
  <c r="R68" i="7"/>
  <c r="BP54" i="6"/>
  <c r="BP57" i="6" s="1"/>
  <c r="M68" i="6"/>
  <c r="AP68" i="4"/>
  <c r="CS54" i="4"/>
  <c r="CH50" i="4"/>
  <c r="CH55" i="4" s="1"/>
  <c r="AE61" i="4"/>
  <c r="CH61" i="4" s="1"/>
  <c r="CH66" i="4" s="1"/>
  <c r="AA67" i="4"/>
  <c r="CD64" i="4" s="1"/>
  <c r="CD53" i="4"/>
  <c r="CD57" i="4" s="1"/>
  <c r="CE54" i="10"/>
  <c r="AB68" i="10"/>
  <c r="CC65" i="4"/>
  <c r="CC68" i="4" s="1"/>
  <c r="X47" i="11"/>
  <c r="BQ47" i="11" s="1"/>
  <c r="CH54" i="10"/>
  <c r="CH57" i="10" s="1"/>
  <c r="AE68" i="10"/>
  <c r="T47" i="11"/>
  <c r="BM47" i="11" s="1"/>
  <c r="BY65" i="4"/>
  <c r="BY68" i="4" s="1"/>
  <c r="CG54" i="8"/>
  <c r="AD68" i="8"/>
  <c r="P47" i="11"/>
  <c r="BI47" i="11" s="1"/>
  <c r="CL54" i="7"/>
  <c r="CL57" i="7" s="1"/>
  <c r="AI68" i="7"/>
  <c r="CP54" i="10"/>
  <c r="AM68" i="10"/>
  <c r="CO56" i="4"/>
  <c r="BR49" i="4"/>
  <c r="BR55" i="4" s="1"/>
  <c r="O60" i="4"/>
  <c r="BR60" i="4" s="1"/>
  <c r="BR66" i="4" s="1"/>
  <c r="O54" i="4"/>
  <c r="O64" i="4" s="1"/>
  <c r="X54" i="4"/>
  <c r="X64" i="4" s="1"/>
  <c r="CB65" i="4"/>
  <c r="AP67" i="4"/>
  <c r="CS64" i="4" s="1"/>
  <c r="CS53" i="4"/>
  <c r="CG42" i="8"/>
  <c r="AN60" i="8"/>
  <c r="CQ60" i="8" s="1"/>
  <c r="CQ66" i="8" s="1"/>
  <c r="CQ49" i="8"/>
  <c r="CQ55" i="8" s="1"/>
  <c r="AN54" i="8"/>
  <c r="AN64" i="8" s="1"/>
  <c r="P60" i="10"/>
  <c r="BS60" i="10" s="1"/>
  <c r="BS49" i="10"/>
  <c r="P54" i="10"/>
  <c r="P64" i="10" s="1"/>
  <c r="AG54" i="10"/>
  <c r="AG64" i="10" s="1"/>
  <c r="CR54" i="7"/>
  <c r="CR57" i="7" s="1"/>
  <c r="AO68" i="7"/>
  <c r="AO68" i="4"/>
  <c r="CR54" i="4"/>
  <c r="CO44" i="4"/>
  <c r="CU65" i="8"/>
  <c r="BT50" i="4"/>
  <c r="Q61" i="4"/>
  <c r="BT61" i="4" s="1"/>
  <c r="CA65" i="7"/>
  <c r="AC67" i="4"/>
  <c r="CF53" i="4"/>
  <c r="CF57" i="4" s="1"/>
  <c r="BU49" i="4"/>
  <c r="BU55" i="4" s="1"/>
  <c r="R60" i="4"/>
  <c r="BU60" i="4" s="1"/>
  <c r="BU66" i="4" s="1"/>
  <c r="R54" i="4"/>
  <c r="R64" i="4" s="1"/>
  <c r="CQ42" i="4"/>
  <c r="BQ43" i="4"/>
  <c r="BQ54" i="6"/>
  <c r="N68" i="6"/>
  <c r="CP49" i="13"/>
  <c r="CP55" i="13" s="1"/>
  <c r="AM60" i="13"/>
  <c r="CP60" i="13" s="1"/>
  <c r="CP66" i="13" s="1"/>
  <c r="AM54" i="13"/>
  <c r="AM64" i="13" s="1"/>
  <c r="N63" i="4"/>
  <c r="BQ63" i="4" s="1"/>
  <c r="BQ52" i="4"/>
  <c r="AN54" i="13"/>
  <c r="AN64" i="13" s="1"/>
  <c r="AS67" i="4"/>
  <c r="CV53" i="4"/>
  <c r="CV57" i="4" s="1"/>
  <c r="AP62" i="4"/>
  <c r="CS62" i="4" s="1"/>
  <c r="CS51" i="4"/>
  <c r="CI51" i="7"/>
  <c r="CI56" i="7" s="1"/>
  <c r="AF62" i="7"/>
  <c r="CI62" i="7" s="1"/>
  <c r="CO65" i="9"/>
  <c r="CT53" i="9"/>
  <c r="AQ67" i="9"/>
  <c r="CT64" i="9" s="1"/>
  <c r="V62" i="4"/>
  <c r="BY62" i="4" s="1"/>
  <c r="BY67" i="4" s="1"/>
  <c r="BY51" i="4"/>
  <c r="BY56" i="4" s="1"/>
  <c r="CM52" i="4"/>
  <c r="CM56" i="4" s="1"/>
  <c r="AJ63" i="4"/>
  <c r="CM63" i="4" s="1"/>
  <c r="CM67" i="4" s="1"/>
  <c r="AD62" i="4"/>
  <c r="CG62" i="4" s="1"/>
  <c r="CG67" i="4" s="1"/>
  <c r="CG51" i="4"/>
  <c r="CG56" i="4" s="1"/>
  <c r="M54" i="4"/>
  <c r="M64" i="4" s="1"/>
  <c r="BP49" i="4"/>
  <c r="BP55" i="4" s="1"/>
  <c r="M60" i="4"/>
  <c r="BP60" i="4" s="1"/>
  <c r="BP66" i="4" s="1"/>
  <c r="BV53" i="4"/>
  <c r="S67" i="4"/>
  <c r="BV64" i="4" s="1"/>
  <c r="T67" i="4"/>
  <c r="BW64" i="4" s="1"/>
  <c r="BW68" i="4" s="1"/>
  <c r="BW53" i="4"/>
  <c r="BW57" i="4" s="1"/>
  <c r="AO67" i="4"/>
  <c r="CR64" i="4" s="1"/>
  <c r="CR53" i="4"/>
  <c r="CL43" i="4"/>
  <c r="BT54" i="4"/>
  <c r="Q68" i="4"/>
  <c r="BT65" i="4" s="1"/>
  <c r="CL54" i="13"/>
  <c r="AI68" i="13"/>
  <c r="AK54" i="13"/>
  <c r="AK64" i="13" s="1"/>
  <c r="BS54" i="10"/>
  <c r="P68" i="10"/>
  <c r="CW65" i="10"/>
  <c r="CD65" i="4"/>
  <c r="AH62" i="4"/>
  <c r="CK62" i="4" s="1"/>
  <c r="CK67" i="4" s="1"/>
  <c r="CK51" i="4"/>
  <c r="CK56" i="4" s="1"/>
  <c r="CK54" i="10"/>
  <c r="CK57" i="10" s="1"/>
  <c r="AH68" i="10"/>
  <c r="CJ54" i="4"/>
  <c r="AG68" i="4"/>
  <c r="CQ54" i="4"/>
  <c r="CQ57" i="4" s="1"/>
  <c r="AN68" i="4"/>
  <c r="CS57" i="9"/>
  <c r="BR42" i="8"/>
  <c r="CK42" i="8"/>
  <c r="CT49" i="9"/>
  <c r="CT55" i="9" s="1"/>
  <c r="AQ60" i="9"/>
  <c r="CT60" i="9" s="1"/>
  <c r="AQ54" i="9"/>
  <c r="AQ64" i="9" s="1"/>
  <c r="BU56" i="4"/>
  <c r="CA53" i="6"/>
  <c r="X67" i="6"/>
  <c r="CA64" i="6" s="1"/>
  <c r="BT44" i="4"/>
  <c r="CF49" i="13"/>
  <c r="CF55" i="13" s="1"/>
  <c r="AC60" i="13"/>
  <c r="CF60" i="13" s="1"/>
  <c r="AC54" i="13"/>
  <c r="AC64" i="13" s="1"/>
  <c r="CR65" i="6"/>
  <c r="CP54" i="6"/>
  <c r="CP57" i="6" s="1"/>
  <c r="AM68" i="6"/>
  <c r="AE68" i="4"/>
  <c r="CH54" i="4"/>
  <c r="CH57" i="4" s="1"/>
  <c r="CW49" i="4"/>
  <c r="AT54" i="4"/>
  <c r="AT64" i="4" s="1"/>
  <c r="AT60" i="4"/>
  <c r="CW60" i="4" s="1"/>
  <c r="CK53" i="4"/>
  <c r="CK57" i="4" s="1"/>
  <c r="AH67" i="4"/>
  <c r="AU60" i="4"/>
  <c r="CX60" i="4" s="1"/>
  <c r="CX66" i="4" s="1"/>
  <c r="CX49" i="4"/>
  <c r="CX55" i="4" s="1"/>
  <c r="AU54" i="4"/>
  <c r="AU64" i="4" s="1"/>
  <c r="BY65" i="13"/>
  <c r="CP53" i="4"/>
  <c r="AM67" i="4"/>
  <c r="CP64" i="4" s="1"/>
  <c r="CA54" i="13"/>
  <c r="CA57" i="13" s="1"/>
  <c r="X68" i="13"/>
  <c r="CA57" i="4"/>
  <c r="CX54" i="13"/>
  <c r="CX57" i="13" s="1"/>
  <c r="AU68" i="13"/>
  <c r="X54" i="13"/>
  <c r="X64" i="13" s="1"/>
  <c r="CM54" i="13"/>
  <c r="AJ68" i="13"/>
  <c r="U67" i="4"/>
  <c r="BX64" i="4" s="1"/>
  <c r="BX53" i="4"/>
  <c r="BX57" i="4" s="1"/>
  <c r="CG67" i="9" l="1"/>
  <c r="AD46" i="11"/>
  <c r="BW46" i="11" s="1"/>
  <c r="CI68" i="13"/>
  <c r="CA66" i="9"/>
  <c r="CB66" i="10"/>
  <c r="BU66" i="9"/>
  <c r="CC67" i="9"/>
  <c r="CW66" i="9"/>
  <c r="CK67" i="8"/>
  <c r="CL66" i="13"/>
  <c r="W46" i="11"/>
  <c r="BP46" i="11" s="1"/>
  <c r="CQ67" i="7"/>
  <c r="CF66" i="13"/>
  <c r="CP67" i="10"/>
  <c r="CH67" i="13"/>
  <c r="CK68" i="6"/>
  <c r="CC67" i="13"/>
  <c r="BR66" i="10"/>
  <c r="CA57" i="10"/>
  <c r="CO68" i="9"/>
  <c r="CU66" i="10"/>
  <c r="CR57" i="6"/>
  <c r="CE67" i="9"/>
  <c r="AJ51" i="11"/>
  <c r="CC51" i="11" s="1"/>
  <c r="CI67" i="7"/>
  <c r="CE66" i="6"/>
  <c r="CU67" i="10"/>
  <c r="BT66" i="13"/>
  <c r="BQ66" i="9"/>
  <c r="CF67" i="9"/>
  <c r="BV67" i="13"/>
  <c r="BU67" i="13"/>
  <c r="BP66" i="7"/>
  <c r="BR56" i="13"/>
  <c r="CC55" i="10"/>
  <c r="CL66" i="6"/>
  <c r="CH67" i="8"/>
  <c r="CB67" i="10"/>
  <c r="CQ55" i="6"/>
  <c r="CJ55" i="8"/>
  <c r="CD68" i="7"/>
  <c r="N50" i="11"/>
  <c r="BG50" i="11" s="1"/>
  <c r="CX66" i="7"/>
  <c r="CV66" i="6"/>
  <c r="CK67" i="7"/>
  <c r="CJ67" i="7"/>
  <c r="CW66" i="10"/>
  <c r="AO49" i="11"/>
  <c r="CH49" i="11" s="1"/>
  <c r="CT68" i="7"/>
  <c r="BZ57" i="13"/>
  <c r="CV67" i="8"/>
  <c r="CX67" i="13"/>
  <c r="AJ50" i="11"/>
  <c r="CC50" i="11" s="1"/>
  <c r="BZ67" i="7"/>
  <c r="AF48" i="11"/>
  <c r="BY48" i="11" s="1"/>
  <c r="CD67" i="10"/>
  <c r="BZ65" i="7"/>
  <c r="BZ68" i="7" s="1"/>
  <c r="BP57" i="8"/>
  <c r="CN68" i="7"/>
  <c r="CU55" i="8"/>
  <c r="CP68" i="9"/>
  <c r="CL66" i="10"/>
  <c r="BV55" i="6"/>
  <c r="AD48" i="11"/>
  <c r="BW48" i="11" s="1"/>
  <c r="BV67" i="8"/>
  <c r="CN67" i="7"/>
  <c r="CC67" i="10"/>
  <c r="CM66" i="6"/>
  <c r="CJ55" i="9"/>
  <c r="CK67" i="13"/>
  <c r="CO65" i="8"/>
  <c r="CO68" i="8" s="1"/>
  <c r="BQ66" i="6"/>
  <c r="CG66" i="10"/>
  <c r="CJ68" i="10"/>
  <c r="BZ67" i="9"/>
  <c r="CU68" i="6"/>
  <c r="Q46" i="11"/>
  <c r="BJ46" i="11" s="1"/>
  <c r="CP65" i="7"/>
  <c r="CP68" i="7" s="1"/>
  <c r="AH52" i="11"/>
  <c r="CA52" i="11" s="1"/>
  <c r="CL67" i="13"/>
  <c r="CJ67" i="8"/>
  <c r="R52" i="11"/>
  <c r="BK52" i="11" s="1"/>
  <c r="BV67" i="6"/>
  <c r="BT65" i="8"/>
  <c r="BT68" i="8" s="1"/>
  <c r="CN66" i="9"/>
  <c r="CA67" i="6"/>
  <c r="BR66" i="7"/>
  <c r="BY68" i="7"/>
  <c r="CT66" i="9"/>
  <c r="CI68" i="6"/>
  <c r="CU67" i="8"/>
  <c r="CB65" i="13"/>
  <c r="CB68" i="13" s="1"/>
  <c r="CP66" i="6"/>
  <c r="CI66" i="10"/>
  <c r="R46" i="11"/>
  <c r="BK46" i="11" s="1"/>
  <c r="BP56" i="8"/>
  <c r="BY66" i="13"/>
  <c r="CG46" i="11"/>
  <c r="CD46" i="11"/>
  <c r="CC65" i="6"/>
  <c r="CC68" i="6" s="1"/>
  <c r="BY67" i="13"/>
  <c r="CU57" i="8"/>
  <c r="CS65" i="13"/>
  <c r="CS68" i="13" s="1"/>
  <c r="CQ65" i="10"/>
  <c r="CQ68" i="10" s="1"/>
  <c r="BP68" i="7"/>
  <c r="BT68" i="7"/>
  <c r="CN57" i="8"/>
  <c r="BP67" i="6"/>
  <c r="CB66" i="6"/>
  <c r="O49" i="11"/>
  <c r="BH49" i="11" s="1"/>
  <c r="BY66" i="6"/>
  <c r="CF67" i="6"/>
  <c r="BW68" i="13"/>
  <c r="CN57" i="10"/>
  <c r="CG67" i="10"/>
  <c r="CQ66" i="7"/>
  <c r="CF67" i="7"/>
  <c r="BQ67" i="9"/>
  <c r="BQ67" i="7"/>
  <c r="CX66" i="6"/>
  <c r="BT66" i="8"/>
  <c r="CW67" i="7"/>
  <c r="CQ68" i="6"/>
  <c r="BY68" i="9"/>
  <c r="CU67" i="7"/>
  <c r="BT56" i="13"/>
  <c r="CB67" i="9"/>
  <c r="BV55" i="13"/>
  <c r="BY68" i="13"/>
  <c r="CQ67" i="10"/>
  <c r="CP67" i="9"/>
  <c r="BR65" i="7"/>
  <c r="BR68" i="7" s="1"/>
  <c r="AL48" i="11"/>
  <c r="CE48" i="11" s="1"/>
  <c r="CD66" i="10"/>
  <c r="BY65" i="10"/>
  <c r="BY68" i="10" s="1"/>
  <c r="AN51" i="11"/>
  <c r="CG51" i="11" s="1"/>
  <c r="BZ67" i="8"/>
  <c r="BQ67" i="6"/>
  <c r="CA66" i="13"/>
  <c r="BV67" i="7"/>
  <c r="CF67" i="13"/>
  <c r="BR67" i="6"/>
  <c r="CJ66" i="13"/>
  <c r="CL67" i="7"/>
  <c r="CB67" i="8"/>
  <c r="CI67" i="8"/>
  <c r="BR68" i="9"/>
  <c r="CP66" i="7"/>
  <c r="BP57" i="9"/>
  <c r="Y48" i="11"/>
  <c r="BR48" i="11" s="1"/>
  <c r="CX66" i="13"/>
  <c r="CT67" i="13"/>
  <c r="CP67" i="7"/>
  <c r="T46" i="11"/>
  <c r="BM46" i="11" s="1"/>
  <c r="CG57" i="8"/>
  <c r="CM67" i="8"/>
  <c r="BU67" i="8"/>
  <c r="CF67" i="10"/>
  <c r="BW67" i="7"/>
  <c r="K49" i="11"/>
  <c r="BD49" i="11" s="1"/>
  <c r="BS67" i="8"/>
  <c r="CH67" i="6"/>
  <c r="CB57" i="10"/>
  <c r="CU67" i="9"/>
  <c r="AE50" i="11"/>
  <c r="BX50" i="11" s="1"/>
  <c r="BP66" i="9"/>
  <c r="CW57" i="10"/>
  <c r="CO67" i="10"/>
  <c r="CJ67" i="13"/>
  <c r="CH67" i="7"/>
  <c r="CJ66" i="7"/>
  <c r="CW66" i="13"/>
  <c r="CS67" i="13"/>
  <c r="CJ68" i="8"/>
  <c r="CX67" i="8"/>
  <c r="L49" i="11"/>
  <c r="BE49" i="11" s="1"/>
  <c r="BZ67" i="13"/>
  <c r="CM66" i="13"/>
  <c r="CN67" i="9"/>
  <c r="CH67" i="9"/>
  <c r="CD67" i="6"/>
  <c r="AI49" i="11"/>
  <c r="CB49" i="11" s="1"/>
  <c r="CR67" i="10"/>
  <c r="CF66" i="8"/>
  <c r="CG66" i="7"/>
  <c r="CO66" i="7"/>
  <c r="CK68" i="13"/>
  <c r="M52" i="11"/>
  <c r="BF52" i="11" s="1"/>
  <c r="CE67" i="7"/>
  <c r="CG67" i="7"/>
  <c r="BV66" i="7"/>
  <c r="AF46" i="11"/>
  <c r="BR68" i="10"/>
  <c r="AL49" i="11"/>
  <c r="CE49" i="11" s="1"/>
  <c r="CE67" i="10"/>
  <c r="CF66" i="7"/>
  <c r="BQ68" i="7"/>
  <c r="T49" i="11"/>
  <c r="BM49" i="11" s="1"/>
  <c r="BZ55" i="8"/>
  <c r="BS55" i="8"/>
  <c r="CL68" i="9"/>
  <c r="CV68" i="8"/>
  <c r="CN55" i="7"/>
  <c r="CS67" i="7"/>
  <c r="BY55" i="8"/>
  <c r="CD67" i="9"/>
  <c r="AG51" i="11"/>
  <c r="BZ51" i="11" s="1"/>
  <c r="AQ50" i="11"/>
  <c r="CJ50" i="11" s="1"/>
  <c r="BU66" i="13"/>
  <c r="Y49" i="11"/>
  <c r="BR49" i="11" s="1"/>
  <c r="AC51" i="11"/>
  <c r="BV51" i="11" s="1"/>
  <c r="AE52" i="11"/>
  <c r="BX52" i="11" s="1"/>
  <c r="CB57" i="8"/>
  <c r="CR55" i="8"/>
  <c r="BY67" i="9"/>
  <c r="CS65" i="9"/>
  <c r="CS68" i="9" s="1"/>
  <c r="CJ67" i="6"/>
  <c r="CB68" i="7"/>
  <c r="CW67" i="6"/>
  <c r="BW55" i="6"/>
  <c r="BS66" i="7"/>
  <c r="AN50" i="11"/>
  <c r="CG50" i="11" s="1"/>
  <c r="CS68" i="8"/>
  <c r="CA68" i="7"/>
  <c r="CH68" i="8"/>
  <c r="V49" i="11"/>
  <c r="BO49" i="11" s="1"/>
  <c r="BV67" i="9"/>
  <c r="CQ67" i="8"/>
  <c r="CF67" i="8"/>
  <c r="AC50" i="11"/>
  <c r="BV50" i="11" s="1"/>
  <c r="BQ66" i="7"/>
  <c r="CH55" i="9"/>
  <c r="CV67" i="9"/>
  <c r="BQ67" i="10"/>
  <c r="BZ66" i="6"/>
  <c r="CK55" i="13"/>
  <c r="CH65" i="9"/>
  <c r="CH68" i="9" s="1"/>
  <c r="CT57" i="9"/>
  <c r="CN66" i="6"/>
  <c r="BU66" i="7"/>
  <c r="CM57" i="8"/>
  <c r="AB46" i="11"/>
  <c r="BU46" i="11" s="1"/>
  <c r="CX67" i="6"/>
  <c r="W49" i="11"/>
  <c r="BP49" i="11" s="1"/>
  <c r="AR51" i="11"/>
  <c r="CK51" i="11" s="1"/>
  <c r="CK55" i="7"/>
  <c r="CP65" i="13"/>
  <c r="CP68" i="13" s="1"/>
  <c r="CX67" i="9"/>
  <c r="CG65" i="13"/>
  <c r="CG68" i="13" s="1"/>
  <c r="CI65" i="10"/>
  <c r="CI68" i="10" s="1"/>
  <c r="CW68" i="9"/>
  <c r="N48" i="11"/>
  <c r="BG48" i="11" s="1"/>
  <c r="CN67" i="6"/>
  <c r="AP48" i="11"/>
  <c r="CI48" i="11" s="1"/>
  <c r="CO68" i="10"/>
  <c r="T51" i="11"/>
  <c r="BM51" i="11" s="1"/>
  <c r="BP66" i="8"/>
  <c r="BS68" i="6"/>
  <c r="CK66" i="6"/>
  <c r="CT67" i="8"/>
  <c r="AJ52" i="11"/>
  <c r="CC52" i="11" s="1"/>
  <c r="AM52" i="11"/>
  <c r="CF52" i="11" s="1"/>
  <c r="BX66" i="9"/>
  <c r="BR67" i="8"/>
  <c r="BV68" i="4"/>
  <c r="BZ66" i="7"/>
  <c r="BS67" i="6"/>
  <c r="CT57" i="13"/>
  <c r="CR67" i="8"/>
  <c r="M51" i="11"/>
  <c r="BF51" i="11" s="1"/>
  <c r="S51" i="11"/>
  <c r="BL51" i="11" s="1"/>
  <c r="BW66" i="10"/>
  <c r="CD67" i="13"/>
  <c r="CR65" i="10"/>
  <c r="CR68" i="10" s="1"/>
  <c r="AK51" i="11"/>
  <c r="CD51" i="11" s="1"/>
  <c r="CM55" i="9"/>
  <c r="CM56" i="13"/>
  <c r="CT56" i="9"/>
  <c r="CM67" i="10"/>
  <c r="CQ65" i="7"/>
  <c r="CQ68" i="7" s="1"/>
  <c r="AS52" i="11"/>
  <c r="CL52" i="11" s="1"/>
  <c r="CJ66" i="10"/>
  <c r="AE46" i="11"/>
  <c r="BU67" i="10"/>
  <c r="CX68" i="10"/>
  <c r="CL66" i="9"/>
  <c r="BP67" i="9"/>
  <c r="CJ68" i="7"/>
  <c r="CT67" i="7"/>
  <c r="CP67" i="13"/>
  <c r="CC66" i="6"/>
  <c r="BS66" i="13"/>
  <c r="BT55" i="10"/>
  <c r="BS67" i="13"/>
  <c r="X49" i="11"/>
  <c r="BQ49" i="11" s="1"/>
  <c r="CD66" i="7"/>
  <c r="CS65" i="7"/>
  <c r="CS68" i="7" s="1"/>
  <c r="Z46" i="11"/>
  <c r="BS46" i="11" s="1"/>
  <c r="CQ66" i="9"/>
  <c r="CF68" i="13"/>
  <c r="CK66" i="9"/>
  <c r="CC66" i="7"/>
  <c r="BQ67" i="8"/>
  <c r="P50" i="11"/>
  <c r="BI50" i="11" s="1"/>
  <c r="AA49" i="11"/>
  <c r="BT49" i="11" s="1"/>
  <c r="CL57" i="8"/>
  <c r="AA46" i="11"/>
  <c r="BT46" i="11" s="1"/>
  <c r="AE49" i="11"/>
  <c r="BX49" i="11" s="1"/>
  <c r="CF68" i="7"/>
  <c r="BX66" i="6"/>
  <c r="CE68" i="13"/>
  <c r="CA66" i="10"/>
  <c r="BP67" i="13"/>
  <c r="CI67" i="6"/>
  <c r="BT68" i="4"/>
  <c r="BT66" i="4"/>
  <c r="CA66" i="6"/>
  <c r="BW55" i="7"/>
  <c r="CS57" i="10"/>
  <c r="CP56" i="4"/>
  <c r="CX57" i="7"/>
  <c r="BV66" i="10"/>
  <c r="CS57" i="6"/>
  <c r="CW66" i="4"/>
  <c r="CS67" i="4"/>
  <c r="CV56" i="6"/>
  <c r="BP68" i="9"/>
  <c r="CA57" i="6"/>
  <c r="BS57" i="9"/>
  <c r="CB66" i="4"/>
  <c r="CO68" i="6"/>
  <c r="CV68" i="9"/>
  <c r="AC49" i="11"/>
  <c r="BV49" i="11" s="1"/>
  <c r="CE57" i="8"/>
  <c r="BY66" i="7"/>
  <c r="CU66" i="6"/>
  <c r="BP55" i="6"/>
  <c r="CN67" i="8"/>
  <c r="CR67" i="6"/>
  <c r="O48" i="11"/>
  <c r="BH48" i="11" s="1"/>
  <c r="BT67" i="9"/>
  <c r="BW68" i="7"/>
  <c r="CP57" i="8"/>
  <c r="CD67" i="8"/>
  <c r="BX68" i="8"/>
  <c r="BX66" i="7"/>
  <c r="CF55" i="6"/>
  <c r="AH50" i="11"/>
  <c r="CA50" i="11" s="1"/>
  <c r="CV66" i="7"/>
  <c r="CN67" i="13"/>
  <c r="CF66" i="6"/>
  <c r="CE57" i="7"/>
  <c r="AR46" i="11"/>
  <c r="BV66" i="8"/>
  <c r="BV57" i="4"/>
  <c r="CG68" i="10"/>
  <c r="BY68" i="6"/>
  <c r="CS66" i="4"/>
  <c r="BS57" i="13"/>
  <c r="Y47" i="11"/>
  <c r="BR47" i="11" s="1"/>
  <c r="Y51" i="11"/>
  <c r="BR51" i="11" s="1"/>
  <c r="CI66" i="7"/>
  <c r="CT68" i="9"/>
  <c r="BR68" i="13"/>
  <c r="CS67" i="6"/>
  <c r="AO52" i="11"/>
  <c r="CH52" i="11" s="1"/>
  <c r="BX66" i="13"/>
  <c r="AR50" i="11"/>
  <c r="CK50" i="11" s="1"/>
  <c r="BS55" i="10"/>
  <c r="CV66" i="10"/>
  <c r="BT57" i="10"/>
  <c r="CF57" i="10"/>
  <c r="R51" i="11"/>
  <c r="BK51" i="11" s="1"/>
  <c r="CR56" i="13"/>
  <c r="CD56" i="8"/>
  <c r="CQ57" i="9"/>
  <c r="BX57" i="10"/>
  <c r="CO56" i="7"/>
  <c r="CP67" i="4"/>
  <c r="CS67" i="9"/>
  <c r="BX55" i="7"/>
  <c r="CN56" i="8"/>
  <c r="CL56" i="4"/>
  <c r="BX55" i="8"/>
  <c r="CI55" i="6"/>
  <c r="CP66" i="10"/>
  <c r="CX67" i="7"/>
  <c r="AI50" i="11"/>
  <c r="CB50" i="11" s="1"/>
  <c r="CC67" i="4"/>
  <c r="CS55" i="4"/>
  <c r="CV55" i="7"/>
  <c r="CN66" i="10"/>
  <c r="CV67" i="6"/>
  <c r="CX57" i="6"/>
  <c r="CQ55" i="4"/>
  <c r="CU55" i="6"/>
  <c r="CA55" i="6"/>
  <c r="CU55" i="7"/>
  <c r="CS56" i="6"/>
  <c r="CL67" i="4"/>
  <c r="AR48" i="11"/>
  <c r="CK48" i="11" s="1"/>
  <c r="AM48" i="11"/>
  <c r="CF48" i="11" s="1"/>
  <c r="AR52" i="11"/>
  <c r="CK52" i="11" s="1"/>
  <c r="BY55" i="7"/>
  <c r="CR67" i="13"/>
  <c r="AP50" i="11"/>
  <c r="CI50" i="11" s="1"/>
  <c r="CE55" i="8"/>
  <c r="BX68" i="4"/>
  <c r="CI57" i="7"/>
  <c r="BX55" i="13"/>
  <c r="CH67" i="4"/>
  <c r="CG56" i="6"/>
  <c r="CT56" i="6"/>
  <c r="R47" i="11"/>
  <c r="BK47" i="11" s="1"/>
  <c r="CV66" i="9"/>
  <c r="CX56" i="7"/>
  <c r="CW66" i="7"/>
  <c r="CW55" i="7"/>
  <c r="CC55" i="9"/>
  <c r="CG67" i="6"/>
  <c r="CT67" i="6"/>
  <c r="CO67" i="6"/>
  <c r="BV57" i="8"/>
  <c r="Z48" i="11"/>
  <c r="BS48" i="11" s="1"/>
  <c r="CU66" i="7"/>
  <c r="BQ68" i="10"/>
  <c r="S49" i="11"/>
  <c r="BL49" i="11" s="1"/>
  <c r="CS56" i="4"/>
  <c r="L51" i="11"/>
  <c r="BE51" i="11" s="1"/>
  <c r="BS66" i="10"/>
  <c r="CV55" i="10"/>
  <c r="CI66" i="6"/>
  <c r="BV55" i="10"/>
  <c r="CN55" i="10"/>
  <c r="CR57" i="4"/>
  <c r="CP55" i="10"/>
  <c r="CS56" i="9"/>
  <c r="CN56" i="13"/>
  <c r="CD68" i="10"/>
  <c r="CO57" i="4"/>
  <c r="CQ67" i="13"/>
  <c r="CI55" i="7"/>
  <c r="CS55" i="6"/>
  <c r="BP67" i="7"/>
  <c r="W47" i="11"/>
  <c r="BP47" i="11" s="1"/>
  <c r="CV55" i="9"/>
  <c r="BP66" i="6"/>
  <c r="BQ57" i="13"/>
  <c r="CM68" i="9"/>
  <c r="BV55" i="8"/>
  <c r="CH57" i="13"/>
  <c r="CO56" i="6"/>
  <c r="CC56" i="4"/>
  <c r="CW55" i="4"/>
  <c r="BX66" i="8"/>
  <c r="CE66" i="8"/>
  <c r="CH56" i="4"/>
  <c r="Y46" i="11"/>
  <c r="BR46" i="11" s="1"/>
  <c r="CA57" i="8"/>
  <c r="CS66" i="6"/>
  <c r="CC66" i="9"/>
  <c r="CV68" i="7"/>
  <c r="CX57" i="8"/>
  <c r="BX57" i="13"/>
  <c r="CO67" i="7"/>
  <c r="BW66" i="7"/>
  <c r="BP56" i="7"/>
  <c r="CP57" i="4"/>
  <c r="CS57" i="4"/>
  <c r="M50" i="11"/>
  <c r="BF50" i="11" s="1"/>
  <c r="BT68" i="13"/>
  <c r="CB55" i="4"/>
  <c r="CQ66" i="4"/>
  <c r="CQ56" i="13"/>
  <c r="CR56" i="6"/>
  <c r="AH46" i="11"/>
  <c r="CM65" i="13"/>
  <c r="CM68" i="13" s="1"/>
  <c r="CX65" i="13"/>
  <c r="CX68" i="13" s="1"/>
  <c r="AS46" i="11"/>
  <c r="CA65" i="13"/>
  <c r="CA68" i="13" s="1"/>
  <c r="V46" i="11"/>
  <c r="BO46" i="11" s="1"/>
  <c r="CH65" i="4"/>
  <c r="CH68" i="4" s="1"/>
  <c r="AC47" i="11"/>
  <c r="BV47" i="11" s="1"/>
  <c r="O47" i="11"/>
  <c r="BH47" i="11" s="1"/>
  <c r="CF64" i="4"/>
  <c r="CF68" i="4" s="1"/>
  <c r="AA47" i="11"/>
  <c r="BT47" i="11" s="1"/>
  <c r="CD68" i="4"/>
  <c r="CS65" i="4"/>
  <c r="CS68" i="4" s="1"/>
  <c r="AN47" i="11"/>
  <c r="CG47" i="11" s="1"/>
  <c r="P49" i="11"/>
  <c r="BI49" i="11" s="1"/>
  <c r="BU65" i="7"/>
  <c r="BU68" i="7" s="1"/>
  <c r="CV65" i="10"/>
  <c r="CV68" i="10" s="1"/>
  <c r="AQ52" i="11"/>
  <c r="CJ52" i="11" s="1"/>
  <c r="O51" i="11"/>
  <c r="BH51" i="11" s="1"/>
  <c r="BT65" i="9"/>
  <c r="BT68" i="9" s="1"/>
  <c r="BS65" i="7"/>
  <c r="BS68" i="7" s="1"/>
  <c r="N49" i="11"/>
  <c r="BG49" i="11" s="1"/>
  <c r="BW65" i="8"/>
  <c r="BW68" i="8" s="1"/>
  <c r="R50" i="11"/>
  <c r="BK50" i="11" s="1"/>
  <c r="BW57" i="8"/>
  <c r="CN64" i="9"/>
  <c r="CN68" i="9" s="1"/>
  <c r="AI51" i="11"/>
  <c r="CB51" i="11" s="1"/>
  <c r="BV64" i="6"/>
  <c r="BV68" i="6" s="1"/>
  <c r="Q48" i="11"/>
  <c r="BJ48" i="11" s="1"/>
  <c r="CN65" i="4"/>
  <c r="CN68" i="4" s="1"/>
  <c r="AI47" i="11"/>
  <c r="CB47" i="11" s="1"/>
  <c r="CJ65" i="9"/>
  <c r="CJ68" i="9" s="1"/>
  <c r="AE51" i="11"/>
  <c r="BX51" i="11" s="1"/>
  <c r="AH47" i="11"/>
  <c r="CA47" i="11" s="1"/>
  <c r="CM65" i="4"/>
  <c r="CM68" i="4" s="1"/>
  <c r="CV65" i="13"/>
  <c r="CV68" i="13" s="1"/>
  <c r="AQ46" i="11"/>
  <c r="CX65" i="9"/>
  <c r="CX68" i="9" s="1"/>
  <c r="AS51" i="11"/>
  <c r="CL51" i="11" s="1"/>
  <c r="AJ47" i="11"/>
  <c r="CC47" i="11" s="1"/>
  <c r="CO65" i="4"/>
  <c r="CO68" i="4" s="1"/>
  <c r="CM66" i="7"/>
  <c r="BW65" i="6"/>
  <c r="BW68" i="6" s="1"/>
  <c r="R48" i="11"/>
  <c r="BK48" i="11" s="1"/>
  <c r="CB65" i="6"/>
  <c r="CB68" i="6" s="1"/>
  <c r="W48" i="11"/>
  <c r="BP48" i="11" s="1"/>
  <c r="CD68" i="13"/>
  <c r="CM57" i="13"/>
  <c r="CE56" i="8"/>
  <c r="CL64" i="6"/>
  <c r="CL68" i="6" s="1"/>
  <c r="AG48" i="11"/>
  <c r="BZ48" i="11" s="1"/>
  <c r="BQ68" i="9"/>
  <c r="BQ64" i="8"/>
  <c r="BQ68" i="8" s="1"/>
  <c r="L50" i="11"/>
  <c r="BE50" i="11" s="1"/>
  <c r="CJ56" i="10"/>
  <c r="CL57" i="10"/>
  <c r="BU57" i="9"/>
  <c r="CD67" i="7"/>
  <c r="X46" i="11"/>
  <c r="BQ46" i="11" s="1"/>
  <c r="CC65" i="13"/>
  <c r="CC68" i="13" s="1"/>
  <c r="CB68" i="4"/>
  <c r="X52" i="11"/>
  <c r="BQ52" i="11" s="1"/>
  <c r="CC65" i="10"/>
  <c r="CC68" i="10" s="1"/>
  <c r="N47" i="11"/>
  <c r="BG47" i="11" s="1"/>
  <c r="AJ46" i="11"/>
  <c r="CO65" i="13"/>
  <c r="CO68" i="13" s="1"/>
  <c r="CB65" i="9"/>
  <c r="CB68" i="9" s="1"/>
  <c r="W51" i="11"/>
  <c r="BP51" i="11" s="1"/>
  <c r="BV64" i="7"/>
  <c r="BV68" i="7" s="1"/>
  <c r="Q49" i="11"/>
  <c r="BJ49" i="11" s="1"/>
  <c r="CL55" i="4"/>
  <c r="CN65" i="13"/>
  <c r="CN68" i="13" s="1"/>
  <c r="AI46" i="11"/>
  <c r="BT66" i="6"/>
  <c r="CJ66" i="6"/>
  <c r="CS66" i="7"/>
  <c r="CR68" i="6"/>
  <c r="CN68" i="8"/>
  <c r="CK67" i="10"/>
  <c r="BS67" i="7"/>
  <c r="BX56" i="6"/>
  <c r="CU57" i="9"/>
  <c r="CB55" i="9"/>
  <c r="AH49" i="11"/>
  <c r="CA49" i="11" s="1"/>
  <c r="CM65" i="7"/>
  <c r="CM68" i="7" s="1"/>
  <c r="CD66" i="9"/>
  <c r="CF55" i="9"/>
  <c r="CB65" i="8"/>
  <c r="CB68" i="8" s="1"/>
  <c r="W50" i="11"/>
  <c r="BP50" i="11" s="1"/>
  <c r="CW68" i="10"/>
  <c r="CA55" i="7"/>
  <c r="BW56" i="13"/>
  <c r="BX67" i="7"/>
  <c r="CW68" i="8"/>
  <c r="CQ57" i="8"/>
  <c r="CH66" i="7"/>
  <c r="CE66" i="13"/>
  <c r="CB67" i="4"/>
  <c r="Q50" i="11"/>
  <c r="BJ50" i="11" s="1"/>
  <c r="BV65" i="8"/>
  <c r="BV68" i="8" s="1"/>
  <c r="BP66" i="13"/>
  <c r="AD49" i="11"/>
  <c r="BW49" i="11" s="1"/>
  <c r="CI65" i="7"/>
  <c r="CI68" i="7" s="1"/>
  <c r="CS65" i="6"/>
  <c r="CS68" i="6" s="1"/>
  <c r="AN48" i="11"/>
  <c r="CG48" i="11" s="1"/>
  <c r="N51" i="11"/>
  <c r="BG51" i="11" s="1"/>
  <c r="BS65" i="9"/>
  <c r="BS68" i="9" s="1"/>
  <c r="AP47" i="11"/>
  <c r="CI47" i="11" s="1"/>
  <c r="CU65" i="4"/>
  <c r="CU68" i="4" s="1"/>
  <c r="CC65" i="9"/>
  <c r="CC68" i="9" s="1"/>
  <c r="X51" i="11"/>
  <c r="BQ51" i="11" s="1"/>
  <c r="AS50" i="11"/>
  <c r="CL50" i="11" s="1"/>
  <c r="CX65" i="8"/>
  <c r="CX68" i="8" s="1"/>
  <c r="CQ65" i="9"/>
  <c r="CQ68" i="9" s="1"/>
  <c r="AL51" i="11"/>
  <c r="CE51" i="11" s="1"/>
  <c r="CW56" i="8"/>
  <c r="BY57" i="8"/>
  <c r="CP65" i="6"/>
  <c r="CP68" i="6" s="1"/>
  <c r="AK48" i="11"/>
  <c r="CD48" i="11" s="1"/>
  <c r="CQ65" i="4"/>
  <c r="CQ68" i="4" s="1"/>
  <c r="AL47" i="11"/>
  <c r="CE47" i="11" s="1"/>
  <c r="CK65" i="10"/>
  <c r="CK68" i="10" s="1"/>
  <c r="AF52" i="11"/>
  <c r="BY52" i="11" s="1"/>
  <c r="N52" i="11"/>
  <c r="BG52" i="11" s="1"/>
  <c r="BS65" i="10"/>
  <c r="BS68" i="10" s="1"/>
  <c r="CV64" i="4"/>
  <c r="CV68" i="4" s="1"/>
  <c r="AQ47" i="11"/>
  <c r="CJ47" i="11" s="1"/>
  <c r="CP65" i="10"/>
  <c r="CP68" i="10" s="1"/>
  <c r="AK52" i="11"/>
  <c r="CD52" i="11" s="1"/>
  <c r="AC52" i="11"/>
  <c r="BV52" i="11" s="1"/>
  <c r="CH65" i="10"/>
  <c r="CH68" i="10" s="1"/>
  <c r="CE65" i="10"/>
  <c r="CE68" i="10" s="1"/>
  <c r="Z52" i="11"/>
  <c r="BS52" i="11" s="1"/>
  <c r="K48" i="11"/>
  <c r="BD48" i="11" s="1"/>
  <c r="BP65" i="6"/>
  <c r="BP68" i="6" s="1"/>
  <c r="BP65" i="10"/>
  <c r="BP68" i="10" s="1"/>
  <c r="K52" i="11"/>
  <c r="BD52" i="11" s="1"/>
  <c r="BV65" i="9"/>
  <c r="BV68" i="9" s="1"/>
  <c r="Q51" i="11"/>
  <c r="BJ51" i="11" s="1"/>
  <c r="AF51" i="11"/>
  <c r="BY51" i="11" s="1"/>
  <c r="CK65" i="9"/>
  <c r="CK68" i="9" s="1"/>
  <c r="CA64" i="9"/>
  <c r="CA68" i="9" s="1"/>
  <c r="V51" i="11"/>
  <c r="BO51" i="11" s="1"/>
  <c r="BS57" i="10"/>
  <c r="BP57" i="10"/>
  <c r="AO46" i="11"/>
  <c r="CT65" i="13"/>
  <c r="CT68" i="13" s="1"/>
  <c r="AP51" i="11"/>
  <c r="CI51" i="11" s="1"/>
  <c r="CU65" i="9"/>
  <c r="CU68" i="9" s="1"/>
  <c r="CG55" i="13"/>
  <c r="BQ56" i="4"/>
  <c r="AM46" i="11"/>
  <c r="CR65" i="13"/>
  <c r="CR68" i="13" s="1"/>
  <c r="Y50" i="11"/>
  <c r="BR50" i="11" s="1"/>
  <c r="CD65" i="8"/>
  <c r="CD68" i="8" s="1"/>
  <c r="CX57" i="9"/>
  <c r="CM55" i="7"/>
  <c r="CL65" i="10"/>
  <c r="CL68" i="10" s="1"/>
  <c r="AG52" i="11"/>
  <c r="BZ52" i="11" s="1"/>
  <c r="BX65" i="6"/>
  <c r="BX68" i="6" s="1"/>
  <c r="S48" i="11"/>
  <c r="BL48" i="11" s="1"/>
  <c r="CI65" i="8"/>
  <c r="CI68" i="8" s="1"/>
  <c r="AD50" i="11"/>
  <c r="BW50" i="11" s="1"/>
  <c r="BR68" i="8"/>
  <c r="CD57" i="8"/>
  <c r="CA65" i="10"/>
  <c r="CA68" i="10" s="1"/>
  <c r="V52" i="11"/>
  <c r="BO52" i="11" s="1"/>
  <c r="CD56" i="7"/>
  <c r="CS55" i="13"/>
  <c r="BU65" i="13"/>
  <c r="BU68" i="13" s="1"/>
  <c r="P46" i="11"/>
  <c r="BI46" i="11" s="1"/>
  <c r="CP57" i="10"/>
  <c r="AO51" i="11"/>
  <c r="CH51" i="11" s="1"/>
  <c r="AB52" i="11"/>
  <c r="BU52" i="11" s="1"/>
  <c r="CL66" i="4"/>
  <c r="CF65" i="6"/>
  <c r="CF68" i="6" s="1"/>
  <c r="AA48" i="11"/>
  <c r="BT48" i="11" s="1"/>
  <c r="AQ49" i="11"/>
  <c r="CJ49" i="11" s="1"/>
  <c r="BT55" i="6"/>
  <c r="CJ55" i="6"/>
  <c r="BY65" i="8"/>
  <c r="BY68" i="8" s="1"/>
  <c r="T50" i="11"/>
  <c r="BM50" i="11" s="1"/>
  <c r="BT65" i="10"/>
  <c r="BT68" i="10" s="1"/>
  <c r="O52" i="11"/>
  <c r="BH52" i="11" s="1"/>
  <c r="CF65" i="10"/>
  <c r="CF68" i="10" s="1"/>
  <c r="AA52" i="11"/>
  <c r="BT52" i="11" s="1"/>
  <c r="CE68" i="6"/>
  <c r="BV66" i="9"/>
  <c r="CM68" i="8"/>
  <c r="CW68" i="13"/>
  <c r="CK56" i="10"/>
  <c r="BS56" i="7"/>
  <c r="L52" i="11"/>
  <c r="BE52" i="11" s="1"/>
  <c r="BX57" i="6"/>
  <c r="CL67" i="9"/>
  <c r="BX56" i="7"/>
  <c r="CB57" i="9"/>
  <c r="CG64" i="4"/>
  <c r="CG68" i="4" s="1"/>
  <c r="AB47" i="11"/>
  <c r="BU47" i="11" s="1"/>
  <c r="AS49" i="11"/>
  <c r="CL49" i="11" s="1"/>
  <c r="CX65" i="7"/>
  <c r="CX68" i="7" s="1"/>
  <c r="Q47" i="11"/>
  <c r="BJ47" i="11" s="1"/>
  <c r="CH55" i="7"/>
  <c r="CP65" i="8"/>
  <c r="CP68" i="8" s="1"/>
  <c r="AK50" i="11"/>
  <c r="CD50" i="11" s="1"/>
  <c r="CE55" i="13"/>
  <c r="BZ55" i="13"/>
  <c r="N46" i="11"/>
  <c r="BG46" i="11" s="1"/>
  <c r="BS65" i="13"/>
  <c r="BS68" i="13" s="1"/>
  <c r="BX65" i="13"/>
  <c r="BX68" i="13" s="1"/>
  <c r="S46" i="11"/>
  <c r="BL46" i="11" s="1"/>
  <c r="CT66" i="13"/>
  <c r="BZ65" i="9"/>
  <c r="BZ68" i="9" s="1"/>
  <c r="U51" i="11"/>
  <c r="BN51" i="11" s="1"/>
  <c r="CV57" i="13"/>
  <c r="CT65" i="6"/>
  <c r="CT68" i="6" s="1"/>
  <c r="AO48" i="11"/>
  <c r="CH48" i="11" s="1"/>
  <c r="CR55" i="7"/>
  <c r="CT68" i="10"/>
  <c r="CW68" i="6"/>
  <c r="CK64" i="4"/>
  <c r="CK68" i="4" s="1"/>
  <c r="AF47" i="11"/>
  <c r="BY47" i="11" s="1"/>
  <c r="BQ65" i="6"/>
  <c r="BQ68" i="6" s="1"/>
  <c r="L48" i="11"/>
  <c r="BE48" i="11" s="1"/>
  <c r="CL65" i="7"/>
  <c r="CL68" i="7" s="1"/>
  <c r="AG49" i="11"/>
  <c r="BZ49" i="11" s="1"/>
  <c r="AG46" i="11"/>
  <c r="CL65" i="13"/>
  <c r="CL68" i="13" s="1"/>
  <c r="AM49" i="11"/>
  <c r="CF49" i="11" s="1"/>
  <c r="CR65" i="7"/>
  <c r="CR68" i="7" s="1"/>
  <c r="BZ65" i="6"/>
  <c r="BZ68" i="6" s="1"/>
  <c r="U48" i="11"/>
  <c r="BN48" i="11" s="1"/>
  <c r="P52" i="11"/>
  <c r="BI52" i="11" s="1"/>
  <c r="BU65" i="10"/>
  <c r="BU68" i="10" s="1"/>
  <c r="Z51" i="11"/>
  <c r="BS51" i="11" s="1"/>
  <c r="CE65" i="9"/>
  <c r="CE68" i="9" s="1"/>
  <c r="CM64" i="6"/>
  <c r="CM68" i="6" s="1"/>
  <c r="AH48" i="11"/>
  <c r="CA48" i="11" s="1"/>
  <c r="AL50" i="11"/>
  <c r="CE50" i="11" s="1"/>
  <c r="CQ65" i="8"/>
  <c r="CQ68" i="8" s="1"/>
  <c r="AL46" i="11"/>
  <c r="CQ65" i="13"/>
  <c r="CQ68" i="13" s="1"/>
  <c r="CG66" i="13"/>
  <c r="BQ67" i="4"/>
  <c r="CU65" i="13"/>
  <c r="CU68" i="13" s="1"/>
  <c r="AP46" i="11"/>
  <c r="BU65" i="9"/>
  <c r="BU68" i="9" s="1"/>
  <c r="P51" i="11"/>
  <c r="BI51" i="11" s="1"/>
  <c r="V48" i="11"/>
  <c r="BO48" i="11" s="1"/>
  <c r="CA65" i="6"/>
  <c r="CA68" i="6" s="1"/>
  <c r="CU65" i="10"/>
  <c r="CU68" i="10" s="1"/>
  <c r="AP52" i="11"/>
  <c r="CI52" i="11" s="1"/>
  <c r="CP65" i="4"/>
  <c r="CP68" i="4" s="1"/>
  <c r="AK47" i="11"/>
  <c r="CD47" i="11" s="1"/>
  <c r="CA67" i="8"/>
  <c r="BT57" i="9"/>
  <c r="CJ64" i="6"/>
  <c r="CJ68" i="6" s="1"/>
  <c r="AE48" i="11"/>
  <c r="BX48" i="11" s="1"/>
  <c r="CJ57" i="4"/>
  <c r="O46" i="11"/>
  <c r="BH46" i="11" s="1"/>
  <c r="CN65" i="6"/>
  <c r="CN68" i="6" s="1"/>
  <c r="AI48" i="11"/>
  <c r="CB48" i="11" s="1"/>
  <c r="AJ48" i="11"/>
  <c r="CC48" i="11" s="1"/>
  <c r="CS66" i="13"/>
  <c r="CC57" i="10"/>
  <c r="BQ65" i="13"/>
  <c r="BQ68" i="13" s="1"/>
  <c r="L46" i="11"/>
  <c r="BE46" i="11" s="1"/>
  <c r="AP49" i="11"/>
  <c r="CI49" i="11" s="1"/>
  <c r="CU65" i="7"/>
  <c r="CU68" i="7" s="1"/>
  <c r="BZ65" i="13"/>
  <c r="BZ68" i="13" s="1"/>
  <c r="U46" i="11"/>
  <c r="BN46" i="11" s="1"/>
  <c r="X50" i="11"/>
  <c r="BQ50" i="11" s="1"/>
  <c r="CC65" i="8"/>
  <c r="CC68" i="8" s="1"/>
  <c r="AH51" i="11"/>
  <c r="CA51" i="11" s="1"/>
  <c r="V50" i="11"/>
  <c r="BO50" i="11" s="1"/>
  <c r="CA65" i="8"/>
  <c r="CA68" i="8" s="1"/>
  <c r="S50" i="11"/>
  <c r="BL50" i="11" s="1"/>
  <c r="K51" i="11"/>
  <c r="BD51" i="11" s="1"/>
  <c r="M48" i="11"/>
  <c r="BF48" i="11" s="1"/>
  <c r="BR65" i="6"/>
  <c r="BR68" i="6" s="1"/>
  <c r="CK57" i="9"/>
  <c r="CG66" i="6"/>
  <c r="CG65" i="6"/>
  <c r="CG68" i="6" s="1"/>
  <c r="AB48" i="11"/>
  <c r="BU48" i="11" s="1"/>
  <c r="CR55" i="9"/>
  <c r="BW57" i="6"/>
  <c r="BV55" i="9"/>
  <c r="CF57" i="8"/>
  <c r="BW67" i="8"/>
  <c r="BX68" i="7"/>
  <c r="CB66" i="9"/>
  <c r="CD55" i="9"/>
  <c r="CD68" i="9"/>
  <c r="CG65" i="7"/>
  <c r="CG68" i="7" s="1"/>
  <c r="AB49" i="11"/>
  <c r="BU49" i="11" s="1"/>
  <c r="CL56" i="9"/>
  <c r="BR67" i="7"/>
  <c r="BZ66" i="13"/>
  <c r="CS65" i="10"/>
  <c r="CS68" i="10" s="1"/>
  <c r="AN52" i="11"/>
  <c r="CG52" i="11" s="1"/>
  <c r="CU66" i="13"/>
  <c r="CT55" i="13"/>
  <c r="BP65" i="8"/>
  <c r="BP68" i="8" s="1"/>
  <c r="K50" i="11"/>
  <c r="BD50" i="11" s="1"/>
  <c r="CL55" i="7"/>
  <c r="S52" i="11"/>
  <c r="BL52" i="11" s="1"/>
  <c r="BX65" i="10"/>
  <c r="BX68" i="10" s="1"/>
  <c r="CT64" i="8"/>
  <c r="CT68" i="8" s="1"/>
  <c r="AO50" i="11"/>
  <c r="CH50" i="11" s="1"/>
  <c r="CR66" i="7"/>
  <c r="CC57" i="8"/>
  <c r="CJ65" i="4"/>
  <c r="CJ68" i="4" s="1"/>
  <c r="AE47" i="11"/>
  <c r="BX47" i="11" s="1"/>
  <c r="CR65" i="4"/>
  <c r="CR68" i="4" s="1"/>
  <c r="AM47" i="11"/>
  <c r="CF47" i="11" s="1"/>
  <c r="CG65" i="8"/>
  <c r="CG68" i="8" s="1"/>
  <c r="AB50" i="11"/>
  <c r="BU50" i="11" s="1"/>
  <c r="AF49" i="11"/>
  <c r="BY49" i="11" s="1"/>
  <c r="CK65" i="7"/>
  <c r="CK68" i="7" s="1"/>
  <c r="AD51" i="11"/>
  <c r="BW51" i="11" s="1"/>
  <c r="CI65" i="9"/>
  <c r="CI68" i="9" s="1"/>
  <c r="CV65" i="6"/>
  <c r="CV68" i="6" s="1"/>
  <c r="AQ48" i="11"/>
  <c r="CJ48" i="11" s="1"/>
  <c r="BW68" i="9"/>
  <c r="BT57" i="4"/>
  <c r="Y52" i="11"/>
  <c r="BR52" i="11" s="1"/>
  <c r="K46" i="11"/>
  <c r="BD46" i="11" s="1"/>
  <c r="BP65" i="13"/>
  <c r="BP68" i="13" s="1"/>
  <c r="CO65" i="7"/>
  <c r="CO68" i="7" s="1"/>
  <c r="AJ49" i="11"/>
  <c r="CC49" i="11" s="1"/>
  <c r="AI52" i="11"/>
  <c r="CB52" i="11" s="1"/>
  <c r="CN65" i="10"/>
  <c r="CN68" i="10" s="1"/>
  <c r="BT55" i="4"/>
  <c r="S47" i="11"/>
  <c r="BL47" i="11" s="1"/>
  <c r="AR49" i="11"/>
  <c r="CK49" i="11" s="1"/>
  <c r="CW65" i="7"/>
  <c r="CW68" i="7" s="1"/>
  <c r="CK65" i="8"/>
  <c r="CK68" i="8" s="1"/>
  <c r="AF50" i="11"/>
  <c r="BY50" i="11" s="1"/>
  <c r="AA51" i="11"/>
  <c r="BT51" i="11" s="1"/>
  <c r="CF65" i="9"/>
  <c r="CF68" i="9" s="1"/>
  <c r="CL57" i="13"/>
  <c r="CX65" i="6"/>
  <c r="CX68" i="6" s="1"/>
  <c r="AS48" i="11"/>
  <c r="CL48" i="11" s="1"/>
  <c r="CQ57" i="13"/>
  <c r="CE67" i="8"/>
  <c r="CA56" i="8"/>
  <c r="BQ57" i="6"/>
  <c r="CK57" i="7"/>
  <c r="CI57" i="9"/>
  <c r="CJ67" i="10"/>
  <c r="CE57" i="9"/>
  <c r="BZ65" i="4"/>
  <c r="BZ68" i="4" s="1"/>
  <c r="U47" i="11"/>
  <c r="BN47" i="11" s="1"/>
  <c r="BT68" i="6"/>
  <c r="R49" i="11"/>
  <c r="BK49" i="11" s="1"/>
  <c r="CH68" i="7"/>
  <c r="AQ51" i="11"/>
  <c r="CJ51" i="11" s="1"/>
  <c r="P48" i="11"/>
  <c r="BI48" i="11" s="1"/>
  <c r="BU65" i="6"/>
  <c r="BU68" i="6" s="1"/>
  <c r="CE65" i="7"/>
  <c r="CE68" i="7" s="1"/>
  <c r="Z49" i="11"/>
  <c r="BS49" i="11" s="1"/>
  <c r="CG64" i="9"/>
  <c r="CG68" i="9" s="1"/>
  <c r="AB51" i="11"/>
  <c r="BU51" i="11" s="1"/>
  <c r="T48" i="11"/>
  <c r="BM48" i="11" s="1"/>
  <c r="CG55" i="6"/>
  <c r="CU68" i="8"/>
  <c r="CS55" i="7"/>
  <c r="CF65" i="8"/>
  <c r="CF68" i="8" s="1"/>
  <c r="AA50" i="11"/>
  <c r="BT50" i="11" s="1"/>
  <c r="U50" i="11"/>
  <c r="BN50" i="11" s="1"/>
  <c r="BZ65" i="8"/>
  <c r="BZ68" i="8" s="1"/>
  <c r="CR66" i="9"/>
  <c r="BW56" i="8"/>
  <c r="CH64" i="6"/>
  <c r="CH68" i="6" s="1"/>
  <c r="AC48" i="11"/>
  <c r="BV48" i="11" s="1"/>
  <c r="BX67" i="6"/>
  <c r="CF66" i="9"/>
  <c r="CA66" i="7"/>
  <c r="CG57" i="6"/>
  <c r="BW67" i="13"/>
  <c r="BR56" i="7"/>
  <c r="CH65" i="13"/>
  <c r="CH68" i="13" s="1"/>
  <c r="AC46" i="11"/>
  <c r="BV46" i="11" s="1"/>
  <c r="M46" i="11"/>
  <c r="BF46" i="11" s="1"/>
  <c r="CB56" i="4"/>
  <c r="BP55" i="13"/>
  <c r="CU55" i="13"/>
  <c r="CE65" i="8"/>
  <c r="CE68" i="8" s="1"/>
  <c r="Z50" i="11"/>
  <c r="BS50" i="11" s="1"/>
  <c r="AM51" i="11"/>
  <c r="CF51" i="11" s="1"/>
  <c r="CR65" i="9"/>
  <c r="CR68" i="9" s="1"/>
  <c r="CL66" i="7"/>
  <c r="CL65" i="8"/>
  <c r="CL68" i="8" s="1"/>
  <c r="AG50" i="11"/>
  <c r="BZ50" i="11" s="1"/>
  <c r="CW67" i="8"/>
  <c r="CE57" i="10"/>
  <c r="CF46" i="11" l="1"/>
  <c r="AM55" i="11"/>
  <c r="CL46" i="11"/>
  <c r="AS55" i="11"/>
  <c r="BX46" i="11"/>
  <c r="AE55" i="11"/>
  <c r="AK55" i="11"/>
  <c r="BZ46" i="11"/>
  <c r="AG55" i="11"/>
  <c r="CI46" i="11"/>
  <c r="AP55" i="11"/>
  <c r="CH46" i="11"/>
  <c r="AO55" i="11"/>
  <c r="CK46" i="11"/>
  <c r="AR55" i="11"/>
  <c r="AN55" i="11"/>
  <c r="CE46" i="11"/>
  <c r="AL55" i="11"/>
  <c r="CB46" i="11"/>
  <c r="AI55" i="11"/>
  <c r="CC46" i="11"/>
  <c r="AJ55" i="11"/>
  <c r="CJ46" i="11"/>
  <c r="AQ55" i="11"/>
  <c r="CA46" i="11"/>
  <c r="AH55" i="11"/>
  <c r="BY46" i="11"/>
  <c r="AF55" i="11"/>
  <c r="Q55" i="11"/>
  <c r="T55" i="11"/>
  <c r="M55" i="11"/>
  <c r="Y55" i="11"/>
  <c r="AD55" i="11"/>
  <c r="W55" i="11"/>
  <c r="AB55" i="11"/>
  <c r="R55" i="11"/>
  <c r="L55" i="11"/>
  <c r="O55" i="11"/>
  <c r="N55" i="11"/>
  <c r="Z55" i="11"/>
  <c r="AA55" i="11"/>
  <c r="K55" i="11"/>
  <c r="U55" i="11"/>
  <c r="S55" i="11"/>
  <c r="P55" i="11"/>
  <c r="AC55" i="11"/>
  <c r="X55" i="11"/>
  <c r="V55" i="11"/>
  <c r="M65" i="4"/>
  <c r="M66" i="4" s="1"/>
  <c r="M66" i="8"/>
  <c r="M65" i="8"/>
  <c r="N65" i="8" s="1"/>
  <c r="N66" i="8" s="1"/>
  <c r="M65" i="7"/>
  <c r="N65" i="7" s="1"/>
  <c r="M65" i="9"/>
  <c r="M66" i="9" s="1"/>
  <c r="M65" i="6"/>
  <c r="M66" i="6" s="1"/>
  <c r="M65" i="10"/>
  <c r="N65" i="10" s="1"/>
  <c r="M64" i="14"/>
  <c r="M67" i="14" s="1"/>
  <c r="N63" i="14"/>
  <c r="N64" i="14" s="1"/>
  <c r="N67" i="14" s="1"/>
  <c r="M65" i="13"/>
  <c r="N65" i="13" s="1"/>
  <c r="K53" i="11" l="1"/>
  <c r="BP67" i="14"/>
  <c r="N65" i="6"/>
  <c r="N66" i="6" s="1"/>
  <c r="N66" i="13"/>
  <c r="O65" i="13"/>
  <c r="BQ67" i="14"/>
  <c r="L14" i="11"/>
  <c r="BE14" i="11" s="1"/>
  <c r="N69" i="8"/>
  <c r="BQ69" i="8"/>
  <c r="O63" i="14"/>
  <c r="N66" i="10"/>
  <c r="O65" i="10"/>
  <c r="N66" i="7"/>
  <c r="O65" i="7"/>
  <c r="K12" i="11"/>
  <c r="BD12" i="11" s="1"/>
  <c r="BP69" i="6"/>
  <c r="M66" i="13"/>
  <c r="BP69" i="8"/>
  <c r="K14" i="11"/>
  <c r="BD14" i="11" s="1"/>
  <c r="M69" i="8"/>
  <c r="M66" i="10"/>
  <c r="K15" i="11"/>
  <c r="BD15" i="11" s="1"/>
  <c r="BP69" i="9"/>
  <c r="O65" i="6"/>
  <c r="M69" i="6"/>
  <c r="O65" i="8"/>
  <c r="M69" i="9"/>
  <c r="M66" i="7"/>
  <c r="N65" i="9"/>
  <c r="N65" i="4"/>
  <c r="BP69" i="4"/>
  <c r="K11" i="11"/>
  <c r="BD11" i="11" s="1"/>
  <c r="M69" i="4"/>
  <c r="L31" i="11" l="1"/>
  <c r="K29" i="11"/>
  <c r="K31" i="11"/>
  <c r="K32" i="11"/>
  <c r="K28" i="11"/>
  <c r="O64" i="14"/>
  <c r="O67" i="14" s="1"/>
  <c r="P63" i="14"/>
  <c r="K13" i="11"/>
  <c r="BD13" i="11" s="1"/>
  <c r="M69" i="7"/>
  <c r="BP69" i="7"/>
  <c r="P65" i="6"/>
  <c r="O66" i="6"/>
  <c r="M69" i="13"/>
  <c r="K10" i="11"/>
  <c r="BD10" i="11" s="1"/>
  <c r="BP69" i="13"/>
  <c r="N69" i="7"/>
  <c r="BQ69" i="7"/>
  <c r="L13" i="11"/>
  <c r="BE13" i="11" s="1"/>
  <c r="O65" i="9"/>
  <c r="N66" i="9"/>
  <c r="O66" i="7"/>
  <c r="P65" i="7"/>
  <c r="BP69" i="10"/>
  <c r="M69" i="10"/>
  <c r="K16" i="11"/>
  <c r="BD16" i="11" s="1"/>
  <c r="L12" i="11"/>
  <c r="BE12" i="11" s="1"/>
  <c r="N69" i="6"/>
  <c r="BQ69" i="6"/>
  <c r="P65" i="10"/>
  <c r="O66" i="10"/>
  <c r="O66" i="13"/>
  <c r="P65" i="13"/>
  <c r="O65" i="4"/>
  <c r="N66" i="4"/>
  <c r="O66" i="8"/>
  <c r="P65" i="8"/>
  <c r="BQ69" i="10"/>
  <c r="N69" i="10"/>
  <c r="L16" i="11"/>
  <c r="BE16" i="11" s="1"/>
  <c r="L10" i="11"/>
  <c r="BE10" i="11" s="1"/>
  <c r="BQ69" i="13"/>
  <c r="N69" i="13"/>
  <c r="L33" i="11" l="1"/>
  <c r="L30" i="11"/>
  <c r="L29" i="11"/>
  <c r="K33" i="11"/>
  <c r="K30" i="11"/>
  <c r="L27" i="11"/>
  <c r="P66" i="13"/>
  <c r="Q65" i="13"/>
  <c r="O69" i="8"/>
  <c r="M14" i="11"/>
  <c r="BF14" i="11" s="1"/>
  <c r="BR69" i="8"/>
  <c r="M10" i="11"/>
  <c r="BF10" i="11" s="1"/>
  <c r="O69" i="13"/>
  <c r="BR69" i="13"/>
  <c r="P65" i="9"/>
  <c r="O66" i="9"/>
  <c r="M12" i="11"/>
  <c r="BF12" i="11" s="1"/>
  <c r="O69" i="6"/>
  <c r="BR69" i="6"/>
  <c r="Q65" i="8"/>
  <c r="P66" i="8"/>
  <c r="M16" i="11"/>
  <c r="BF16" i="11" s="1"/>
  <c r="O69" i="10"/>
  <c r="BR69" i="10"/>
  <c r="Q65" i="7"/>
  <c r="P66" i="7"/>
  <c r="Q65" i="6"/>
  <c r="P66" i="6"/>
  <c r="Q63" i="14"/>
  <c r="P64" i="14"/>
  <c r="P67" i="14" s="1"/>
  <c r="L15" i="11"/>
  <c r="BE15" i="11" s="1"/>
  <c r="BQ69" i="9"/>
  <c r="N69" i="9"/>
  <c r="L11" i="11"/>
  <c r="BE11" i="11" s="1"/>
  <c r="N69" i="4"/>
  <c r="BQ69" i="4"/>
  <c r="P65" i="4"/>
  <c r="O66" i="4"/>
  <c r="P66" i="10"/>
  <c r="Q65" i="10"/>
  <c r="O69" i="7"/>
  <c r="M13" i="11"/>
  <c r="BF13" i="11" s="1"/>
  <c r="BR69" i="7"/>
  <c r="K18" i="11"/>
  <c r="K27" i="11"/>
  <c r="BR67" i="14"/>
  <c r="K34" i="11" l="1"/>
  <c r="K39" i="11" s="1"/>
  <c r="L32" i="11"/>
  <c r="M30" i="11"/>
  <c r="L28" i="11"/>
  <c r="M33" i="11"/>
  <c r="M31" i="11"/>
  <c r="M29" i="11"/>
  <c r="L18" i="11"/>
  <c r="L57" i="11" s="1"/>
  <c r="P69" i="6"/>
  <c r="BS69" i="6"/>
  <c r="N12" i="11"/>
  <c r="BG12" i="11" s="1"/>
  <c r="BR69" i="9"/>
  <c r="M15" i="11"/>
  <c r="BF15" i="11" s="1"/>
  <c r="O69" i="9"/>
  <c r="M27" i="11"/>
  <c r="R65" i="13"/>
  <c r="Q66" i="13"/>
  <c r="N16" i="11"/>
  <c r="BG16" i="11" s="1"/>
  <c r="P69" i="10"/>
  <c r="BS69" i="10"/>
  <c r="Q66" i="6"/>
  <c r="R65" i="6"/>
  <c r="P66" i="9"/>
  <c r="Q65" i="9"/>
  <c r="BS69" i="13"/>
  <c r="N10" i="11"/>
  <c r="BG10" i="11" s="1"/>
  <c r="P69" i="13"/>
  <c r="K57" i="11"/>
  <c r="Q66" i="8"/>
  <c r="R65" i="8"/>
  <c r="M11" i="11"/>
  <c r="BF11" i="11" s="1"/>
  <c r="O69" i="4"/>
  <c r="BR69" i="4"/>
  <c r="BS67" i="14"/>
  <c r="BS69" i="7"/>
  <c r="N13" i="11"/>
  <c r="BG13" i="11" s="1"/>
  <c r="P69" i="7"/>
  <c r="Q66" i="10"/>
  <c r="R65" i="10"/>
  <c r="Q65" i="4"/>
  <c r="P66" i="4"/>
  <c r="R63" i="14"/>
  <c r="Q64" i="14"/>
  <c r="Q67" i="14" s="1"/>
  <c r="R65" i="7"/>
  <c r="Q66" i="7"/>
  <c r="N14" i="11"/>
  <c r="BG14" i="11" s="1"/>
  <c r="P69" i="8"/>
  <c r="BS69" i="8"/>
  <c r="L34" i="11" l="1"/>
  <c r="L39" i="11" s="1"/>
  <c r="N33" i="11"/>
  <c r="M32" i="11"/>
  <c r="N30" i="11"/>
  <c r="N31" i="11"/>
  <c r="M28" i="11"/>
  <c r="N29" i="11"/>
  <c r="M18" i="11"/>
  <c r="N15" i="11"/>
  <c r="BG15" i="11" s="1"/>
  <c r="P69" i="9"/>
  <c r="BS69" i="9"/>
  <c r="S65" i="7"/>
  <c r="R66" i="7"/>
  <c r="Q66" i="4"/>
  <c r="R65" i="4"/>
  <c r="O14" i="11"/>
  <c r="BH14" i="11" s="1"/>
  <c r="Q69" i="8"/>
  <c r="BT69" i="8"/>
  <c r="N27" i="11"/>
  <c r="S65" i="6"/>
  <c r="R66" i="6"/>
  <c r="P69" i="4"/>
  <c r="N11" i="11"/>
  <c r="BG11" i="11" s="1"/>
  <c r="BS69" i="4"/>
  <c r="O12" i="11"/>
  <c r="BH12" i="11" s="1"/>
  <c r="BT69" i="6"/>
  <c r="Q69" i="6"/>
  <c r="Q69" i="13"/>
  <c r="O10" i="11"/>
  <c r="BH10" i="11" s="1"/>
  <c r="BT69" i="13"/>
  <c r="O13" i="11"/>
  <c r="BH13" i="11" s="1"/>
  <c r="Q69" i="7"/>
  <c r="BT69" i="7"/>
  <c r="R66" i="8"/>
  <c r="S65" i="8"/>
  <c r="BT67" i="14"/>
  <c r="S65" i="10"/>
  <c r="R66" i="10"/>
  <c r="R64" i="14"/>
  <c r="R67" i="14" s="1"/>
  <c r="S63" i="14"/>
  <c r="O16" i="11"/>
  <c r="BH16" i="11" s="1"/>
  <c r="Q69" i="10"/>
  <c r="BT69" i="10"/>
  <c r="R65" i="9"/>
  <c r="Q66" i="9"/>
  <c r="R66" i="13"/>
  <c r="S65" i="13"/>
  <c r="M34" i="11" l="1"/>
  <c r="M39" i="11" s="1"/>
  <c r="O33" i="11"/>
  <c r="O29" i="11"/>
  <c r="N32" i="11"/>
  <c r="O31" i="11"/>
  <c r="O30" i="11"/>
  <c r="N28" i="11"/>
  <c r="M57" i="11"/>
  <c r="N18" i="11"/>
  <c r="N57" i="11" s="1"/>
  <c r="S65" i="9"/>
  <c r="R66" i="9"/>
  <c r="O27" i="11"/>
  <c r="S66" i="7"/>
  <c r="T65" i="7"/>
  <c r="S66" i="13"/>
  <c r="T65" i="13"/>
  <c r="BU67" i="14"/>
  <c r="R66" i="4"/>
  <c r="S65" i="4"/>
  <c r="T63" i="14"/>
  <c r="S64" i="14"/>
  <c r="S67" i="14" s="1"/>
  <c r="P10" i="11"/>
  <c r="BI10" i="11" s="1"/>
  <c r="BU69" i="13"/>
  <c r="R69" i="13"/>
  <c r="P16" i="11"/>
  <c r="BI16" i="11" s="1"/>
  <c r="R69" i="10"/>
  <c r="BU69" i="10"/>
  <c r="S66" i="8"/>
  <c r="T65" i="8"/>
  <c r="BU69" i="6"/>
  <c r="R69" i="6"/>
  <c r="P12" i="11"/>
  <c r="BI12" i="11" s="1"/>
  <c r="O11" i="11"/>
  <c r="BH11" i="11" s="1"/>
  <c r="Q69" i="4"/>
  <c r="BT69" i="4"/>
  <c r="O15" i="11"/>
  <c r="BH15" i="11" s="1"/>
  <c r="Q69" i="9"/>
  <c r="BT69" i="9"/>
  <c r="T65" i="10"/>
  <c r="S66" i="10"/>
  <c r="P14" i="11"/>
  <c r="BI14" i="11" s="1"/>
  <c r="R69" i="8"/>
  <c r="BU69" i="8"/>
  <c r="S66" i="6"/>
  <c r="T65" i="6"/>
  <c r="R69" i="7"/>
  <c r="P13" i="11"/>
  <c r="BI13" i="11" s="1"/>
  <c r="BU69" i="7"/>
  <c r="N34" i="11" l="1"/>
  <c r="N39" i="11" s="1"/>
  <c r="P31" i="11"/>
  <c r="O28" i="11"/>
  <c r="P33" i="11"/>
  <c r="O32" i="11"/>
  <c r="P29" i="11"/>
  <c r="P30" i="11"/>
  <c r="O18" i="11"/>
  <c r="O57" i="11" s="1"/>
  <c r="T66" i="13"/>
  <c r="U65" i="13"/>
  <c r="P27" i="11"/>
  <c r="P11" i="11"/>
  <c r="BI11" i="11" s="1"/>
  <c r="R69" i="4"/>
  <c r="BU69" i="4"/>
  <c r="Q10" i="11"/>
  <c r="BJ10" i="11" s="1"/>
  <c r="BV69" i="13"/>
  <c r="S69" i="13"/>
  <c r="T65" i="4"/>
  <c r="S66" i="4"/>
  <c r="U65" i="6"/>
  <c r="T66" i="6"/>
  <c r="U65" i="8"/>
  <c r="T66" i="8"/>
  <c r="BV67" i="14"/>
  <c r="T66" i="7"/>
  <c r="U65" i="7"/>
  <c r="BU69" i="9"/>
  <c r="P15" i="11"/>
  <c r="BI15" i="11" s="1"/>
  <c r="R69" i="9"/>
  <c r="T66" i="10"/>
  <c r="U65" i="10"/>
  <c r="Q12" i="11"/>
  <c r="BJ12" i="11" s="1"/>
  <c r="S69" i="6"/>
  <c r="BV69" i="6"/>
  <c r="Q16" i="11"/>
  <c r="BJ16" i="11" s="1"/>
  <c r="BV69" i="10"/>
  <c r="S69" i="10"/>
  <c r="BV69" i="8"/>
  <c r="S69" i="8"/>
  <c r="Q14" i="11"/>
  <c r="BJ14" i="11" s="1"/>
  <c r="T64" i="14"/>
  <c r="T67" i="14" s="1"/>
  <c r="U63" i="14"/>
  <c r="S69" i="7"/>
  <c r="BV69" i="7"/>
  <c r="Q13" i="11"/>
  <c r="BJ13" i="11" s="1"/>
  <c r="S66" i="9"/>
  <c r="T65" i="9"/>
  <c r="O34" i="11" l="1"/>
  <c r="O39" i="11" s="1"/>
  <c r="Q31" i="11"/>
  <c r="Q30" i="11"/>
  <c r="P32" i="11"/>
  <c r="P28" i="11"/>
  <c r="Q29" i="11"/>
  <c r="Q33" i="11"/>
  <c r="P18" i="11"/>
  <c r="U65" i="9"/>
  <c r="T66" i="9"/>
  <c r="U64" i="14"/>
  <c r="U67" i="14" s="1"/>
  <c r="V63" i="14"/>
  <c r="U66" i="7"/>
  <c r="V65" i="7"/>
  <c r="Q11" i="11"/>
  <c r="BJ11" i="11" s="1"/>
  <c r="S69" i="4"/>
  <c r="BV69" i="4"/>
  <c r="BW69" i="7"/>
  <c r="R13" i="11"/>
  <c r="BK13" i="11" s="1"/>
  <c r="T69" i="7"/>
  <c r="U66" i="8"/>
  <c r="V65" i="8"/>
  <c r="T66" i="4"/>
  <c r="U65" i="4"/>
  <c r="S69" i="9"/>
  <c r="BV69" i="9"/>
  <c r="Q15" i="11"/>
  <c r="BJ15" i="11" s="1"/>
  <c r="BW69" i="10"/>
  <c r="T69" i="10"/>
  <c r="R16" i="11"/>
  <c r="BK16" i="11" s="1"/>
  <c r="R14" i="11"/>
  <c r="BK14" i="11" s="1"/>
  <c r="BW69" i="8"/>
  <c r="T69" i="8"/>
  <c r="Q27" i="11"/>
  <c r="BW67" i="14"/>
  <c r="T69" i="6"/>
  <c r="BW69" i="6"/>
  <c r="R12" i="11"/>
  <c r="BK12" i="11" s="1"/>
  <c r="V65" i="13"/>
  <c r="U66" i="13"/>
  <c r="V65" i="10"/>
  <c r="U66" i="10"/>
  <c r="V65" i="6"/>
  <c r="U66" i="6"/>
  <c r="T69" i="13"/>
  <c r="R10" i="11"/>
  <c r="BK10" i="11" s="1"/>
  <c r="BW69" i="13"/>
  <c r="P34" i="11" l="1"/>
  <c r="P39" i="11" s="1"/>
  <c r="R33" i="11"/>
  <c r="R29" i="11"/>
  <c r="R31" i="11"/>
  <c r="Q32" i="11"/>
  <c r="R30" i="11"/>
  <c r="Q28" i="11"/>
  <c r="P57" i="11"/>
  <c r="Q18" i="11"/>
  <c r="Q57" i="11" s="1"/>
  <c r="R27" i="11"/>
  <c r="U66" i="4"/>
  <c r="V65" i="4"/>
  <c r="V64" i="14"/>
  <c r="V67" i="14" s="1"/>
  <c r="W63" i="14"/>
  <c r="V66" i="10"/>
  <c r="W65" i="10"/>
  <c r="BW69" i="4"/>
  <c r="R11" i="11"/>
  <c r="BK11" i="11" s="1"/>
  <c r="T69" i="4"/>
  <c r="BX67" i="14"/>
  <c r="S12" i="11"/>
  <c r="BL12" i="11" s="1"/>
  <c r="BX69" i="6"/>
  <c r="U69" i="6"/>
  <c r="V66" i="8"/>
  <c r="W65" i="8"/>
  <c r="V66" i="7"/>
  <c r="W65" i="7"/>
  <c r="R15" i="11"/>
  <c r="BK15" i="11" s="1"/>
  <c r="T69" i="9"/>
  <c r="BW69" i="9"/>
  <c r="S16" i="11"/>
  <c r="BL16" i="11" s="1"/>
  <c r="U69" i="10"/>
  <c r="BX69" i="10"/>
  <c r="U69" i="13"/>
  <c r="S10" i="11"/>
  <c r="BL10" i="11" s="1"/>
  <c r="BX69" i="13"/>
  <c r="V66" i="6"/>
  <c r="W65" i="6"/>
  <c r="V66" i="13"/>
  <c r="W65" i="13"/>
  <c r="S14" i="11"/>
  <c r="BL14" i="11" s="1"/>
  <c r="BX69" i="8"/>
  <c r="U69" i="8"/>
  <c r="S13" i="11"/>
  <c r="BL13" i="11" s="1"/>
  <c r="BX69" i="7"/>
  <c r="U69" i="7"/>
  <c r="V65" i="9"/>
  <c r="U66" i="9"/>
  <c r="Q34" i="11" l="1"/>
  <c r="Q39" i="11" s="1"/>
  <c r="S31" i="11"/>
  <c r="S29" i="11"/>
  <c r="R28" i="11"/>
  <c r="S30" i="11"/>
  <c r="R32" i="11"/>
  <c r="S33" i="11"/>
  <c r="R18" i="11"/>
  <c r="R57" i="11" s="1"/>
  <c r="U69" i="9"/>
  <c r="BX69" i="9"/>
  <c r="S15" i="11"/>
  <c r="BL15" i="11" s="1"/>
  <c r="X65" i="13"/>
  <c r="W66" i="13"/>
  <c r="T14" i="11"/>
  <c r="BM14" i="11" s="1"/>
  <c r="V69" i="8"/>
  <c r="BY69" i="8"/>
  <c r="W65" i="9"/>
  <c r="V66" i="9"/>
  <c r="S27" i="11"/>
  <c r="W66" i="7"/>
  <c r="X65" i="7"/>
  <c r="W65" i="4"/>
  <c r="V66" i="4"/>
  <c r="W66" i="6"/>
  <c r="X65" i="6"/>
  <c r="T13" i="11"/>
  <c r="BM13" i="11" s="1"/>
  <c r="V69" i="7"/>
  <c r="BY69" i="7"/>
  <c r="V69" i="10"/>
  <c r="T16" i="11"/>
  <c r="BM16" i="11" s="1"/>
  <c r="BY69" i="10"/>
  <c r="BX69" i="4"/>
  <c r="S11" i="11"/>
  <c r="BL11" i="11" s="1"/>
  <c r="U69" i="4"/>
  <c r="T10" i="11"/>
  <c r="BM10" i="11" s="1"/>
  <c r="BY69" i="13"/>
  <c r="V69" i="13"/>
  <c r="W66" i="10"/>
  <c r="X65" i="10"/>
  <c r="V69" i="6"/>
  <c r="BY69" i="6"/>
  <c r="T12" i="11"/>
  <c r="BM12" i="11" s="1"/>
  <c r="X65" i="8"/>
  <c r="W66" i="8"/>
  <c r="W64" i="14"/>
  <c r="W67" i="14" s="1"/>
  <c r="X63" i="14"/>
  <c r="BY67" i="14"/>
  <c r="R34" i="11" l="1"/>
  <c r="R39" i="11" s="1"/>
  <c r="T29" i="11"/>
  <c r="T33" i="11"/>
  <c r="T30" i="11"/>
  <c r="T31" i="11"/>
  <c r="S28" i="11"/>
  <c r="S32" i="11"/>
  <c r="S18" i="11"/>
  <c r="S57" i="11" s="1"/>
  <c r="BZ69" i="10"/>
  <c r="U16" i="11"/>
  <c r="BN16" i="11" s="1"/>
  <c r="W69" i="10"/>
  <c r="W66" i="4"/>
  <c r="X65" i="4"/>
  <c r="X66" i="8"/>
  <c r="Y65" i="8"/>
  <c r="T27" i="11"/>
  <c r="X66" i="13"/>
  <c r="Y65" i="13"/>
  <c r="X64" i="14"/>
  <c r="X67" i="14" s="1"/>
  <c r="Y63" i="14"/>
  <c r="BZ67" i="14"/>
  <c r="X66" i="6"/>
  <c r="Y65" i="6"/>
  <c r="X66" i="7"/>
  <c r="Y65" i="7"/>
  <c r="BY69" i="9"/>
  <c r="T15" i="11"/>
  <c r="BM15" i="11" s="1"/>
  <c r="V69" i="9"/>
  <c r="X66" i="10"/>
  <c r="Y65" i="10"/>
  <c r="T11" i="11"/>
  <c r="BM11" i="11" s="1"/>
  <c r="V69" i="4"/>
  <c r="BY69" i="4"/>
  <c r="U14" i="11"/>
  <c r="BN14" i="11" s="1"/>
  <c r="W69" i="8"/>
  <c r="BZ69" i="8"/>
  <c r="W69" i="6"/>
  <c r="BZ69" i="6"/>
  <c r="U12" i="11"/>
  <c r="BN12" i="11" s="1"/>
  <c r="BZ69" i="7"/>
  <c r="W69" i="7"/>
  <c r="U13" i="11"/>
  <c r="BN13" i="11" s="1"/>
  <c r="W66" i="9"/>
  <c r="X65" i="9"/>
  <c r="U10" i="11"/>
  <c r="BN10" i="11" s="1"/>
  <c r="W69" i="13"/>
  <c r="BZ69" i="13"/>
  <c r="S34" i="11" l="1"/>
  <c r="S39" i="11" s="1"/>
  <c r="U33" i="11"/>
  <c r="U29" i="11"/>
  <c r="T28" i="11"/>
  <c r="T32" i="11"/>
  <c r="U30" i="11"/>
  <c r="U31" i="11"/>
  <c r="T18" i="11"/>
  <c r="T57" i="11" s="1"/>
  <c r="CA67" i="14"/>
  <c r="CA69" i="10"/>
  <c r="V16" i="11"/>
  <c r="BO16" i="11" s="1"/>
  <c r="X69" i="10"/>
  <c r="Y66" i="7"/>
  <c r="Z65" i="7"/>
  <c r="Z65" i="13"/>
  <c r="Y66" i="13"/>
  <c r="Y66" i="8"/>
  <c r="Z65" i="8"/>
  <c r="Y66" i="10"/>
  <c r="Z65" i="10"/>
  <c r="Y65" i="9"/>
  <c r="X66" i="9"/>
  <c r="CA69" i="7"/>
  <c r="V13" i="11"/>
  <c r="BO13" i="11" s="1"/>
  <c r="X69" i="7"/>
  <c r="CA69" i="13"/>
  <c r="X69" i="13"/>
  <c r="V10" i="11"/>
  <c r="BO10" i="11" s="1"/>
  <c r="V14" i="11"/>
  <c r="BO14" i="11" s="1"/>
  <c r="CA69" i="8"/>
  <c r="X69" i="8"/>
  <c r="V12" i="11"/>
  <c r="BO12" i="11" s="1"/>
  <c r="CA69" i="6"/>
  <c r="X69" i="6"/>
  <c r="W69" i="4"/>
  <c r="BZ69" i="4"/>
  <c r="U11" i="11"/>
  <c r="BN11" i="11" s="1"/>
  <c r="U27" i="11"/>
  <c r="U15" i="11"/>
  <c r="BN15" i="11" s="1"/>
  <c r="BZ69" i="9"/>
  <c r="W69" i="9"/>
  <c r="Y66" i="6"/>
  <c r="Z65" i="6"/>
  <c r="Z63" i="14"/>
  <c r="Y64" i="14"/>
  <c r="Y67" i="14" s="1"/>
  <c r="X66" i="4"/>
  <c r="Y65" i="4"/>
  <c r="T34" i="11" l="1"/>
  <c r="T39" i="11" s="1"/>
  <c r="U28" i="11"/>
  <c r="V31" i="11"/>
  <c r="V29" i="11"/>
  <c r="V30" i="11"/>
  <c r="V33" i="11"/>
  <c r="U32" i="11"/>
  <c r="U18" i="11"/>
  <c r="U57" i="11" s="1"/>
  <c r="Y69" i="10"/>
  <c r="W16" i="11"/>
  <c r="BP16" i="11" s="1"/>
  <c r="CB69" i="10"/>
  <c r="CB67" i="14"/>
  <c r="V15" i="11"/>
  <c r="BO15" i="11" s="1"/>
  <c r="CA69" i="9"/>
  <c r="X69" i="9"/>
  <c r="AA65" i="8"/>
  <c r="Z66" i="8"/>
  <c r="AA65" i="7"/>
  <c r="Z66" i="7"/>
  <c r="W12" i="11"/>
  <c r="BP12" i="11" s="1"/>
  <c r="Y69" i="6"/>
  <c r="CB69" i="6"/>
  <c r="Z66" i="13"/>
  <c r="AA65" i="13"/>
  <c r="Z64" i="14"/>
  <c r="Z67" i="14" s="1"/>
  <c r="AA63" i="14"/>
  <c r="Y66" i="9"/>
  <c r="Z65" i="9"/>
  <c r="CB69" i="8"/>
  <c r="Y69" i="8"/>
  <c r="W14" i="11"/>
  <c r="BP14" i="11" s="1"/>
  <c r="Y69" i="7"/>
  <c r="CB69" i="7"/>
  <c r="W13" i="11"/>
  <c r="BP13" i="11" s="1"/>
  <c r="X69" i="4"/>
  <c r="V11" i="11"/>
  <c r="BO11" i="11" s="1"/>
  <c r="CA69" i="4"/>
  <c r="Y66" i="4"/>
  <c r="Z65" i="4"/>
  <c r="Z66" i="6"/>
  <c r="AA65" i="6"/>
  <c r="V27" i="11"/>
  <c r="Z66" i="10"/>
  <c r="AA65" i="10"/>
  <c r="Y69" i="13"/>
  <c r="W10" i="11"/>
  <c r="BP10" i="11" s="1"/>
  <c r="CB69" i="13"/>
  <c r="U34" i="11" l="1"/>
  <c r="U39" i="11" s="1"/>
  <c r="V32" i="11"/>
  <c r="W33" i="11"/>
  <c r="V28" i="11"/>
  <c r="W29" i="11"/>
  <c r="W31" i="11"/>
  <c r="W30" i="11"/>
  <c r="V18" i="11"/>
  <c r="V57" i="11" s="1"/>
  <c r="Z66" i="4"/>
  <c r="AA65" i="4"/>
  <c r="X10" i="11"/>
  <c r="BQ10" i="11" s="1"/>
  <c r="CC69" i="13"/>
  <c r="Z69" i="13"/>
  <c r="W11" i="11"/>
  <c r="BP11" i="11" s="1"/>
  <c r="CB69" i="4"/>
  <c r="Y69" i="4"/>
  <c r="AA64" i="14"/>
  <c r="AA67" i="14" s="1"/>
  <c r="AB63" i="14"/>
  <c r="AA66" i="7"/>
  <c r="AB65" i="7"/>
  <c r="X16" i="11"/>
  <c r="BQ16" i="11" s="1"/>
  <c r="Z69" i="10"/>
  <c r="CC69" i="10"/>
  <c r="W27" i="11"/>
  <c r="W15" i="11"/>
  <c r="BP15" i="11" s="1"/>
  <c r="Y69" i="9"/>
  <c r="CB69" i="9"/>
  <c r="CC69" i="7"/>
  <c r="Z69" i="7"/>
  <c r="X13" i="11"/>
  <c r="BQ13" i="11" s="1"/>
  <c r="AA66" i="10"/>
  <c r="AB65" i="10"/>
  <c r="AA66" i="6"/>
  <c r="AB65" i="6"/>
  <c r="CC67" i="14"/>
  <c r="Z69" i="8"/>
  <c r="X14" i="11"/>
  <c r="BQ14" i="11" s="1"/>
  <c r="CC69" i="8"/>
  <c r="Z69" i="6"/>
  <c r="X12" i="11"/>
  <c r="BQ12" i="11" s="1"/>
  <c r="CC69" i="6"/>
  <c r="Z66" i="9"/>
  <c r="AA65" i="9"/>
  <c r="AA66" i="13"/>
  <c r="AB65" i="13"/>
  <c r="AA66" i="8"/>
  <c r="AB65" i="8"/>
  <c r="V34" i="11" l="1"/>
  <c r="V39" i="11" s="1"/>
  <c r="X31" i="11"/>
  <c r="X30" i="11"/>
  <c r="W28" i="11"/>
  <c r="W32" i="11"/>
  <c r="X33" i="11"/>
  <c r="X29" i="11"/>
  <c r="W18" i="11"/>
  <c r="W57" i="11" s="1"/>
  <c r="AC65" i="13"/>
  <c r="AB66" i="13"/>
  <c r="AB66" i="6"/>
  <c r="AC65" i="6"/>
  <c r="AA69" i="7"/>
  <c r="CD69" i="7"/>
  <c r="Y13" i="11"/>
  <c r="BR13" i="11" s="1"/>
  <c r="X27" i="11"/>
  <c r="CD69" i="8"/>
  <c r="AA69" i="8"/>
  <c r="Y14" i="11"/>
  <c r="BR14" i="11" s="1"/>
  <c r="CD69" i="10"/>
  <c r="Y16" i="11"/>
  <c r="BR16" i="11" s="1"/>
  <c r="AA69" i="10"/>
  <c r="AB66" i="7"/>
  <c r="AC65" i="7"/>
  <c r="Y10" i="11"/>
  <c r="BR10" i="11" s="1"/>
  <c r="CD69" i="13"/>
  <c r="AA69" i="13"/>
  <c r="Y12" i="11"/>
  <c r="BR12" i="11" s="1"/>
  <c r="CD69" i="6"/>
  <c r="AA69" i="6"/>
  <c r="AB64" i="14"/>
  <c r="AB67" i="14" s="1"/>
  <c r="AC63" i="14"/>
  <c r="AA66" i="4"/>
  <c r="AB65" i="4"/>
  <c r="X15" i="11"/>
  <c r="BQ15" i="11" s="1"/>
  <c r="CC69" i="9"/>
  <c r="Z69" i="9"/>
  <c r="AC65" i="8"/>
  <c r="AB66" i="8"/>
  <c r="AA66" i="9"/>
  <c r="AB65" i="9"/>
  <c r="AB66" i="10"/>
  <c r="AC65" i="10"/>
  <c r="CD67" i="14"/>
  <c r="Z69" i="4"/>
  <c r="CC69" i="4"/>
  <c r="X11" i="11"/>
  <c r="BQ11" i="11" s="1"/>
  <c r="W34" i="11" l="1"/>
  <c r="W39" i="11" s="1"/>
  <c r="Y33" i="11"/>
  <c r="Y29" i="11"/>
  <c r="X28" i="11"/>
  <c r="X32" i="11"/>
  <c r="Y31" i="11"/>
  <c r="Y30" i="11"/>
  <c r="X18" i="11"/>
  <c r="X57" i="11" s="1"/>
  <c r="AD65" i="10"/>
  <c r="AC66" i="10"/>
  <c r="AC65" i="4"/>
  <c r="AB66" i="4"/>
  <c r="Z12" i="11"/>
  <c r="BS12" i="11" s="1"/>
  <c r="CE69" i="6"/>
  <c r="AB69" i="6"/>
  <c r="CE67" i="14"/>
  <c r="Z13" i="11"/>
  <c r="BS13" i="11" s="1"/>
  <c r="AB69" i="7"/>
  <c r="CE69" i="7"/>
  <c r="Z16" i="11"/>
  <c r="BS16" i="11" s="1"/>
  <c r="CE69" i="10"/>
  <c r="AB69" i="10"/>
  <c r="AC65" i="9"/>
  <c r="AB66" i="9"/>
  <c r="CD69" i="4"/>
  <c r="Y11" i="11"/>
  <c r="BR11" i="11" s="1"/>
  <c r="AA69" i="4"/>
  <c r="Y27" i="11"/>
  <c r="Z10" i="11"/>
  <c r="BS10" i="11" s="1"/>
  <c r="CE69" i="13"/>
  <c r="AB69" i="13"/>
  <c r="CE69" i="8"/>
  <c r="Z14" i="11"/>
  <c r="BS14" i="11" s="1"/>
  <c r="AB69" i="8"/>
  <c r="AC66" i="6"/>
  <c r="AD65" i="6"/>
  <c r="AD65" i="8"/>
  <c r="AC66" i="8"/>
  <c r="Y15" i="11"/>
  <c r="BR15" i="11" s="1"/>
  <c r="CD69" i="9"/>
  <c r="AA69" i="9"/>
  <c r="AC64" i="14"/>
  <c r="AD63" i="14"/>
  <c r="AD65" i="7"/>
  <c r="AC66" i="7"/>
  <c r="AD65" i="13"/>
  <c r="AC66" i="13"/>
  <c r="X34" i="11" l="1"/>
  <c r="X39" i="11" s="1"/>
  <c r="Z31" i="11"/>
  <c r="Z30" i="11"/>
  <c r="Y32" i="11"/>
  <c r="Z33" i="11"/>
  <c r="Z29" i="11"/>
  <c r="Y28" i="11"/>
  <c r="Y18" i="11"/>
  <c r="Y57" i="11" s="1"/>
  <c r="AD64" i="14"/>
  <c r="AE63" i="14"/>
  <c r="AD66" i="13"/>
  <c r="AE65" i="13"/>
  <c r="AA14" i="11"/>
  <c r="BT14" i="11" s="1"/>
  <c r="AC69" i="8"/>
  <c r="CF69" i="8"/>
  <c r="AD65" i="9"/>
  <c r="AC66" i="9"/>
  <c r="AC69" i="7"/>
  <c r="CF69" i="7"/>
  <c r="AA13" i="11"/>
  <c r="BT13" i="11" s="1"/>
  <c r="AD66" i="8"/>
  <c r="AE65" i="8"/>
  <c r="Z27" i="11"/>
  <c r="AC66" i="4"/>
  <c r="AD65" i="4"/>
  <c r="AA10" i="11"/>
  <c r="BT10" i="11" s="1"/>
  <c r="CF69" i="13"/>
  <c r="AC69" i="13"/>
  <c r="AC67" i="14"/>
  <c r="CF67" i="14"/>
  <c r="Z11" i="11"/>
  <c r="BS11" i="11" s="1"/>
  <c r="AB69" i="4"/>
  <c r="CE69" i="4"/>
  <c r="AE65" i="7"/>
  <c r="AD66" i="7"/>
  <c r="AE65" i="6"/>
  <c r="AD66" i="6"/>
  <c r="AC69" i="10"/>
  <c r="CF69" i="10"/>
  <c r="AA16" i="11"/>
  <c r="BT16" i="11" s="1"/>
  <c r="AC69" i="6"/>
  <c r="CF69" i="6"/>
  <c r="AA12" i="11"/>
  <c r="BT12" i="11" s="1"/>
  <c r="CE69" i="9"/>
  <c r="AB69" i="9"/>
  <c r="Z15" i="11"/>
  <c r="BS15" i="11" s="1"/>
  <c r="AE65" i="10"/>
  <c r="AD66" i="10"/>
  <c r="Y34" i="11" l="1"/>
  <c r="Y39" i="11" s="1"/>
  <c r="AA29" i="11"/>
  <c r="Z28" i="11"/>
  <c r="Z32" i="11"/>
  <c r="AA31" i="11"/>
  <c r="AA33" i="11"/>
  <c r="AA30" i="11"/>
  <c r="Z18" i="11"/>
  <c r="Z57" i="11" s="1"/>
  <c r="AF65" i="6"/>
  <c r="AE66" i="6"/>
  <c r="CG69" i="7"/>
  <c r="AD69" i="7"/>
  <c r="AB13" i="11"/>
  <c r="BU13" i="11" s="1"/>
  <c r="AE66" i="7"/>
  <c r="AF65" i="7"/>
  <c r="AB10" i="11"/>
  <c r="BU10" i="11" s="1"/>
  <c r="AD69" i="13"/>
  <c r="CG69" i="13"/>
  <c r="AF65" i="10"/>
  <c r="AE66" i="10"/>
  <c r="AE65" i="9"/>
  <c r="AD66" i="9"/>
  <c r="AF65" i="13"/>
  <c r="AE66" i="13"/>
  <c r="AA27" i="11"/>
  <c r="AB12" i="11"/>
  <c r="BU12" i="11" s="1"/>
  <c r="CG69" i="6"/>
  <c r="AD69" i="6"/>
  <c r="AE65" i="4"/>
  <c r="AD66" i="4"/>
  <c r="AF65" i="8"/>
  <c r="AE66" i="8"/>
  <c r="AE64" i="14"/>
  <c r="AF63" i="14"/>
  <c r="AB16" i="11"/>
  <c r="BU16" i="11" s="1"/>
  <c r="AD69" i="10"/>
  <c r="CG69" i="10"/>
  <c r="AC69" i="4"/>
  <c r="AA11" i="11"/>
  <c r="BT11" i="11" s="1"/>
  <c r="CF69" i="4"/>
  <c r="AB14" i="11"/>
  <c r="BU14" i="11" s="1"/>
  <c r="AD69" i="8"/>
  <c r="CG69" i="8"/>
  <c r="AA15" i="11"/>
  <c r="BT15" i="11" s="1"/>
  <c r="AC69" i="9"/>
  <c r="CF69" i="9"/>
  <c r="AD67" i="14"/>
  <c r="CG67" i="14"/>
  <c r="Z34" i="11" l="1"/>
  <c r="Z39" i="11" s="1"/>
  <c r="AB33" i="11"/>
  <c r="AB29" i="11"/>
  <c r="AB31" i="11"/>
  <c r="AB30" i="11"/>
  <c r="AA32" i="11"/>
  <c r="AA28" i="11"/>
  <c r="AA18" i="11"/>
  <c r="AA57" i="11" s="1"/>
  <c r="AC10" i="11"/>
  <c r="BV10" i="11" s="1"/>
  <c r="AE69" i="13"/>
  <c r="CH69" i="13"/>
  <c r="AE69" i="10"/>
  <c r="CH69" i="10"/>
  <c r="AC16" i="11"/>
  <c r="BV16" i="11" s="1"/>
  <c r="AB27" i="11"/>
  <c r="AF64" i="14"/>
  <c r="AG63" i="14"/>
  <c r="CG69" i="4"/>
  <c r="AD69" i="4"/>
  <c r="AB11" i="11"/>
  <c r="BU11" i="11" s="1"/>
  <c r="AF66" i="13"/>
  <c r="AG65" i="13"/>
  <c r="AG65" i="10"/>
  <c r="AF66" i="10"/>
  <c r="AF66" i="7"/>
  <c r="AG65" i="7"/>
  <c r="AG65" i="8"/>
  <c r="AF66" i="8"/>
  <c r="CH67" i="14"/>
  <c r="AE67" i="14"/>
  <c r="AF65" i="4"/>
  <c r="AE66" i="4"/>
  <c r="AB15" i="11"/>
  <c r="BU15" i="11" s="1"/>
  <c r="AD69" i="9"/>
  <c r="CG69" i="9"/>
  <c r="CH69" i="7"/>
  <c r="AE69" i="7"/>
  <c r="AC13" i="11"/>
  <c r="BV13" i="11" s="1"/>
  <c r="AE69" i="6"/>
  <c r="AC12" i="11"/>
  <c r="BV12" i="11" s="1"/>
  <c r="CH69" i="6"/>
  <c r="CH69" i="8"/>
  <c r="AE69" i="8"/>
  <c r="AC14" i="11"/>
  <c r="BV14" i="11" s="1"/>
  <c r="AE66" i="9"/>
  <c r="AF65" i="9"/>
  <c r="AG65" i="6"/>
  <c r="AF66" i="6"/>
  <c r="AA34" i="11" l="1"/>
  <c r="AA39" i="11" s="1"/>
  <c r="AC30" i="11"/>
  <c r="AC33" i="11"/>
  <c r="AB32" i="11"/>
  <c r="AC29" i="11"/>
  <c r="AB28" i="11"/>
  <c r="AC31" i="11"/>
  <c r="AB18" i="11"/>
  <c r="AB57" i="11" s="1"/>
  <c r="AD12" i="11"/>
  <c r="BW12" i="11" s="1"/>
  <c r="CI69" i="6"/>
  <c r="AF69" i="6"/>
  <c r="AF66" i="4"/>
  <c r="AG65" i="4"/>
  <c r="AH65" i="8"/>
  <c r="AG66" i="8"/>
  <c r="AH65" i="10"/>
  <c r="AG66" i="10"/>
  <c r="AF66" i="9"/>
  <c r="AG65" i="9"/>
  <c r="AH65" i="7"/>
  <c r="AG66" i="7"/>
  <c r="AH65" i="13"/>
  <c r="AG66" i="13"/>
  <c r="AG66" i="6"/>
  <c r="AH65" i="6"/>
  <c r="AC15" i="11"/>
  <c r="BV15" i="11" s="1"/>
  <c r="AE69" i="9"/>
  <c r="CH69" i="9"/>
  <c r="AF69" i="7"/>
  <c r="CI69" i="7"/>
  <c r="AD13" i="11"/>
  <c r="BW13" i="11" s="1"/>
  <c r="AD10" i="11"/>
  <c r="BW10" i="11" s="1"/>
  <c r="CI69" i="13"/>
  <c r="AF69" i="13"/>
  <c r="AG64" i="14"/>
  <c r="AH63" i="14"/>
  <c r="AE69" i="4"/>
  <c r="CH69" i="4"/>
  <c r="AC11" i="11"/>
  <c r="BV11" i="11" s="1"/>
  <c r="AD14" i="11"/>
  <c r="BW14" i="11" s="1"/>
  <c r="CI69" i="8"/>
  <c r="AF69" i="8"/>
  <c r="AD16" i="11"/>
  <c r="BW16" i="11" s="1"/>
  <c r="CI69" i="10"/>
  <c r="AF69" i="10"/>
  <c r="CI67" i="14"/>
  <c r="AF67" i="14"/>
  <c r="AC27" i="11"/>
  <c r="AB34" i="11" l="1"/>
  <c r="AB39" i="11" s="1"/>
  <c r="AD33" i="11"/>
  <c r="AC28" i="11"/>
  <c r="AD30" i="11"/>
  <c r="AC32" i="11"/>
  <c r="AD29" i="11"/>
  <c r="AD31" i="11"/>
  <c r="AC18" i="11"/>
  <c r="AC57" i="11" s="1"/>
  <c r="AE12" i="11"/>
  <c r="BX12" i="11" s="1"/>
  <c r="CJ69" i="6"/>
  <c r="AG69" i="6"/>
  <c r="AH66" i="7"/>
  <c r="AI65" i="7"/>
  <c r="AH66" i="10"/>
  <c r="AI65" i="10"/>
  <c r="CJ67" i="14"/>
  <c r="AG67" i="14"/>
  <c r="AE10" i="11"/>
  <c r="BX10" i="11" s="1"/>
  <c r="CJ69" i="13"/>
  <c r="AG69" i="13"/>
  <c r="AG66" i="9"/>
  <c r="AH65" i="9"/>
  <c r="AE14" i="11"/>
  <c r="BX14" i="11" s="1"/>
  <c r="CJ69" i="8"/>
  <c r="AG69" i="8"/>
  <c r="AH64" i="14"/>
  <c r="AI63" i="14"/>
  <c r="CI69" i="4"/>
  <c r="AD11" i="11"/>
  <c r="BW11" i="11" s="1"/>
  <c r="AF69" i="4"/>
  <c r="AH66" i="13"/>
  <c r="AI65" i="13"/>
  <c r="AD15" i="11"/>
  <c r="BW15" i="11" s="1"/>
  <c r="AF69" i="9"/>
  <c r="CI69" i="9"/>
  <c r="AH66" i="8"/>
  <c r="AI65" i="8"/>
  <c r="AD27" i="11"/>
  <c r="AI65" i="6"/>
  <c r="AH66" i="6"/>
  <c r="CJ69" i="7"/>
  <c r="AE13" i="11"/>
  <c r="BX13" i="11" s="1"/>
  <c r="AG69" i="7"/>
  <c r="AE16" i="11"/>
  <c r="BX16" i="11" s="1"/>
  <c r="AG69" i="10"/>
  <c r="CJ69" i="10"/>
  <c r="AG66" i="4"/>
  <c r="AH65" i="4"/>
  <c r="AC34" i="11" l="1"/>
  <c r="AC39" i="11" s="1"/>
  <c r="AE30" i="11"/>
  <c r="AD32" i="11"/>
  <c r="AD28" i="11"/>
  <c r="AE29" i="11"/>
  <c r="AE33" i="11"/>
  <c r="AE31" i="11"/>
  <c r="AD18" i="11"/>
  <c r="AD57" i="11" s="1"/>
  <c r="CJ69" i="4"/>
  <c r="AE11" i="11"/>
  <c r="BX11" i="11" s="1"/>
  <c r="AG69" i="4"/>
  <c r="AI66" i="6"/>
  <c r="AJ65" i="6"/>
  <c r="AJ65" i="13"/>
  <c r="AI66" i="13"/>
  <c r="CK69" i="7"/>
  <c r="AF13" i="11"/>
  <c r="BY13" i="11" s="1"/>
  <c r="AH69" i="7"/>
  <c r="AF10" i="11"/>
  <c r="BY10" i="11" s="1"/>
  <c r="AH69" i="13"/>
  <c r="CK69" i="13"/>
  <c r="AI64" i="14"/>
  <c r="AJ63" i="14"/>
  <c r="AJ65" i="10"/>
  <c r="AI66" i="10"/>
  <c r="AF14" i="11"/>
  <c r="BY14" i="11" s="1"/>
  <c r="AH69" i="8"/>
  <c r="CK69" i="8"/>
  <c r="AH67" i="14"/>
  <c r="CK67" i="14"/>
  <c r="AH66" i="9"/>
  <c r="AI65" i="9"/>
  <c r="AE27" i="11"/>
  <c r="CK69" i="10"/>
  <c r="AF16" i="11"/>
  <c r="BY16" i="11" s="1"/>
  <c r="AH69" i="10"/>
  <c r="AH66" i="4"/>
  <c r="AI65" i="4"/>
  <c r="AF12" i="11"/>
  <c r="BY12" i="11" s="1"/>
  <c r="AH69" i="6"/>
  <c r="CK69" i="6"/>
  <c r="AI66" i="8"/>
  <c r="AJ65" i="8"/>
  <c r="AE15" i="11"/>
  <c r="BX15" i="11" s="1"/>
  <c r="AG69" i="9"/>
  <c r="CJ69" i="9"/>
  <c r="AI66" i="7"/>
  <c r="AJ65" i="7"/>
  <c r="AD34" i="11" l="1"/>
  <c r="AD39" i="11" s="1"/>
  <c r="AF33" i="11"/>
  <c r="AF31" i="11"/>
  <c r="AE28" i="11"/>
  <c r="AF30" i="11"/>
  <c r="AE32" i="11"/>
  <c r="AF29" i="11"/>
  <c r="AE18" i="11"/>
  <c r="AE57" i="11" s="1"/>
  <c r="AI69" i="7"/>
  <c r="CL69" i="7"/>
  <c r="AG13" i="11"/>
  <c r="BZ13" i="11" s="1"/>
  <c r="AI66" i="9"/>
  <c r="AJ65" i="9"/>
  <c r="AJ66" i="10"/>
  <c r="AK65" i="10"/>
  <c r="AG12" i="11"/>
  <c r="BZ12" i="11" s="1"/>
  <c r="CL69" i="6"/>
  <c r="AI69" i="6"/>
  <c r="AI69" i="8"/>
  <c r="AG14" i="11"/>
  <c r="BZ14" i="11" s="1"/>
  <c r="CL69" i="8"/>
  <c r="AJ65" i="4"/>
  <c r="AI66" i="4"/>
  <c r="AF15" i="11"/>
  <c r="BY15" i="11" s="1"/>
  <c r="CK69" i="9"/>
  <c r="AH69" i="9"/>
  <c r="AK63" i="14"/>
  <c r="AJ64" i="14"/>
  <c r="AF27" i="11"/>
  <c r="AG10" i="11"/>
  <c r="BZ10" i="11" s="1"/>
  <c r="AI69" i="13"/>
  <c r="CL69" i="13"/>
  <c r="AJ66" i="8"/>
  <c r="AK65" i="8"/>
  <c r="AF11" i="11"/>
  <c r="BY11" i="11" s="1"/>
  <c r="CK69" i="4"/>
  <c r="AH69" i="4"/>
  <c r="AI67" i="14"/>
  <c r="CL67" i="14"/>
  <c r="AK65" i="13"/>
  <c r="AJ66" i="13"/>
  <c r="AJ66" i="7"/>
  <c r="AK65" i="7"/>
  <c r="AG16" i="11"/>
  <c r="BZ16" i="11" s="1"/>
  <c r="AI69" i="10"/>
  <c r="CL69" i="10"/>
  <c r="AJ66" i="6"/>
  <c r="AK65" i="6"/>
  <c r="AE34" i="11" l="1"/>
  <c r="AE39" i="11" s="1"/>
  <c r="AG30" i="11"/>
  <c r="AG33" i="11"/>
  <c r="AF32" i="11"/>
  <c r="AG31" i="11"/>
  <c r="AG29" i="11"/>
  <c r="AF28" i="11"/>
  <c r="AF18" i="11"/>
  <c r="AF57" i="11" s="1"/>
  <c r="AJ67" i="14"/>
  <c r="CM67" i="14"/>
  <c r="AG15" i="11"/>
  <c r="BZ15" i="11" s="1"/>
  <c r="CL69" i="9"/>
  <c r="AI69" i="9"/>
  <c r="AH13" i="11"/>
  <c r="CA13" i="11" s="1"/>
  <c r="AJ69" i="7"/>
  <c r="CM69" i="7"/>
  <c r="AL65" i="8"/>
  <c r="AK66" i="8"/>
  <c r="AG27" i="11"/>
  <c r="AL63" i="14"/>
  <c r="AK64" i="14"/>
  <c r="AG11" i="11"/>
  <c r="BZ11" i="11" s="1"/>
  <c r="CL69" i="4"/>
  <c r="AI69" i="4"/>
  <c r="AL65" i="10"/>
  <c r="AK66" i="10"/>
  <c r="AL65" i="7"/>
  <c r="AK66" i="7"/>
  <c r="AH10" i="11"/>
  <c r="CA10" i="11" s="1"/>
  <c r="CM69" i="13"/>
  <c r="AJ69" i="13"/>
  <c r="AK65" i="4"/>
  <c r="AJ66" i="4"/>
  <c r="AH16" i="11"/>
  <c r="CA16" i="11" s="1"/>
  <c r="CM69" i="10"/>
  <c r="AJ69" i="10"/>
  <c r="AH12" i="11"/>
  <c r="CA12" i="11" s="1"/>
  <c r="AJ69" i="6"/>
  <c r="CM69" i="6"/>
  <c r="AH14" i="11"/>
  <c r="CA14" i="11" s="1"/>
  <c r="CM69" i="8"/>
  <c r="AJ69" i="8"/>
  <c r="AK66" i="6"/>
  <c r="AL65" i="6"/>
  <c r="AL65" i="13"/>
  <c r="AK66" i="13"/>
  <c r="AJ66" i="9"/>
  <c r="AK65" i="9"/>
  <c r="AF34" i="11" l="1"/>
  <c r="AF39" i="11" s="1"/>
  <c r="AG32" i="11"/>
  <c r="AH33" i="11"/>
  <c r="AG28" i="11"/>
  <c r="AH30" i="11"/>
  <c r="AH29" i="11"/>
  <c r="AH31" i="11"/>
  <c r="AG18" i="11"/>
  <c r="AG57" i="11" s="1"/>
  <c r="AI12" i="11"/>
  <c r="CB12" i="11" s="1"/>
  <c r="AK69" i="6"/>
  <c r="CN69" i="6"/>
  <c r="AI10" i="11"/>
  <c r="CB10" i="11" s="1"/>
  <c r="CN69" i="13"/>
  <c r="AK69" i="13"/>
  <c r="CN69" i="10"/>
  <c r="AK69" i="10"/>
  <c r="AI16" i="11"/>
  <c r="CB16" i="11" s="1"/>
  <c r="AM65" i="7"/>
  <c r="AL66" i="7"/>
  <c r="AL66" i="13"/>
  <c r="AM65" i="13"/>
  <c r="AH27" i="11"/>
  <c r="CN67" i="14"/>
  <c r="AK67" i="14"/>
  <c r="AI14" i="11"/>
  <c r="CB14" i="11" s="1"/>
  <c r="AK69" i="8"/>
  <c r="CN69" i="8"/>
  <c r="AH15" i="11"/>
  <c r="CA15" i="11" s="1"/>
  <c r="AJ69" i="9"/>
  <c r="CM69" i="9"/>
  <c r="AH11" i="11"/>
  <c r="CA11" i="11" s="1"/>
  <c r="AJ69" i="4"/>
  <c r="CM69" i="4"/>
  <c r="AL66" i="10"/>
  <c r="AM65" i="10"/>
  <c r="AK66" i="9"/>
  <c r="AL65" i="9"/>
  <c r="AM65" i="6"/>
  <c r="AL66" i="6"/>
  <c r="AK66" i="4"/>
  <c r="AL65" i="4"/>
  <c r="CN69" i="7"/>
  <c r="AI13" i="11"/>
  <c r="CB13" i="11" s="1"/>
  <c r="AK69" i="7"/>
  <c r="AL64" i="14"/>
  <c r="AM63" i="14"/>
  <c r="AL66" i="8"/>
  <c r="AM65" i="8"/>
  <c r="AG34" i="11" l="1"/>
  <c r="AG39" i="11" s="1"/>
  <c r="AI31" i="11"/>
  <c r="AI33" i="11"/>
  <c r="AI29" i="11"/>
  <c r="AH32" i="11"/>
  <c r="AI30" i="11"/>
  <c r="AH28" i="11"/>
  <c r="AH18" i="11"/>
  <c r="AH57" i="11" s="1"/>
  <c r="AJ14" i="11"/>
  <c r="CC14" i="11" s="1"/>
  <c r="AL69" i="8"/>
  <c r="CO69" i="8"/>
  <c r="AM66" i="10"/>
  <c r="AN65" i="10"/>
  <c r="AM64" i="14"/>
  <c r="AN63" i="14"/>
  <c r="AN65" i="6"/>
  <c r="AM66" i="6"/>
  <c r="AJ16" i="11"/>
  <c r="CC16" i="11" s="1"/>
  <c r="CO69" i="10"/>
  <c r="AL69" i="10"/>
  <c r="CO69" i="7"/>
  <c r="AJ13" i="11"/>
  <c r="CC13" i="11" s="1"/>
  <c r="AL69" i="7"/>
  <c r="AJ12" i="11"/>
  <c r="CC12" i="11" s="1"/>
  <c r="CO69" i="6"/>
  <c r="AL69" i="6"/>
  <c r="AJ10" i="11"/>
  <c r="CC10" i="11" s="1"/>
  <c r="CO69" i="13"/>
  <c r="AL69" i="13"/>
  <c r="AI27" i="11"/>
  <c r="AL67" i="14"/>
  <c r="CO67" i="14"/>
  <c r="AM65" i="4"/>
  <c r="AL66" i="4"/>
  <c r="AL66" i="9"/>
  <c r="AM65" i="9"/>
  <c r="AM66" i="7"/>
  <c r="AN65" i="7"/>
  <c r="AM66" i="8"/>
  <c r="AN65" i="8"/>
  <c r="CN69" i="4"/>
  <c r="AK69" i="4"/>
  <c r="AI11" i="11"/>
  <c r="CB11" i="11" s="1"/>
  <c r="AI15" i="11"/>
  <c r="CB15" i="11" s="1"/>
  <c r="AK69" i="9"/>
  <c r="CN69" i="9"/>
  <c r="AN65" i="13"/>
  <c r="AM66" i="13"/>
  <c r="AH34" i="11" l="1"/>
  <c r="AH39" i="11" s="1"/>
  <c r="AI28" i="11"/>
  <c r="AJ30" i="11"/>
  <c r="AJ33" i="11"/>
  <c r="AJ31" i="11"/>
  <c r="AI32" i="11"/>
  <c r="AJ29" i="11"/>
  <c r="AI18" i="11"/>
  <c r="AI57" i="11" s="1"/>
  <c r="AN66" i="13"/>
  <c r="AO65" i="13"/>
  <c r="AJ15" i="11"/>
  <c r="CC15" i="11" s="1"/>
  <c r="CO69" i="9"/>
  <c r="AL69" i="9"/>
  <c r="AN66" i="6"/>
  <c r="AO65" i="6"/>
  <c r="AM69" i="10"/>
  <c r="CP69" i="10"/>
  <c r="AK16" i="11"/>
  <c r="CD16" i="11" s="1"/>
  <c r="AN66" i="7"/>
  <c r="AO65" i="7"/>
  <c r="AJ11" i="11"/>
  <c r="CC11" i="11" s="1"/>
  <c r="AL69" i="4"/>
  <c r="CO69" i="4"/>
  <c r="AJ27" i="11"/>
  <c r="AO63" i="14"/>
  <c r="AN64" i="14"/>
  <c r="AK14" i="11"/>
  <c r="CD14" i="11" s="1"/>
  <c r="CP69" i="8"/>
  <c r="AM69" i="8"/>
  <c r="AK13" i="11"/>
  <c r="CD13" i="11" s="1"/>
  <c r="CP69" i="7"/>
  <c r="AM69" i="7"/>
  <c r="AN65" i="4"/>
  <c r="AM66" i="4"/>
  <c r="AM67" i="14"/>
  <c r="CP67" i="14"/>
  <c r="AK10" i="11"/>
  <c r="CD10" i="11" s="1"/>
  <c r="AM69" i="13"/>
  <c r="CP69" i="13"/>
  <c r="AN66" i="8"/>
  <c r="AO65" i="8"/>
  <c r="AN65" i="9"/>
  <c r="AM66" i="9"/>
  <c r="AK12" i="11"/>
  <c r="CD12" i="11" s="1"/>
  <c r="CP69" i="6"/>
  <c r="AM69" i="6"/>
  <c r="AO65" i="10"/>
  <c r="AN66" i="10"/>
  <c r="AI34" i="11" l="1"/>
  <c r="AI39" i="11" s="1"/>
  <c r="AK30" i="11"/>
  <c r="AK33" i="11"/>
  <c r="AJ28" i="11"/>
  <c r="AK29" i="11"/>
  <c r="AK31" i="11"/>
  <c r="AJ32" i="11"/>
  <c r="AJ18" i="11"/>
  <c r="AJ57" i="11" s="1"/>
  <c r="AP65" i="7"/>
  <c r="AO66" i="7"/>
  <c r="AK11" i="11"/>
  <c r="CD11" i="11" s="1"/>
  <c r="CP69" i="4"/>
  <c r="AM69" i="4"/>
  <c r="AN67" i="14"/>
  <c r="CQ67" i="14"/>
  <c r="AL13" i="11"/>
  <c r="CE13" i="11" s="1"/>
  <c r="AN69" i="7"/>
  <c r="CQ69" i="7"/>
  <c r="AP65" i="6"/>
  <c r="AO66" i="6"/>
  <c r="AK15" i="11"/>
  <c r="CD15" i="11" s="1"/>
  <c r="CP69" i="9"/>
  <c r="AM69" i="9"/>
  <c r="AO65" i="9"/>
  <c r="AN66" i="9"/>
  <c r="AO66" i="8"/>
  <c r="AP65" i="8"/>
  <c r="AK27" i="11"/>
  <c r="AN66" i="4"/>
  <c r="AO65" i="4"/>
  <c r="AO64" i="14"/>
  <c r="AP63" i="14"/>
  <c r="AL12" i="11"/>
  <c r="CE12" i="11" s="1"/>
  <c r="AN69" i="6"/>
  <c r="CQ69" i="6"/>
  <c r="AP65" i="13"/>
  <c r="AO66" i="13"/>
  <c r="AP65" i="10"/>
  <c r="AO66" i="10"/>
  <c r="CQ69" i="10"/>
  <c r="AN69" i="10"/>
  <c r="AL16" i="11"/>
  <c r="CE16" i="11" s="1"/>
  <c r="AL14" i="11"/>
  <c r="CE14" i="11" s="1"/>
  <c r="CQ69" i="8"/>
  <c r="AN69" i="8"/>
  <c r="AL10" i="11"/>
  <c r="CE10" i="11" s="1"/>
  <c r="CQ69" i="13"/>
  <c r="AN69" i="13"/>
  <c r="AJ34" i="11" l="1"/>
  <c r="AJ39" i="11" s="1"/>
  <c r="AL29" i="11"/>
  <c r="AK32" i="11"/>
  <c r="AL33" i="11"/>
  <c r="AL30" i="11"/>
  <c r="AL31" i="11"/>
  <c r="AK28" i="11"/>
  <c r="AK18" i="11"/>
  <c r="AK57" i="11" s="1"/>
  <c r="AM16" i="11"/>
  <c r="CF16" i="11" s="1"/>
  <c r="CR69" i="10"/>
  <c r="AO69" i="10"/>
  <c r="AP65" i="9"/>
  <c r="AO66" i="9"/>
  <c r="AM12" i="11"/>
  <c r="CF12" i="11" s="1"/>
  <c r="AO69" i="6"/>
  <c r="CR69" i="6"/>
  <c r="AL27" i="11"/>
  <c r="AP66" i="10"/>
  <c r="AQ65" i="10"/>
  <c r="AP65" i="4"/>
  <c r="AO66" i="4"/>
  <c r="AP66" i="8"/>
  <c r="AQ65" i="8"/>
  <c r="AP66" i="6"/>
  <c r="AQ65" i="6"/>
  <c r="CR67" i="14"/>
  <c r="AO67" i="14"/>
  <c r="AM10" i="11"/>
  <c r="CF10" i="11" s="1"/>
  <c r="CR69" i="13"/>
  <c r="AO69" i="13"/>
  <c r="AN69" i="4"/>
  <c r="AL11" i="11"/>
  <c r="CE11" i="11" s="1"/>
  <c r="CQ69" i="4"/>
  <c r="AM14" i="11"/>
  <c r="CF14" i="11" s="1"/>
  <c r="CR69" i="8"/>
  <c r="AO69" i="8"/>
  <c r="AO69" i="7"/>
  <c r="AM13" i="11"/>
  <c r="CF13" i="11" s="1"/>
  <c r="CR69" i="7"/>
  <c r="AP66" i="13"/>
  <c r="AQ65" i="13"/>
  <c r="AQ63" i="14"/>
  <c r="AP64" i="14"/>
  <c r="AL15" i="11"/>
  <c r="CE15" i="11" s="1"/>
  <c r="AN69" i="9"/>
  <c r="CQ69" i="9"/>
  <c r="AQ65" i="7"/>
  <c r="AP66" i="7"/>
  <c r="AK34" i="11" l="1"/>
  <c r="AK39" i="11" s="1"/>
  <c r="AM31" i="11"/>
  <c r="AM30" i="11"/>
  <c r="AM29" i="11"/>
  <c r="AM33" i="11"/>
  <c r="AL32" i="11"/>
  <c r="AL28" i="11"/>
  <c r="AL18" i="11"/>
  <c r="AL57" i="11" s="1"/>
  <c r="CS67" i="14"/>
  <c r="AP67" i="14"/>
  <c r="AQ66" i="8"/>
  <c r="AR65" i="8"/>
  <c r="AN14" i="11"/>
  <c r="CG14" i="11" s="1"/>
  <c r="CS69" i="8"/>
  <c r="AP69" i="8"/>
  <c r="AN16" i="11"/>
  <c r="CG16" i="11" s="1"/>
  <c r="CS69" i="10"/>
  <c r="AP69" i="10"/>
  <c r="AN13" i="11"/>
  <c r="CG13" i="11" s="1"/>
  <c r="CS69" i="7"/>
  <c r="AP69" i="7"/>
  <c r="AQ66" i="7"/>
  <c r="AR65" i="7"/>
  <c r="AQ66" i="10"/>
  <c r="AR65" i="10"/>
  <c r="AP66" i="9"/>
  <c r="AQ65" i="9"/>
  <c r="AQ64" i="14"/>
  <c r="AR63" i="14"/>
  <c r="AQ66" i="13"/>
  <c r="AR65" i="13"/>
  <c r="AR65" i="6"/>
  <c r="AQ66" i="6"/>
  <c r="CR69" i="4"/>
  <c r="AO69" i="4"/>
  <c r="AM11" i="11"/>
  <c r="CF11" i="11" s="1"/>
  <c r="AN10" i="11"/>
  <c r="CG10" i="11" s="1"/>
  <c r="CS69" i="13"/>
  <c r="AP69" i="13"/>
  <c r="AM27" i="11"/>
  <c r="AN12" i="11"/>
  <c r="CG12" i="11" s="1"/>
  <c r="CS69" i="6"/>
  <c r="AP69" i="6"/>
  <c r="AP66" i="4"/>
  <c r="AQ65" i="4"/>
  <c r="AO69" i="9"/>
  <c r="CR69" i="9"/>
  <c r="AM15" i="11"/>
  <c r="CF15" i="11" s="1"/>
  <c r="AL34" i="11" l="1"/>
  <c r="AL39" i="11" s="1"/>
  <c r="AM28" i="11"/>
  <c r="AN30" i="11"/>
  <c r="AN29" i="11"/>
  <c r="AN31" i="11"/>
  <c r="AM32" i="11"/>
  <c r="AN33" i="11"/>
  <c r="AM18" i="11"/>
  <c r="AM57" i="11" s="1"/>
  <c r="AS65" i="6"/>
  <c r="AR66" i="6"/>
  <c r="CT69" i="10"/>
  <c r="AQ69" i="10"/>
  <c r="AO16" i="11"/>
  <c r="CH16" i="11" s="1"/>
  <c r="AS65" i="8"/>
  <c r="AR66" i="8"/>
  <c r="AS65" i="13"/>
  <c r="AR66" i="13"/>
  <c r="AQ66" i="9"/>
  <c r="AR65" i="9"/>
  <c r="AS65" i="7"/>
  <c r="AR66" i="7"/>
  <c r="AO14" i="11"/>
  <c r="CH14" i="11" s="1"/>
  <c r="AQ69" i="8"/>
  <c r="CT69" i="8"/>
  <c r="CT67" i="14"/>
  <c r="AQ67" i="14"/>
  <c r="AQ66" i="4"/>
  <c r="AR65" i="4"/>
  <c r="AO10" i="11"/>
  <c r="CH10" i="11" s="1"/>
  <c r="CT69" i="13"/>
  <c r="AQ69" i="13"/>
  <c r="AN15" i="11"/>
  <c r="CG15" i="11" s="1"/>
  <c r="AP69" i="9"/>
  <c r="CS69" i="9"/>
  <c r="CT69" i="7"/>
  <c r="AQ69" i="7"/>
  <c r="AO13" i="11"/>
  <c r="CH13" i="11" s="1"/>
  <c r="AN11" i="11"/>
  <c r="CG11" i="11" s="1"/>
  <c r="CS69" i="4"/>
  <c r="AP69" i="4"/>
  <c r="AN27" i="11"/>
  <c r="AQ69" i="6"/>
  <c r="AO12" i="11"/>
  <c r="CH12" i="11" s="1"/>
  <c r="CT69" i="6"/>
  <c r="AS63" i="14"/>
  <c r="AR64" i="14"/>
  <c r="AS65" i="10"/>
  <c r="AR66" i="10"/>
  <c r="AM34" i="11" l="1"/>
  <c r="AM39" i="11" s="1"/>
  <c r="AN28" i="11"/>
  <c r="AO31" i="11"/>
  <c r="AO30" i="11"/>
  <c r="AO33" i="11"/>
  <c r="AO29" i="11"/>
  <c r="AN32" i="11"/>
  <c r="AN18" i="11"/>
  <c r="AN57" i="11" s="1"/>
  <c r="AP16" i="11"/>
  <c r="CI16" i="11" s="1"/>
  <c r="AR69" i="10"/>
  <c r="CU69" i="10"/>
  <c r="AR66" i="4"/>
  <c r="AS65" i="4"/>
  <c r="AS66" i="7"/>
  <c r="AT65" i="7"/>
  <c r="CU67" i="14"/>
  <c r="AR67" i="14"/>
  <c r="AO11" i="11"/>
  <c r="CH11" i="11" s="1"/>
  <c r="CT69" i="4"/>
  <c r="AQ69" i="4"/>
  <c r="AS65" i="9"/>
  <c r="AR66" i="9"/>
  <c r="CU69" i="8"/>
  <c r="AP14" i="11"/>
  <c r="CI14" i="11" s="1"/>
  <c r="AR69" i="8"/>
  <c r="AT65" i="10"/>
  <c r="AS66" i="10"/>
  <c r="AT65" i="13"/>
  <c r="AS66" i="13"/>
  <c r="AT63" i="14"/>
  <c r="AS64" i="14"/>
  <c r="AO15" i="11"/>
  <c r="CH15" i="11" s="1"/>
  <c r="AQ69" i="9"/>
  <c r="CT69" i="9"/>
  <c r="AT65" i="8"/>
  <c r="AS66" i="8"/>
  <c r="AP12" i="11"/>
  <c r="CI12" i="11" s="1"/>
  <c r="CU69" i="6"/>
  <c r="AR69" i="6"/>
  <c r="AO27" i="11"/>
  <c r="AR69" i="7"/>
  <c r="AP13" i="11"/>
  <c r="CI13" i="11" s="1"/>
  <c r="CU69" i="7"/>
  <c r="AP10" i="11"/>
  <c r="CI10" i="11" s="1"/>
  <c r="CU69" i="13"/>
  <c r="AR69" i="13"/>
  <c r="AS66" i="6"/>
  <c r="AT65" i="6"/>
  <c r="AN34" i="11" l="1"/>
  <c r="AN39" i="11" s="1"/>
  <c r="AP30" i="11"/>
  <c r="AO28" i="11"/>
  <c r="AP29" i="11"/>
  <c r="AP33" i="11"/>
  <c r="AO32" i="11"/>
  <c r="AP31" i="11"/>
  <c r="AO18" i="11"/>
  <c r="AO57" i="11" s="1"/>
  <c r="AP11" i="11"/>
  <c r="CI11" i="11" s="1"/>
  <c r="AR69" i="4"/>
  <c r="CU69" i="4"/>
  <c r="AU65" i="8"/>
  <c r="AU66" i="8" s="1"/>
  <c r="AT66" i="8"/>
  <c r="AS67" i="14"/>
  <c r="CV67" i="14"/>
  <c r="AQ16" i="11"/>
  <c r="CJ16" i="11" s="1"/>
  <c r="CV69" i="10"/>
  <c r="AS69" i="10"/>
  <c r="AU65" i="7"/>
  <c r="AU66" i="7" s="1"/>
  <c r="AT66" i="7"/>
  <c r="AQ12" i="11"/>
  <c r="CJ12" i="11" s="1"/>
  <c r="CV69" i="6"/>
  <c r="AS69" i="6"/>
  <c r="AT66" i="13"/>
  <c r="AU65" i="13"/>
  <c r="AU66" i="13" s="1"/>
  <c r="AT64" i="14"/>
  <c r="AU63" i="14"/>
  <c r="AU64" i="14" s="1"/>
  <c r="AP15" i="11"/>
  <c r="CI15" i="11" s="1"/>
  <c r="CU69" i="9"/>
  <c r="AR69" i="9"/>
  <c r="AQ13" i="11"/>
  <c r="CJ13" i="11" s="1"/>
  <c r="AS69" i="7"/>
  <c r="CV69" i="7"/>
  <c r="AQ14" i="11"/>
  <c r="CJ14" i="11" s="1"/>
  <c r="AS69" i="8"/>
  <c r="CV69" i="8"/>
  <c r="AT66" i="10"/>
  <c r="AU65" i="10"/>
  <c r="AU66" i="10" s="1"/>
  <c r="AT66" i="6"/>
  <c r="AU65" i="6"/>
  <c r="AU66" i="6" s="1"/>
  <c r="AP27" i="11"/>
  <c r="AQ10" i="11"/>
  <c r="CJ10" i="11" s="1"/>
  <c r="AS69" i="13"/>
  <c r="CV69" i="13"/>
  <c r="AT65" i="9"/>
  <c r="AS66" i="9"/>
  <c r="AS66" i="4"/>
  <c r="AT65" i="4"/>
  <c r="AO34" i="11" l="1"/>
  <c r="AO39" i="11" s="1"/>
  <c r="AQ30" i="11"/>
  <c r="AQ31" i="11"/>
  <c r="AQ29" i="11"/>
  <c r="AP28" i="11"/>
  <c r="AP32" i="11"/>
  <c r="AQ33" i="11"/>
  <c r="AP18" i="11"/>
  <c r="AP57" i="11" s="1"/>
  <c r="AR10" i="11"/>
  <c r="CK10" i="11" s="1"/>
  <c r="CW69" i="13"/>
  <c r="AT69" i="13"/>
  <c r="AS14" i="11"/>
  <c r="CL14" i="11" s="1"/>
  <c r="CX69" i="8"/>
  <c r="AU69" i="8"/>
  <c r="AT69" i="6"/>
  <c r="CW69" i="6"/>
  <c r="AR12" i="11"/>
  <c r="CK12" i="11" s="1"/>
  <c r="CX67" i="14"/>
  <c r="AU67" i="14"/>
  <c r="AS13" i="11"/>
  <c r="CL13" i="11" s="1"/>
  <c r="AU69" i="7"/>
  <c r="CX69" i="7"/>
  <c r="AS12" i="11"/>
  <c r="CL12" i="11" s="1"/>
  <c r="CX69" i="6"/>
  <c r="AU69" i="6"/>
  <c r="CW69" i="7"/>
  <c r="AT69" i="7"/>
  <c r="AR13" i="11"/>
  <c r="CK13" i="11" s="1"/>
  <c r="AQ15" i="11"/>
  <c r="CJ15" i="11" s="1"/>
  <c r="AS69" i="9"/>
  <c r="CV69" i="9"/>
  <c r="AQ27" i="11"/>
  <c r="AT66" i="9"/>
  <c r="AU65" i="9"/>
  <c r="AU66" i="9" s="1"/>
  <c r="AS16" i="11"/>
  <c r="CL16" i="11" s="1"/>
  <c r="AU69" i="10"/>
  <c r="CX69" i="10"/>
  <c r="AT67" i="14"/>
  <c r="CW67" i="14"/>
  <c r="AQ11" i="11"/>
  <c r="CJ11" i="11" s="1"/>
  <c r="AS69" i="4"/>
  <c r="CV69" i="4"/>
  <c r="AU65" i="4"/>
  <c r="AU66" i="4" s="1"/>
  <c r="AT66" i="4"/>
  <c r="AR16" i="11"/>
  <c r="CK16" i="11" s="1"/>
  <c r="CW69" i="10"/>
  <c r="AT69" i="10"/>
  <c r="AS10" i="11"/>
  <c r="CL10" i="11" s="1"/>
  <c r="AU69" i="13"/>
  <c r="CX69" i="13"/>
  <c r="AR14" i="11"/>
  <c r="CK14" i="11" s="1"/>
  <c r="AT69" i="8"/>
  <c r="CW69" i="8"/>
  <c r="AP34" i="11" l="1"/>
  <c r="AP39" i="11" s="1"/>
  <c r="AR31" i="11"/>
  <c r="AS29" i="11"/>
  <c r="AR33" i="11"/>
  <c r="AQ32" i="11"/>
  <c r="AR29" i="11"/>
  <c r="AQ28" i="11"/>
  <c r="AR30" i="11"/>
  <c r="AS30" i="11"/>
  <c r="AS31" i="11"/>
  <c r="AS33" i="11"/>
  <c r="AQ18" i="11"/>
  <c r="AQ57" i="11" s="1"/>
  <c r="AS11" i="11"/>
  <c r="CL11" i="11" s="1"/>
  <c r="CX69" i="4"/>
  <c r="AU69" i="4"/>
  <c r="AS15" i="11"/>
  <c r="CL15" i="11" s="1"/>
  <c r="CX69" i="9"/>
  <c r="AU69" i="9"/>
  <c r="AR15" i="11"/>
  <c r="CK15" i="11" s="1"/>
  <c r="AT69" i="9"/>
  <c r="CW69" i="9"/>
  <c r="AS27" i="11"/>
  <c r="CW69" i="4"/>
  <c r="AR11" i="11"/>
  <c r="CK11" i="11" s="1"/>
  <c r="AT69" i="4"/>
  <c r="AR27" i="11"/>
  <c r="AQ34" i="11" l="1"/>
  <c r="AQ39" i="11" s="1"/>
  <c r="AS28" i="11"/>
  <c r="AR28" i="11"/>
  <c r="AS32" i="11"/>
  <c r="AR32" i="11"/>
  <c r="AR18" i="11"/>
  <c r="AR57" i="11" s="1"/>
  <c r="AS18" i="11"/>
  <c r="AS34" i="11" l="1"/>
  <c r="AS39" i="11" s="1"/>
  <c r="AR34" i="11"/>
  <c r="AR39" i="11" s="1"/>
  <c r="AS57" i="11"/>
  <c r="K22" i="11"/>
  <c r="K40" i="11" l="1"/>
  <c r="K54" i="11" s="1"/>
  <c r="K58" i="11"/>
  <c r="N5" i="14"/>
  <c r="BQ46" i="14" s="1"/>
  <c r="BP33" i="14"/>
  <c r="BP57" i="14"/>
  <c r="BP6" i="14"/>
  <c r="BP19" i="14"/>
  <c r="BP46" i="14"/>
  <c r="M32" i="14"/>
  <c r="N32" i="14" s="1"/>
  <c r="O32" i="14" s="1"/>
  <c r="P32" i="14" s="1"/>
  <c r="Q32" i="14" s="1"/>
  <c r="R32" i="14" s="1"/>
  <c r="S32" i="14" s="1"/>
  <c r="T32" i="14" s="1"/>
  <c r="U32" i="14" s="1"/>
  <c r="V32" i="14" s="1"/>
  <c r="W32" i="14" s="1"/>
  <c r="X32" i="14" s="1"/>
  <c r="Y32" i="14" s="1"/>
  <c r="Z32" i="14" s="1"/>
  <c r="AA32" i="14" s="1"/>
  <c r="AB32" i="14" s="1"/>
  <c r="AC32" i="14" s="1"/>
  <c r="AD32" i="14" s="1"/>
  <c r="AE32" i="14" s="1"/>
  <c r="AF32" i="14" s="1"/>
  <c r="AG32" i="14" s="1"/>
  <c r="AH32" i="14" s="1"/>
  <c r="AI32" i="14" s="1"/>
  <c r="AJ32" i="14" s="1"/>
  <c r="AK32" i="14" s="1"/>
  <c r="AL32" i="14" s="1"/>
  <c r="AM32" i="14" s="1"/>
  <c r="AN32" i="14" s="1"/>
  <c r="AO32" i="14" s="1"/>
  <c r="AP32" i="14" s="1"/>
  <c r="AQ32" i="14" s="1"/>
  <c r="AR32" i="14" s="1"/>
  <c r="AS32" i="14" s="1"/>
  <c r="AT32" i="14" s="1"/>
  <c r="AU32" i="14" s="1"/>
  <c r="BQ57" i="14" l="1"/>
  <c r="BQ6" i="14"/>
  <c r="O5" i="14"/>
  <c r="BR19" i="14" s="1"/>
  <c r="BQ33" i="14"/>
  <c r="K42" i="11"/>
  <c r="K59" i="11" s="1"/>
  <c r="BQ19" i="14"/>
  <c r="BR46" i="14" l="1"/>
  <c r="BR33" i="14"/>
  <c r="BR6" i="14"/>
  <c r="BR57" i="14"/>
  <c r="P5" i="14"/>
  <c r="BS19" i="14" s="1"/>
  <c r="BS57" i="14" l="1"/>
  <c r="BS6" i="14"/>
  <c r="Q5" i="14"/>
  <c r="BT57" i="14" s="1"/>
  <c r="BS33" i="14"/>
  <c r="BS46" i="14"/>
  <c r="BT19" i="14" l="1"/>
  <c r="BT33" i="14"/>
  <c r="R5" i="14"/>
  <c r="BU46" i="14" s="1"/>
  <c r="BT46" i="14"/>
  <c r="BT6" i="14"/>
  <c r="BU6" i="14"/>
  <c r="S5" i="14" l="1"/>
  <c r="BU19" i="14"/>
  <c r="BU57" i="14"/>
  <c r="BU33" i="14"/>
  <c r="BV33" i="14"/>
  <c r="BV19" i="14"/>
  <c r="BV6" i="14"/>
  <c r="BV46" i="14"/>
  <c r="BV57" i="14"/>
  <c r="T5" i="14"/>
  <c r="BW6" i="14" l="1"/>
  <c r="BW57" i="14"/>
  <c r="BW46" i="14"/>
  <c r="BW33" i="14"/>
  <c r="U5" i="14"/>
  <c r="BW19" i="14"/>
  <c r="BX46" i="14" l="1"/>
  <c r="BX19" i="14"/>
  <c r="BX33" i="14"/>
  <c r="BX57" i="14"/>
  <c r="BX6" i="14"/>
  <c r="V5" i="14"/>
  <c r="W5" i="14" l="1"/>
  <c r="BY46" i="14"/>
  <c r="BY57" i="14"/>
  <c r="BY33" i="14"/>
  <c r="BY19" i="14"/>
  <c r="BY6" i="14"/>
  <c r="BZ57" i="14" l="1"/>
  <c r="BZ19" i="14"/>
  <c r="BZ46" i="14"/>
  <c r="BZ33" i="14"/>
  <c r="X5" i="14"/>
  <c r="BZ6" i="14"/>
  <c r="CA33" i="14" l="1"/>
  <c r="CA46" i="14"/>
  <c r="CA6" i="14"/>
  <c r="CA19" i="14"/>
  <c r="CA57" i="14"/>
  <c r="Y5" i="14"/>
  <c r="CB46" i="14" l="1"/>
  <c r="CB19" i="14"/>
  <c r="CB6" i="14"/>
  <c r="CB33" i="14"/>
  <c r="Z5" i="14"/>
  <c r="CB57" i="14"/>
  <c r="CC46" i="14" l="1"/>
  <c r="CC6" i="14"/>
  <c r="CC33" i="14"/>
  <c r="AA5" i="14"/>
  <c r="CC19" i="14"/>
  <c r="CC57" i="14"/>
  <c r="AB5" i="14" l="1"/>
  <c r="CD6" i="14"/>
  <c r="CD19" i="14"/>
  <c r="CD33" i="14"/>
  <c r="CD57" i="14"/>
  <c r="CD46" i="14"/>
  <c r="CE6" i="14" l="1"/>
  <c r="CE19" i="14"/>
  <c r="CE57" i="14"/>
  <c r="CE46" i="14"/>
  <c r="CE33" i="14"/>
  <c r="AC5" i="14"/>
  <c r="CF46" i="14" l="1"/>
  <c r="CF57" i="14"/>
  <c r="CF6" i="14"/>
  <c r="CF19" i="14"/>
  <c r="AD5" i="14"/>
  <c r="CF33" i="14"/>
  <c r="CG6" i="14" l="1"/>
  <c r="CG57" i="14"/>
  <c r="CG46" i="14"/>
  <c r="CG19" i="14"/>
  <c r="AE5" i="14"/>
  <c r="CG33" i="14"/>
  <c r="CH33" i="14" l="1"/>
  <c r="CH6" i="14"/>
  <c r="AF5" i="14"/>
  <c r="CH19" i="14"/>
  <c r="CH46" i="14"/>
  <c r="CH57" i="14"/>
  <c r="CI33" i="14" l="1"/>
  <c r="CI6" i="14"/>
  <c r="CI19" i="14"/>
  <c r="CI57" i="14"/>
  <c r="AG5" i="14"/>
  <c r="CI46" i="14"/>
  <c r="CJ19" i="14" l="1"/>
  <c r="CJ33" i="14"/>
  <c r="AH5" i="14"/>
  <c r="CJ57" i="14"/>
  <c r="CJ6" i="14"/>
  <c r="CJ46" i="14"/>
  <c r="CK33" i="14" l="1"/>
  <c r="AI5" i="14"/>
  <c r="CK19" i="14"/>
  <c r="CK46" i="14"/>
  <c r="CK6" i="14"/>
  <c r="CK57" i="14"/>
  <c r="CL46" i="14" l="1"/>
  <c r="AJ5" i="14"/>
  <c r="CL33" i="14"/>
  <c r="CL57" i="14"/>
  <c r="CL19" i="14"/>
  <c r="CL6" i="14"/>
  <c r="CM6" i="14" l="1"/>
  <c r="CM46" i="14"/>
  <c r="CM33" i="14"/>
  <c r="CM57" i="14"/>
  <c r="AK5" i="14"/>
  <c r="CM19" i="14"/>
  <c r="CN57" i="14" l="1"/>
  <c r="AL5" i="14"/>
  <c r="CN46" i="14"/>
  <c r="CN33" i="14"/>
  <c r="CN19" i="14"/>
  <c r="CN6" i="14"/>
  <c r="AM5" i="14" l="1"/>
  <c r="CO46" i="14"/>
  <c r="CO33" i="14"/>
  <c r="CO6" i="14"/>
  <c r="CO57" i="14"/>
  <c r="CO19" i="14"/>
  <c r="AN5" i="14" l="1"/>
  <c r="CP46" i="14"/>
  <c r="CP19" i="14"/>
  <c r="CP57" i="14"/>
  <c r="CP33" i="14"/>
  <c r="CP6" i="14"/>
  <c r="CQ33" i="14" l="1"/>
  <c r="CQ57" i="14"/>
  <c r="CQ19" i="14"/>
  <c r="CQ6" i="14"/>
  <c r="AO5" i="14"/>
  <c r="CQ46" i="14"/>
  <c r="CR19" i="14" l="1"/>
  <c r="CR6" i="14"/>
  <c r="AP5" i="14"/>
  <c r="CR57" i="14"/>
  <c r="CR46" i="14"/>
  <c r="CR33" i="14"/>
  <c r="CS19" i="14" l="1"/>
  <c r="AQ5" i="14"/>
  <c r="CS46" i="14"/>
  <c r="CS6" i="14"/>
  <c r="CS33" i="14"/>
  <c r="CS57" i="14"/>
  <c r="CT19" i="14" l="1"/>
  <c r="AR5" i="14"/>
  <c r="CT46" i="14"/>
  <c r="CT33" i="14"/>
  <c r="CT6" i="14"/>
  <c r="CT57" i="14"/>
  <c r="CU57" i="14" l="1"/>
  <c r="CU6" i="14"/>
  <c r="CU33" i="14"/>
  <c r="CU19" i="14"/>
  <c r="CU46" i="14"/>
  <c r="AS5" i="14"/>
  <c r="CV6" i="14" l="1"/>
  <c r="AT5" i="14"/>
  <c r="CV46" i="14"/>
  <c r="CV19" i="14"/>
  <c r="CV33" i="14"/>
  <c r="CV57" i="14"/>
  <c r="AU5" i="14" l="1"/>
  <c r="CW57" i="14"/>
  <c r="CW33" i="14"/>
  <c r="CW19" i="14"/>
  <c r="CW6" i="14"/>
  <c r="CW46" i="14"/>
  <c r="CX6" i="14" l="1"/>
  <c r="CX19" i="14"/>
  <c r="CX57" i="14"/>
  <c r="CX46" i="14"/>
  <c r="CX33" i="14"/>
  <c r="M34" i="7"/>
  <c r="N34" i="7" s="1"/>
  <c r="O34" i="7" s="1"/>
  <c r="P34" i="7" s="1"/>
  <c r="Q34" i="7" s="1"/>
  <c r="R34" i="7" s="1"/>
  <c r="S34" i="7" s="1"/>
  <c r="T34" i="7" s="1"/>
  <c r="U34" i="7" s="1"/>
  <c r="V34" i="7" s="1"/>
  <c r="W34" i="7" s="1"/>
  <c r="X34" i="7" s="1"/>
  <c r="Y34" i="7" s="1"/>
  <c r="Z34" i="7" s="1"/>
  <c r="AA34" i="7" s="1"/>
  <c r="AB34" i="7" s="1"/>
  <c r="AC34" i="7" s="1"/>
  <c r="AD34" i="7" s="1"/>
  <c r="AE34" i="7" s="1"/>
  <c r="AF34" i="7" s="1"/>
  <c r="AG34" i="7" s="1"/>
  <c r="AH34" i="7" s="1"/>
  <c r="AI34" i="7" s="1"/>
  <c r="AJ34" i="7" s="1"/>
  <c r="AK34" i="7" s="1"/>
  <c r="AL34" i="7" s="1"/>
  <c r="AM34" i="7" s="1"/>
  <c r="AN34" i="7" s="1"/>
  <c r="AO34" i="7" s="1"/>
  <c r="AP34" i="7" s="1"/>
  <c r="AQ34" i="7" s="1"/>
  <c r="AR34" i="7" s="1"/>
  <c r="AS34" i="7" s="1"/>
  <c r="AT34" i="7" s="1"/>
  <c r="AU34" i="7" s="1"/>
  <c r="N5" i="6"/>
  <c r="O5" i="6" s="1"/>
  <c r="BP48" i="13"/>
  <c r="BP35" i="13"/>
  <c r="BP6" i="13"/>
  <c r="BP59" i="13"/>
  <c r="BP19" i="13"/>
  <c r="N5" i="8"/>
  <c r="M34" i="13"/>
  <c r="N34" i="13" s="1"/>
  <c r="O34" i="13" s="1"/>
  <c r="P34" i="13" s="1"/>
  <c r="Q34" i="13" s="1"/>
  <c r="R34" i="13" s="1"/>
  <c r="S34" i="13" s="1"/>
  <c r="T34" i="13" s="1"/>
  <c r="U34" i="13" s="1"/>
  <c r="V34" i="13" s="1"/>
  <c r="W34" i="13" s="1"/>
  <c r="X34" i="13" s="1"/>
  <c r="Y34" i="13" s="1"/>
  <c r="Z34" i="13" s="1"/>
  <c r="AA34" i="13" s="1"/>
  <c r="AB34" i="13" s="1"/>
  <c r="AC34" i="13" s="1"/>
  <c r="AD34" i="13" s="1"/>
  <c r="AE34" i="13" s="1"/>
  <c r="AF34" i="13" s="1"/>
  <c r="AG34" i="13" s="1"/>
  <c r="AH34" i="13" s="1"/>
  <c r="AI34" i="13" s="1"/>
  <c r="AJ34" i="13" s="1"/>
  <c r="AK34" i="13" s="1"/>
  <c r="AL34" i="13" s="1"/>
  <c r="AM34" i="13" s="1"/>
  <c r="AN34" i="13" s="1"/>
  <c r="AO34" i="13" s="1"/>
  <c r="AP34" i="13" s="1"/>
  <c r="AQ34" i="13" s="1"/>
  <c r="AR34" i="13" s="1"/>
  <c r="AS34" i="13" s="1"/>
  <c r="AT34" i="13" s="1"/>
  <c r="AU34" i="13" s="1"/>
  <c r="N5" i="10"/>
  <c r="BP59" i="4"/>
  <c r="BP35" i="4"/>
  <c r="F38" i="12"/>
  <c r="AR38" i="12" s="1"/>
  <c r="AR17" i="12" s="1"/>
  <c r="BP59" i="9"/>
  <c r="BP6" i="9"/>
  <c r="BP35" i="9"/>
  <c r="N5" i="9"/>
  <c r="BP48" i="9"/>
  <c r="N5" i="13"/>
  <c r="BQ6" i="13" s="1"/>
  <c r="F17" i="12" l="1"/>
  <c r="BQ48" i="10"/>
  <c r="BQ35" i="10"/>
  <c r="BQ6" i="10"/>
  <c r="O5" i="10"/>
  <c r="BQ19" i="10"/>
  <c r="BQ59" i="10"/>
  <c r="BQ19" i="8"/>
  <c r="BQ6" i="8"/>
  <c r="BQ48" i="8"/>
  <c r="O5" i="8"/>
  <c r="BQ35" i="8"/>
  <c r="BQ59" i="8"/>
  <c r="BQ59" i="13"/>
  <c r="O5" i="13"/>
  <c r="BP19" i="4"/>
  <c r="BP6" i="4"/>
  <c r="BQ48" i="13"/>
  <c r="M34" i="8"/>
  <c r="N34" i="8" s="1"/>
  <c r="O34" i="8" s="1"/>
  <c r="P34" i="8" s="1"/>
  <c r="Q34" i="8" s="1"/>
  <c r="R34" i="8" s="1"/>
  <c r="S34" i="8" s="1"/>
  <c r="T34" i="8" s="1"/>
  <c r="U34" i="8" s="1"/>
  <c r="V34" i="8" s="1"/>
  <c r="W34" i="8" s="1"/>
  <c r="X34" i="8" s="1"/>
  <c r="Y34" i="8" s="1"/>
  <c r="Z34" i="8" s="1"/>
  <c r="AA34" i="8" s="1"/>
  <c r="AB34" i="8" s="1"/>
  <c r="AC34" i="8" s="1"/>
  <c r="AD34" i="8" s="1"/>
  <c r="AE34" i="8" s="1"/>
  <c r="AF34" i="8" s="1"/>
  <c r="AG34" i="8" s="1"/>
  <c r="AH34" i="8" s="1"/>
  <c r="AI34" i="8" s="1"/>
  <c r="AJ34" i="8" s="1"/>
  <c r="AK34" i="8" s="1"/>
  <c r="AL34" i="8" s="1"/>
  <c r="AM34" i="8" s="1"/>
  <c r="AN34" i="8" s="1"/>
  <c r="AO34" i="8" s="1"/>
  <c r="AP34" i="8" s="1"/>
  <c r="AQ34" i="8" s="1"/>
  <c r="AR34" i="8" s="1"/>
  <c r="AS34" i="8" s="1"/>
  <c r="AT34" i="8" s="1"/>
  <c r="AU34" i="8" s="1"/>
  <c r="BP6" i="8"/>
  <c r="G38" i="12"/>
  <c r="M34" i="10"/>
  <c r="N34" i="10" s="1"/>
  <c r="O34" i="10" s="1"/>
  <c r="P34" i="10" s="1"/>
  <c r="Q34" i="10" s="1"/>
  <c r="R34" i="10" s="1"/>
  <c r="S34" i="10" s="1"/>
  <c r="T34" i="10" s="1"/>
  <c r="U34" i="10" s="1"/>
  <c r="V34" i="10" s="1"/>
  <c r="W34" i="10" s="1"/>
  <c r="X34" i="10" s="1"/>
  <c r="Y34" i="10" s="1"/>
  <c r="Z34" i="10" s="1"/>
  <c r="AA34" i="10" s="1"/>
  <c r="AB34" i="10" s="1"/>
  <c r="AC34" i="10" s="1"/>
  <c r="AD34" i="10" s="1"/>
  <c r="AE34" i="10" s="1"/>
  <c r="AF34" i="10" s="1"/>
  <c r="AG34" i="10" s="1"/>
  <c r="AH34" i="10" s="1"/>
  <c r="AI34" i="10" s="1"/>
  <c r="AJ34" i="10" s="1"/>
  <c r="AK34" i="10" s="1"/>
  <c r="AL34" i="10" s="1"/>
  <c r="AM34" i="10" s="1"/>
  <c r="AN34" i="10" s="1"/>
  <c r="AO34" i="10" s="1"/>
  <c r="AP34" i="10" s="1"/>
  <c r="AQ34" i="10" s="1"/>
  <c r="AR34" i="10" s="1"/>
  <c r="AS34" i="10" s="1"/>
  <c r="AT34" i="10" s="1"/>
  <c r="AU34" i="10" s="1"/>
  <c r="BP6" i="10"/>
  <c r="BP59" i="10"/>
  <c r="BP35" i="10"/>
  <c r="BP19" i="10"/>
  <c r="BP48" i="10"/>
  <c r="BP48" i="8"/>
  <c r="K9" i="11"/>
  <c r="N5" i="4"/>
  <c r="M34" i="4"/>
  <c r="N34" i="4" s="1"/>
  <c r="O34" i="4" s="1"/>
  <c r="P34" i="4" s="1"/>
  <c r="Q34" i="4" s="1"/>
  <c r="R34" i="4" s="1"/>
  <c r="S34" i="4" s="1"/>
  <c r="T34" i="4" s="1"/>
  <c r="U34" i="4" s="1"/>
  <c r="V34" i="4" s="1"/>
  <c r="W34" i="4" s="1"/>
  <c r="X34" i="4" s="1"/>
  <c r="Y34" i="4" s="1"/>
  <c r="Z34" i="4" s="1"/>
  <c r="AA34" i="4" s="1"/>
  <c r="AB34" i="4" s="1"/>
  <c r="AC34" i="4" s="1"/>
  <c r="AD34" i="4" s="1"/>
  <c r="AE34" i="4" s="1"/>
  <c r="AF34" i="4" s="1"/>
  <c r="AG34" i="4" s="1"/>
  <c r="AH34" i="4" s="1"/>
  <c r="AI34" i="4" s="1"/>
  <c r="AJ34" i="4" s="1"/>
  <c r="AK34" i="4" s="1"/>
  <c r="AL34" i="4" s="1"/>
  <c r="AM34" i="4" s="1"/>
  <c r="AN34" i="4" s="1"/>
  <c r="AO34" i="4" s="1"/>
  <c r="AP34" i="4" s="1"/>
  <c r="AQ34" i="4" s="1"/>
  <c r="AR34" i="4" s="1"/>
  <c r="AS34" i="4" s="1"/>
  <c r="AT34" i="4" s="1"/>
  <c r="AU34" i="4" s="1"/>
  <c r="BQ35" i="13"/>
  <c r="BQ48" i="9"/>
  <c r="BQ6" i="9"/>
  <c r="BQ19" i="9"/>
  <c r="O5" i="9"/>
  <c r="BQ59" i="9"/>
  <c r="BQ35" i="9"/>
  <c r="BP19" i="9"/>
  <c r="BP48" i="4"/>
  <c r="BQ19" i="13"/>
  <c r="M34" i="9"/>
  <c r="N34" i="9" s="1"/>
  <c r="O34" i="9" s="1"/>
  <c r="P34" i="9" s="1"/>
  <c r="Q34" i="9" s="1"/>
  <c r="R34" i="9" s="1"/>
  <c r="S34" i="9" s="1"/>
  <c r="T34" i="9" s="1"/>
  <c r="U34" i="9" s="1"/>
  <c r="V34" i="9" s="1"/>
  <c r="W34" i="9" s="1"/>
  <c r="X34" i="9" s="1"/>
  <c r="Y34" i="9" s="1"/>
  <c r="Z34" i="9" s="1"/>
  <c r="AA34" i="9" s="1"/>
  <c r="AB34" i="9" s="1"/>
  <c r="AC34" i="9" s="1"/>
  <c r="AD34" i="9" s="1"/>
  <c r="AE34" i="9" s="1"/>
  <c r="AF34" i="9" s="1"/>
  <c r="AG34" i="9" s="1"/>
  <c r="AH34" i="9" s="1"/>
  <c r="AI34" i="9" s="1"/>
  <c r="AJ34" i="9" s="1"/>
  <c r="AK34" i="9" s="1"/>
  <c r="AL34" i="9" s="1"/>
  <c r="AM34" i="9" s="1"/>
  <c r="AN34" i="9" s="1"/>
  <c r="AO34" i="9" s="1"/>
  <c r="AP34" i="9" s="1"/>
  <c r="AQ34" i="9" s="1"/>
  <c r="AR34" i="9" s="1"/>
  <c r="AS34" i="9" s="1"/>
  <c r="AT34" i="9" s="1"/>
  <c r="AU34" i="9" s="1"/>
  <c r="BP19" i="8"/>
  <c r="BP35" i="8"/>
  <c r="BP59" i="8"/>
  <c r="BR19" i="6"/>
  <c r="BR6" i="6"/>
  <c r="BR35" i="6"/>
  <c r="BR59" i="6"/>
  <c r="BR48" i="6"/>
  <c r="P5" i="6"/>
  <c r="M34" i="6"/>
  <c r="N34" i="6" s="1"/>
  <c r="O34" i="6" s="1"/>
  <c r="P34" i="6" s="1"/>
  <c r="Q34" i="6" s="1"/>
  <c r="R34" i="6" s="1"/>
  <c r="S34" i="6" s="1"/>
  <c r="T34" i="6" s="1"/>
  <c r="U34" i="6" s="1"/>
  <c r="V34" i="6" s="1"/>
  <c r="W34" i="6" s="1"/>
  <c r="X34" i="6" s="1"/>
  <c r="Y34" i="6" s="1"/>
  <c r="Z34" i="6" s="1"/>
  <c r="AA34" i="6" s="1"/>
  <c r="AB34" i="6" s="1"/>
  <c r="AC34" i="6" s="1"/>
  <c r="AD34" i="6" s="1"/>
  <c r="AE34" i="6" s="1"/>
  <c r="AF34" i="6" s="1"/>
  <c r="AG34" i="6" s="1"/>
  <c r="AH34" i="6" s="1"/>
  <c r="AI34" i="6" s="1"/>
  <c r="AJ34" i="6" s="1"/>
  <c r="AK34" i="6" s="1"/>
  <c r="AL34" i="6" s="1"/>
  <c r="AM34" i="6" s="1"/>
  <c r="AN34" i="6" s="1"/>
  <c r="AO34" i="6" s="1"/>
  <c r="AP34" i="6" s="1"/>
  <c r="AQ34" i="6" s="1"/>
  <c r="AR34" i="6" s="1"/>
  <c r="AS34" i="6" s="1"/>
  <c r="AT34" i="6" s="1"/>
  <c r="AU34" i="6" s="1"/>
  <c r="BP35" i="6"/>
  <c r="BP19" i="6"/>
  <c r="BP6" i="6"/>
  <c r="BP48" i="6"/>
  <c r="BP59" i="6"/>
  <c r="N5" i="7"/>
  <c r="BP6" i="7"/>
  <c r="BP59" i="7"/>
  <c r="BP48" i="7"/>
  <c r="BP35" i="7"/>
  <c r="BP19" i="7"/>
  <c r="BQ48" i="6"/>
  <c r="BQ59" i="6"/>
  <c r="BQ19" i="6"/>
  <c r="BQ35" i="6"/>
  <c r="BQ6" i="6"/>
  <c r="BD9" i="11" l="1"/>
  <c r="K45" i="11"/>
  <c r="BD45" i="11" s="1"/>
  <c r="BQ6" i="7"/>
  <c r="BQ59" i="7"/>
  <c r="BQ48" i="7"/>
  <c r="O5" i="7"/>
  <c r="BQ19" i="7"/>
  <c r="BQ35" i="7"/>
  <c r="AS38" i="12"/>
  <c r="AS17" i="12" s="1"/>
  <c r="G17" i="12"/>
  <c r="BR19" i="10"/>
  <c r="BR59" i="10"/>
  <c r="BR48" i="10"/>
  <c r="P5" i="10"/>
  <c r="BR35" i="10"/>
  <c r="BR6" i="10"/>
  <c r="BR48" i="9"/>
  <c r="BR59" i="9"/>
  <c r="P5" i="9"/>
  <c r="BR35" i="9"/>
  <c r="BR6" i="9"/>
  <c r="BR19" i="9"/>
  <c r="BS59" i="6"/>
  <c r="BS6" i="6"/>
  <c r="Q5" i="6"/>
  <c r="BS19" i="6"/>
  <c r="BS48" i="6"/>
  <c r="BS35" i="6"/>
  <c r="BR35" i="13"/>
  <c r="BR6" i="13"/>
  <c r="BR19" i="13"/>
  <c r="BR48" i="13"/>
  <c r="BR59" i="13"/>
  <c r="H38" i="12"/>
  <c r="P5" i="13"/>
  <c r="BR48" i="8"/>
  <c r="BR35" i="8"/>
  <c r="BR6" i="8"/>
  <c r="BR59" i="8"/>
  <c r="BR19" i="8"/>
  <c r="P5" i="8"/>
  <c r="BQ19" i="4"/>
  <c r="BQ59" i="4"/>
  <c r="L9" i="11"/>
  <c r="BQ6" i="4"/>
  <c r="BQ48" i="4"/>
  <c r="BQ35" i="4"/>
  <c r="O5" i="4"/>
  <c r="L45" i="11" l="1"/>
  <c r="BE45" i="11" s="1"/>
  <c r="BE9" i="11"/>
  <c r="BS19" i="13"/>
  <c r="BS48" i="13"/>
  <c r="BS6" i="13"/>
  <c r="BS35" i="13"/>
  <c r="Q5" i="13"/>
  <c r="BS59" i="13"/>
  <c r="I38" i="12"/>
  <c r="AT38" i="12"/>
  <c r="AT17" i="12" s="1"/>
  <c r="H17" i="12"/>
  <c r="BS35" i="10"/>
  <c r="BS6" i="10"/>
  <c r="BS48" i="10"/>
  <c r="BS59" i="10"/>
  <c r="Q5" i="10"/>
  <c r="BS19" i="10"/>
  <c r="BR59" i="7"/>
  <c r="BR19" i="7"/>
  <c r="BR6" i="7"/>
  <c r="P5" i="7"/>
  <c r="BR35" i="7"/>
  <c r="BR48" i="7"/>
  <c r="BT48" i="6"/>
  <c r="BT6" i="6"/>
  <c r="BT35" i="6"/>
  <c r="BT59" i="6"/>
  <c r="BT19" i="6"/>
  <c r="R5" i="6"/>
  <c r="BS35" i="8"/>
  <c r="Q5" i="8"/>
  <c r="BS6" i="8"/>
  <c r="BS59" i="8"/>
  <c r="BS48" i="8"/>
  <c r="BS19" i="8"/>
  <c r="BR35" i="4"/>
  <c r="BR6" i="4"/>
  <c r="M9" i="11"/>
  <c r="BR19" i="4"/>
  <c r="P5" i="4"/>
  <c r="BR59" i="4"/>
  <c r="BR48" i="4"/>
  <c r="BS6" i="9"/>
  <c r="BS59" i="9"/>
  <c r="BS35" i="9"/>
  <c r="BS48" i="9"/>
  <c r="BS19" i="9"/>
  <c r="Q5" i="9"/>
  <c r="BF9" i="11" l="1"/>
  <c r="M45" i="11"/>
  <c r="BF45" i="11" s="1"/>
  <c r="BT6" i="8"/>
  <c r="BT19" i="8"/>
  <c r="BT35" i="8"/>
  <c r="BT59" i="8"/>
  <c r="BT48" i="8"/>
  <c r="R5" i="8"/>
  <c r="BT19" i="13"/>
  <c r="J38" i="12"/>
  <c r="BT35" i="13"/>
  <c r="BT59" i="13"/>
  <c r="BT48" i="13"/>
  <c r="BT6" i="13"/>
  <c r="R5" i="13"/>
  <c r="BU35" i="6"/>
  <c r="BU59" i="6"/>
  <c r="BU48" i="6"/>
  <c r="BU6" i="6"/>
  <c r="BU19" i="6"/>
  <c r="S5" i="6"/>
  <c r="BS19" i="7"/>
  <c r="BS48" i="7"/>
  <c r="BS35" i="7"/>
  <c r="BS59" i="7"/>
  <c r="BS6" i="7"/>
  <c r="Q5" i="7"/>
  <c r="AU38" i="12"/>
  <c r="AU17" i="12" s="1"/>
  <c r="I17" i="12"/>
  <c r="BT48" i="9"/>
  <c r="R5" i="9"/>
  <c r="BT6" i="9"/>
  <c r="BT35" i="9"/>
  <c r="BT59" i="9"/>
  <c r="BT19" i="9"/>
  <c r="BS59" i="4"/>
  <c r="BS48" i="4"/>
  <c r="BS19" i="4"/>
  <c r="BS35" i="4"/>
  <c r="Q5" i="4"/>
  <c r="BS6" i="4"/>
  <c r="N9" i="11"/>
  <c r="BT48" i="10"/>
  <c r="BT6" i="10"/>
  <c r="BT59" i="10"/>
  <c r="BT19" i="10"/>
  <c r="BT35" i="10"/>
  <c r="R5" i="10"/>
  <c r="BG9" i="11" l="1"/>
  <c r="N45" i="11"/>
  <c r="BG45" i="11" s="1"/>
  <c r="BU35" i="9"/>
  <c r="BU59" i="9"/>
  <c r="S5" i="9"/>
  <c r="BU6" i="9"/>
  <c r="BU48" i="9"/>
  <c r="BU19" i="9"/>
  <c r="K38" i="12"/>
  <c r="BU6" i="13"/>
  <c r="BU48" i="13"/>
  <c r="BU19" i="13"/>
  <c r="BU59" i="13"/>
  <c r="BU35" i="13"/>
  <c r="S5" i="13"/>
  <c r="J17" i="12"/>
  <c r="AV38" i="12"/>
  <c r="AV17" i="12" s="1"/>
  <c r="BV35" i="6"/>
  <c r="BV59" i="6"/>
  <c r="BV19" i="6"/>
  <c r="BV48" i="6"/>
  <c r="BV6" i="6"/>
  <c r="T5" i="6"/>
  <c r="BU35" i="10"/>
  <c r="BU59" i="10"/>
  <c r="BU6" i="10"/>
  <c r="BU48" i="10"/>
  <c r="BU19" i="10"/>
  <c r="S5" i="10"/>
  <c r="BT48" i="4"/>
  <c r="BT35" i="4"/>
  <c r="BT59" i="4"/>
  <c r="BT6" i="4"/>
  <c r="O9" i="11"/>
  <c r="BT19" i="4"/>
  <c r="R5" i="4"/>
  <c r="BU35" i="8"/>
  <c r="BU6" i="8"/>
  <c r="S5" i="8"/>
  <c r="BU48" i="8"/>
  <c r="BU19" i="8"/>
  <c r="BU59" i="8"/>
  <c r="BT59" i="7"/>
  <c r="BT48" i="7"/>
  <c r="BT35" i="7"/>
  <c r="R5" i="7"/>
  <c r="BT19" i="7"/>
  <c r="BT6" i="7"/>
  <c r="O45" i="11" l="1"/>
  <c r="BH45" i="11" s="1"/>
  <c r="BH9" i="11"/>
  <c r="BW6" i="6"/>
  <c r="U5" i="6"/>
  <c r="BW48" i="6"/>
  <c r="BW59" i="6"/>
  <c r="BW19" i="6"/>
  <c r="BW35" i="6"/>
  <c r="BV19" i="13"/>
  <c r="BV6" i="13"/>
  <c r="BV48" i="13"/>
  <c r="L38" i="12"/>
  <c r="BV59" i="13"/>
  <c r="BV35" i="13"/>
  <c r="T5" i="13"/>
  <c r="BU59" i="7"/>
  <c r="S5" i="7"/>
  <c r="BU19" i="7"/>
  <c r="BU48" i="7"/>
  <c r="BU35" i="7"/>
  <c r="BU6" i="7"/>
  <c r="BV59" i="10"/>
  <c r="BV35" i="10"/>
  <c r="BV6" i="10"/>
  <c r="BV19" i="10"/>
  <c r="T5" i="10"/>
  <c r="BV48" i="10"/>
  <c r="K17" i="12"/>
  <c r="AW38" i="12"/>
  <c r="AW17" i="12" s="1"/>
  <c r="BV35" i="9"/>
  <c r="BV48" i="9"/>
  <c r="BV19" i="9"/>
  <c r="BV6" i="9"/>
  <c r="T5" i="9"/>
  <c r="BV59" i="9"/>
  <c r="BU6" i="4"/>
  <c r="BU48" i="4"/>
  <c r="BU19" i="4"/>
  <c r="P9" i="11"/>
  <c r="BU59" i="4"/>
  <c r="BU35" i="4"/>
  <c r="S5" i="4"/>
  <c r="BV59" i="8"/>
  <c r="BV6" i="8"/>
  <c r="BV19" i="8"/>
  <c r="BV48" i="8"/>
  <c r="BV35" i="8"/>
  <c r="T5" i="8"/>
  <c r="BI9" i="11" l="1"/>
  <c r="P45" i="11"/>
  <c r="BI45" i="11" s="1"/>
  <c r="BW59" i="13"/>
  <c r="BW48" i="13"/>
  <c r="BW6" i="13"/>
  <c r="U5" i="13"/>
  <c r="BW35" i="13"/>
  <c r="BW19" i="13"/>
  <c r="M38" i="12"/>
  <c r="BV48" i="4"/>
  <c r="BV19" i="4"/>
  <c r="Q9" i="11"/>
  <c r="T5" i="4"/>
  <c r="BV6" i="4"/>
  <c r="BV35" i="4"/>
  <c r="BV59" i="4"/>
  <c r="BW35" i="9"/>
  <c r="BW59" i="9"/>
  <c r="BW19" i="9"/>
  <c r="BW48" i="9"/>
  <c r="BW6" i="9"/>
  <c r="U5" i="9"/>
  <c r="BW59" i="10"/>
  <c r="BW6" i="10"/>
  <c r="BW19" i="10"/>
  <c r="BW48" i="10"/>
  <c r="U5" i="10"/>
  <c r="BW35" i="10"/>
  <c r="BV48" i="7"/>
  <c r="T5" i="7"/>
  <c r="BV35" i="7"/>
  <c r="BV6" i="7"/>
  <c r="BV59" i="7"/>
  <c r="BV19" i="7"/>
  <c r="BW35" i="8"/>
  <c r="BW6" i="8"/>
  <c r="BW19" i="8"/>
  <c r="BW48" i="8"/>
  <c r="U5" i="8"/>
  <c r="BW59" i="8"/>
  <c r="AX38" i="12"/>
  <c r="AX17" i="12" s="1"/>
  <c r="L17" i="12"/>
  <c r="BX59" i="6"/>
  <c r="BX35" i="6"/>
  <c r="BX6" i="6"/>
  <c r="BX48" i="6"/>
  <c r="BX19" i="6"/>
  <c r="V5" i="6"/>
  <c r="BJ9" i="11" l="1"/>
  <c r="Q45" i="11"/>
  <c r="BJ45" i="11" s="1"/>
  <c r="BX59" i="8"/>
  <c r="BX48" i="8"/>
  <c r="BX35" i="8"/>
  <c r="BX6" i="8"/>
  <c r="BX19" i="8"/>
  <c r="V5" i="8"/>
  <c r="BX59" i="10"/>
  <c r="BX6" i="10"/>
  <c r="BX48" i="10"/>
  <c r="BX35" i="10"/>
  <c r="BX19" i="10"/>
  <c r="V5" i="10"/>
  <c r="BW59" i="7"/>
  <c r="BW35" i="7"/>
  <c r="BW6" i="7"/>
  <c r="BW19" i="7"/>
  <c r="BW48" i="7"/>
  <c r="U5" i="7"/>
  <c r="BX35" i="9"/>
  <c r="BX48" i="9"/>
  <c r="V5" i="9"/>
  <c r="BX19" i="9"/>
  <c r="BX59" i="9"/>
  <c r="BX6" i="9"/>
  <c r="BX48" i="13"/>
  <c r="BX59" i="13"/>
  <c r="BX19" i="13"/>
  <c r="BX6" i="13"/>
  <c r="BX35" i="13"/>
  <c r="N38" i="12"/>
  <c r="V5" i="13"/>
  <c r="BW59" i="4"/>
  <c r="R9" i="11"/>
  <c r="BW35" i="4"/>
  <c r="BW48" i="4"/>
  <c r="BW19" i="4"/>
  <c r="U5" i="4"/>
  <c r="BW6" i="4"/>
  <c r="AY38" i="12"/>
  <c r="AY17" i="12" s="1"/>
  <c r="M17" i="12"/>
  <c r="BY35" i="6"/>
  <c r="BY6" i="6"/>
  <c r="BY48" i="6"/>
  <c r="BY19" i="6"/>
  <c r="BY59" i="6"/>
  <c r="W5" i="6"/>
  <c r="R45" i="11" l="1"/>
  <c r="BK45" i="11" s="1"/>
  <c r="BK9" i="11"/>
  <c r="BY19" i="9"/>
  <c r="BY48" i="9"/>
  <c r="BY35" i="9"/>
  <c r="BY6" i="9"/>
  <c r="BY59" i="9"/>
  <c r="W5" i="9"/>
  <c r="BY19" i="10"/>
  <c r="BY48" i="10"/>
  <c r="BY59" i="10"/>
  <c r="W5" i="10"/>
  <c r="BY35" i="10"/>
  <c r="BY6" i="10"/>
  <c r="BY59" i="13"/>
  <c r="BY35" i="13"/>
  <c r="BY6" i="13"/>
  <c r="BY19" i="13"/>
  <c r="BY48" i="13"/>
  <c r="O38" i="12"/>
  <c r="W5" i="13"/>
  <c r="BZ19" i="6"/>
  <c r="BZ6" i="6"/>
  <c r="BZ59" i="6"/>
  <c r="BZ35" i="6"/>
  <c r="BZ48" i="6"/>
  <c r="X5" i="6"/>
  <c r="AZ38" i="12"/>
  <c r="AZ17" i="12" s="1"/>
  <c r="N17" i="12"/>
  <c r="BX48" i="7"/>
  <c r="BX6" i="7"/>
  <c r="V5" i="7"/>
  <c r="BX35" i="7"/>
  <c r="BX59" i="7"/>
  <c r="BX19" i="7"/>
  <c r="BY6" i="8"/>
  <c r="BY35" i="8"/>
  <c r="BY48" i="8"/>
  <c r="BY59" i="8"/>
  <c r="BY19" i="8"/>
  <c r="W5" i="8"/>
  <c r="BX35" i="4"/>
  <c r="BX59" i="4"/>
  <c r="S9" i="11"/>
  <c r="BX48" i="4"/>
  <c r="BX6" i="4"/>
  <c r="V5" i="4"/>
  <c r="BX19" i="4"/>
  <c r="S45" i="11" l="1"/>
  <c r="BL45" i="11" s="1"/>
  <c r="BL9" i="11"/>
  <c r="T9" i="11"/>
  <c r="BY6" i="4"/>
  <c r="BY19" i="4"/>
  <c r="BY48" i="4"/>
  <c r="BY35" i="4"/>
  <c r="BY59" i="4"/>
  <c r="W5" i="4"/>
  <c r="CA48" i="6"/>
  <c r="Y5" i="6"/>
  <c r="CA59" i="6"/>
  <c r="CA6" i="6"/>
  <c r="CA19" i="6"/>
  <c r="CA35" i="6"/>
  <c r="BZ35" i="8"/>
  <c r="BZ6" i="8"/>
  <c r="X5" i="8"/>
  <c r="BZ48" i="8"/>
  <c r="BZ19" i="8"/>
  <c r="BZ59" i="8"/>
  <c r="P38" i="12"/>
  <c r="BZ48" i="13"/>
  <c r="BZ59" i="13"/>
  <c r="BZ35" i="13"/>
  <c r="BZ6" i="13"/>
  <c r="BZ19" i="13"/>
  <c r="X5" i="13"/>
  <c r="W5" i="7"/>
  <c r="BY35" i="7"/>
  <c r="BY19" i="7"/>
  <c r="BY48" i="7"/>
  <c r="BY6" i="7"/>
  <c r="BY59" i="7"/>
  <c r="BA38" i="12"/>
  <c r="BA17" i="12" s="1"/>
  <c r="O17" i="12"/>
  <c r="BZ59" i="10"/>
  <c r="BZ6" i="10"/>
  <c r="BZ35" i="10"/>
  <c r="X5" i="10"/>
  <c r="BZ19" i="10"/>
  <c r="BZ48" i="10"/>
  <c r="BZ59" i="9"/>
  <c r="BZ6" i="9"/>
  <c r="BZ35" i="9"/>
  <c r="BZ48" i="9"/>
  <c r="BZ19" i="9"/>
  <c r="X5" i="9"/>
  <c r="T45" i="11" l="1"/>
  <c r="BM45" i="11" s="1"/>
  <c r="BM9" i="11"/>
  <c r="CB19" i="6"/>
  <c r="CB35" i="6"/>
  <c r="CB6" i="6"/>
  <c r="CB48" i="6"/>
  <c r="CB59" i="6"/>
  <c r="Z5" i="6"/>
  <c r="BB38" i="12"/>
  <c r="BB17" i="12" s="1"/>
  <c r="P17" i="12"/>
  <c r="Y5" i="8"/>
  <c r="CA59" i="8"/>
  <c r="CA35" i="8"/>
  <c r="CA19" i="8"/>
  <c r="CA48" i="8"/>
  <c r="CA6" i="8"/>
  <c r="X5" i="7"/>
  <c r="BZ59" i="7"/>
  <c r="BZ6" i="7"/>
  <c r="BZ35" i="7"/>
  <c r="BZ19" i="7"/>
  <c r="BZ48" i="7"/>
  <c r="BZ35" i="4"/>
  <c r="X5" i="4"/>
  <c r="BZ59" i="4"/>
  <c r="U9" i="11"/>
  <c r="BZ6" i="4"/>
  <c r="BZ48" i="4"/>
  <c r="BZ19" i="4"/>
  <c r="CA19" i="9"/>
  <c r="CA59" i="9"/>
  <c r="Y5" i="9"/>
  <c r="CA48" i="9"/>
  <c r="CA35" i="9"/>
  <c r="CA6" i="9"/>
  <c r="CA35" i="10"/>
  <c r="CA48" i="10"/>
  <c r="CA19" i="10"/>
  <c r="CA6" i="10"/>
  <c r="Y5" i="10"/>
  <c r="CA59" i="10"/>
  <c r="Q38" i="12"/>
  <c r="CA6" i="13"/>
  <c r="CA59" i="13"/>
  <c r="CA48" i="13"/>
  <c r="CA35" i="13"/>
  <c r="CA19" i="13"/>
  <c r="Y5" i="13"/>
  <c r="BN9" i="11" l="1"/>
  <c r="U45" i="11"/>
  <c r="BN45" i="11" s="1"/>
  <c r="CB19" i="8"/>
  <c r="CB48" i="8"/>
  <c r="CB6" i="8"/>
  <c r="Z5" i="8"/>
  <c r="CB35" i="8"/>
  <c r="CB59" i="8"/>
  <c r="BC38" i="12"/>
  <c r="BC17" i="12" s="1"/>
  <c r="Q17" i="12"/>
  <c r="CA6" i="7"/>
  <c r="CA48" i="7"/>
  <c r="CA35" i="7"/>
  <c r="CA59" i="7"/>
  <c r="CA19" i="7"/>
  <c r="Y5" i="7"/>
  <c r="CB59" i="13"/>
  <c r="CB35" i="13"/>
  <c r="CB6" i="13"/>
  <c r="Z5" i="13"/>
  <c r="CB48" i="13"/>
  <c r="R38" i="12"/>
  <c r="CB19" i="13"/>
  <c r="CB19" i="10"/>
  <c r="CB48" i="10"/>
  <c r="CB35" i="10"/>
  <c r="CB59" i="10"/>
  <c r="CB6" i="10"/>
  <c r="Z5" i="10"/>
  <c r="CB48" i="9"/>
  <c r="CB35" i="9"/>
  <c r="CB6" i="9"/>
  <c r="CB59" i="9"/>
  <c r="Z5" i="9"/>
  <c r="CB19" i="9"/>
  <c r="V9" i="11"/>
  <c r="CA48" i="4"/>
  <c r="CA35" i="4"/>
  <c r="Y5" i="4"/>
  <c r="CA19" i="4"/>
  <c r="CA6" i="4"/>
  <c r="CA59" i="4"/>
  <c r="CC19" i="6"/>
  <c r="CC35" i="6"/>
  <c r="AA5" i="6"/>
  <c r="CC6" i="6"/>
  <c r="CC48" i="6"/>
  <c r="CC59" i="6"/>
  <c r="V45" i="11" l="1"/>
  <c r="BO45" i="11" s="1"/>
  <c r="BO9" i="11"/>
  <c r="CB59" i="4"/>
  <c r="CB19" i="4"/>
  <c r="W9" i="11"/>
  <c r="CB48" i="4"/>
  <c r="Z5" i="4"/>
  <c r="CB6" i="4"/>
  <c r="CB35" i="4"/>
  <c r="CC35" i="9"/>
  <c r="CC59" i="9"/>
  <c r="CC19" i="9"/>
  <c r="CC48" i="9"/>
  <c r="CC6" i="9"/>
  <c r="AA5" i="9"/>
  <c r="BD38" i="12"/>
  <c r="BD17" i="12" s="1"/>
  <c r="R17" i="12"/>
  <c r="CC6" i="8"/>
  <c r="CC19" i="8"/>
  <c r="CC35" i="8"/>
  <c r="CC48" i="8"/>
  <c r="CC59" i="8"/>
  <c r="AA5" i="8"/>
  <c r="CD35" i="6"/>
  <c r="CD48" i="6"/>
  <c r="CD19" i="6"/>
  <c r="CD6" i="6"/>
  <c r="CD59" i="6"/>
  <c r="AB5" i="6"/>
  <c r="CC48" i="10"/>
  <c r="CC6" i="10"/>
  <c r="CC59" i="10"/>
  <c r="CC35" i="10"/>
  <c r="CC19" i="10"/>
  <c r="AA5" i="10"/>
  <c r="S38" i="12"/>
  <c r="CC48" i="13"/>
  <c r="CC19" i="13"/>
  <c r="CC35" i="13"/>
  <c r="CC6" i="13"/>
  <c r="CC59" i="13"/>
  <c r="AA5" i="13"/>
  <c r="CB6" i="7"/>
  <c r="CB35" i="7"/>
  <c r="CB59" i="7"/>
  <c r="CB48" i="7"/>
  <c r="CB19" i="7"/>
  <c r="Z5" i="7"/>
  <c r="W45" i="11" l="1"/>
  <c r="BP45" i="11" s="1"/>
  <c r="BP9" i="11"/>
  <c r="CD19" i="10"/>
  <c r="CD6" i="10"/>
  <c r="AB5" i="10"/>
  <c r="CD48" i="10"/>
  <c r="CD35" i="10"/>
  <c r="CD59" i="10"/>
  <c r="CD19" i="8"/>
  <c r="CD48" i="8"/>
  <c r="CD59" i="8"/>
  <c r="CD35" i="8"/>
  <c r="CD6" i="8"/>
  <c r="AB5" i="8"/>
  <c r="CD59" i="9"/>
  <c r="CD19" i="9"/>
  <c r="CD6" i="9"/>
  <c r="CD35" i="9"/>
  <c r="AB5" i="9"/>
  <c r="CD48" i="9"/>
  <c r="CC59" i="4"/>
  <c r="CC48" i="4"/>
  <c r="X9" i="11"/>
  <c r="CC19" i="4"/>
  <c r="CC35" i="4"/>
  <c r="CC6" i="4"/>
  <c r="AA5" i="4"/>
  <c r="CD59" i="13"/>
  <c r="CD48" i="13"/>
  <c r="CD6" i="13"/>
  <c r="CD35" i="13"/>
  <c r="CD19" i="13"/>
  <c r="T38" i="12"/>
  <c r="AB5" i="13"/>
  <c r="CE48" i="6"/>
  <c r="CE6" i="6"/>
  <c r="CE59" i="6"/>
  <c r="CE19" i="6"/>
  <c r="AC5" i="6"/>
  <c r="CE35" i="6"/>
  <c r="CC6" i="7"/>
  <c r="AA5" i="7"/>
  <c r="CC48" i="7"/>
  <c r="CC59" i="7"/>
  <c r="CC19" i="7"/>
  <c r="CC35" i="7"/>
  <c r="BE38" i="12"/>
  <c r="BE17" i="12" s="1"/>
  <c r="S17" i="12"/>
  <c r="BQ9" i="11" l="1"/>
  <c r="X45" i="11"/>
  <c r="BQ45" i="11" s="1"/>
  <c r="CD6" i="4"/>
  <c r="AB5" i="4"/>
  <c r="CD48" i="4"/>
  <c r="CD59" i="4"/>
  <c r="CD35" i="4"/>
  <c r="Y9" i="11"/>
  <c r="CD19" i="4"/>
  <c r="AC5" i="9"/>
  <c r="CE48" i="9"/>
  <c r="CE35" i="9"/>
  <c r="CE19" i="9"/>
  <c r="CE59" i="9"/>
  <c r="CE6" i="9"/>
  <c r="CD35" i="7"/>
  <c r="CD48" i="7"/>
  <c r="AB5" i="7"/>
  <c r="CD19" i="7"/>
  <c r="CD59" i="7"/>
  <c r="CD6" i="7"/>
  <c r="CE59" i="13"/>
  <c r="CE35" i="13"/>
  <c r="CE19" i="13"/>
  <c r="CE48" i="13"/>
  <c r="CE6" i="13"/>
  <c r="U38" i="12"/>
  <c r="AC5" i="13"/>
  <c r="CE19" i="8"/>
  <c r="CE35" i="8"/>
  <c r="CE48" i="8"/>
  <c r="CE6" i="8"/>
  <c r="CE59" i="8"/>
  <c r="AC5" i="8"/>
  <c r="T17" i="12"/>
  <c r="BF38" i="12"/>
  <c r="BF17" i="12" s="1"/>
  <c r="CE6" i="10"/>
  <c r="CE59" i="10"/>
  <c r="CE35" i="10"/>
  <c r="CE19" i="10"/>
  <c r="AC5" i="10"/>
  <c r="CE48" i="10"/>
  <c r="CF48" i="6"/>
  <c r="AD5" i="6"/>
  <c r="CF59" i="6"/>
  <c r="CF6" i="6"/>
  <c r="CF19" i="6"/>
  <c r="CF35" i="6"/>
  <c r="BR9" i="11" l="1"/>
  <c r="Y45" i="11"/>
  <c r="BR45" i="11" s="1"/>
  <c r="U17" i="12"/>
  <c r="BG38" i="12"/>
  <c r="BG17" i="12" s="1"/>
  <c r="CF19" i="8"/>
  <c r="CF59" i="8"/>
  <c r="AD5" i="8"/>
  <c r="CF6" i="8"/>
  <c r="CF48" i="8"/>
  <c r="CF35" i="8"/>
  <c r="CE59" i="7"/>
  <c r="CE6" i="7"/>
  <c r="CE48" i="7"/>
  <c r="CE19" i="7"/>
  <c r="CE35" i="7"/>
  <c r="AC5" i="7"/>
  <c r="CF6" i="9"/>
  <c r="AD5" i="9"/>
  <c r="CF19" i="9"/>
  <c r="CF48" i="9"/>
  <c r="CF35" i="9"/>
  <c r="CF59" i="9"/>
  <c r="CF19" i="10"/>
  <c r="CF48" i="10"/>
  <c r="CF6" i="10"/>
  <c r="CF35" i="10"/>
  <c r="CF59" i="10"/>
  <c r="AD5" i="10"/>
  <c r="CG6" i="6"/>
  <c r="CG19" i="6"/>
  <c r="CG35" i="6"/>
  <c r="CG59" i="6"/>
  <c r="AE5" i="6"/>
  <c r="CG48" i="6"/>
  <c r="CF48" i="13"/>
  <c r="CF59" i="13"/>
  <c r="CF6" i="13"/>
  <c r="CF35" i="13"/>
  <c r="CF19" i="13"/>
  <c r="V38" i="12"/>
  <c r="AD5" i="13"/>
  <c r="CE48" i="4"/>
  <c r="CE19" i="4"/>
  <c r="CE35" i="4"/>
  <c r="Z9" i="11"/>
  <c r="AC5" i="4"/>
  <c r="CE6" i="4"/>
  <c r="CE59" i="4"/>
  <c r="BS9" i="11" l="1"/>
  <c r="Z45" i="11"/>
  <c r="BS45" i="11" s="1"/>
  <c r="CG35" i="8"/>
  <c r="CG48" i="8"/>
  <c r="CG59" i="8"/>
  <c r="CG6" i="8"/>
  <c r="AE5" i="8"/>
  <c r="CG19" i="8"/>
  <c r="CF19" i="4"/>
  <c r="CF35" i="4"/>
  <c r="CF59" i="4"/>
  <c r="AA9" i="11"/>
  <c r="AD5" i="4"/>
  <c r="CF48" i="4"/>
  <c r="CF6" i="4"/>
  <c r="AE5" i="9"/>
  <c r="CG19" i="9"/>
  <c r="CG59" i="9"/>
  <c r="CG48" i="9"/>
  <c r="CG6" i="9"/>
  <c r="CG35" i="9"/>
  <c r="CH48" i="6"/>
  <c r="CH19" i="6"/>
  <c r="CH59" i="6"/>
  <c r="AF5" i="6"/>
  <c r="CH6" i="6"/>
  <c r="CH35" i="6"/>
  <c r="CG59" i="13"/>
  <c r="W38" i="12"/>
  <c r="CG48" i="13"/>
  <c r="CG6" i="13"/>
  <c r="CG35" i="13"/>
  <c r="AE5" i="13"/>
  <c r="CG19" i="13"/>
  <c r="BH38" i="12"/>
  <c r="BH17" i="12" s="1"/>
  <c r="V17" i="12"/>
  <c r="CG35" i="10"/>
  <c r="CG59" i="10"/>
  <c r="AE5" i="10"/>
  <c r="CG6" i="10"/>
  <c r="CG19" i="10"/>
  <c r="CG48" i="10"/>
  <c r="CF48" i="7"/>
  <c r="CF35" i="7"/>
  <c r="AD5" i="7"/>
  <c r="CF59" i="7"/>
  <c r="CF19" i="7"/>
  <c r="CF6" i="7"/>
  <c r="AA45" i="11" l="1"/>
  <c r="BT45" i="11" s="1"/>
  <c r="BT9" i="11"/>
  <c r="CH35" i="8"/>
  <c r="CH6" i="8"/>
  <c r="CH59" i="8"/>
  <c r="CH48" i="8"/>
  <c r="CH19" i="8"/>
  <c r="AF5" i="8"/>
  <c r="AE5" i="7"/>
  <c r="CG48" i="7"/>
  <c r="CG59" i="7"/>
  <c r="CG35" i="7"/>
  <c r="CG6" i="7"/>
  <c r="CG19" i="7"/>
  <c r="CH6" i="13"/>
  <c r="CH59" i="13"/>
  <c r="X38" i="12"/>
  <c r="CH19" i="13"/>
  <c r="CH35" i="13"/>
  <c r="CH48" i="13"/>
  <c r="AF5" i="13"/>
  <c r="W17" i="12"/>
  <c r="BI38" i="12"/>
  <c r="BI17" i="12" s="1"/>
  <c r="CI48" i="6"/>
  <c r="AG5" i="6"/>
  <c r="CI6" i="6"/>
  <c r="CI19" i="6"/>
  <c r="CI59" i="6"/>
  <c r="CI35" i="6"/>
  <c r="CG48" i="4"/>
  <c r="CG6" i="4"/>
  <c r="AB9" i="11"/>
  <c r="CG59" i="4"/>
  <c r="CG19" i="4"/>
  <c r="CG35" i="4"/>
  <c r="AE5" i="4"/>
  <c r="CH6" i="9"/>
  <c r="AF5" i="9"/>
  <c r="CH59" i="9"/>
  <c r="CH48" i="9"/>
  <c r="CH35" i="9"/>
  <c r="CH19" i="9"/>
  <c r="CH19" i="10"/>
  <c r="CH48" i="10"/>
  <c r="AF5" i="10"/>
  <c r="CH59" i="10"/>
  <c r="CH35" i="10"/>
  <c r="CH6" i="10"/>
  <c r="AB45" i="11" l="1"/>
  <c r="BU45" i="11" s="1"/>
  <c r="BU9" i="11"/>
  <c r="CI6" i="9"/>
  <c r="CI48" i="9"/>
  <c r="CI35" i="9"/>
  <c r="CI59" i="9"/>
  <c r="AG5" i="9"/>
  <c r="CI19" i="9"/>
  <c r="CI19" i="10"/>
  <c r="CI48" i="10"/>
  <c r="CI6" i="10"/>
  <c r="CI59" i="10"/>
  <c r="CI35" i="10"/>
  <c r="AG5" i="10"/>
  <c r="CJ48" i="6"/>
  <c r="CJ35" i="6"/>
  <c r="CJ6" i="6"/>
  <c r="CJ19" i="6"/>
  <c r="CJ59" i="6"/>
  <c r="AH5" i="6"/>
  <c r="CI48" i="13"/>
  <c r="CI59" i="13"/>
  <c r="CI6" i="13"/>
  <c r="AG5" i="13"/>
  <c r="Y38" i="12"/>
  <c r="CI35" i="13"/>
  <c r="CI19" i="13"/>
  <c r="X17" i="12"/>
  <c r="BJ38" i="12"/>
  <c r="BJ17" i="12" s="1"/>
  <c r="AF5" i="7"/>
  <c r="CH6" i="7"/>
  <c r="CH59" i="7"/>
  <c r="CH19" i="7"/>
  <c r="CH48" i="7"/>
  <c r="CH35" i="7"/>
  <c r="CH35" i="4"/>
  <c r="AF5" i="4"/>
  <c r="CH6" i="4"/>
  <c r="CH48" i="4"/>
  <c r="CH59" i="4"/>
  <c r="AC9" i="11"/>
  <c r="CH19" i="4"/>
  <c r="CI59" i="8"/>
  <c r="AG5" i="8"/>
  <c r="CI19" i="8"/>
  <c r="CI35" i="8"/>
  <c r="CI6" i="8"/>
  <c r="CI48" i="8"/>
  <c r="BV9" i="11" l="1"/>
  <c r="AC45" i="11"/>
  <c r="BV45" i="11" s="1"/>
  <c r="CJ6" i="9"/>
  <c r="CJ35" i="9"/>
  <c r="CJ59" i="9"/>
  <c r="AH5" i="9"/>
  <c r="CJ48" i="9"/>
  <c r="CJ19" i="9"/>
  <c r="CI19" i="7"/>
  <c r="CI59" i="7"/>
  <c r="CI48" i="7"/>
  <c r="CI35" i="7"/>
  <c r="AG5" i="7"/>
  <c r="CI6" i="7"/>
  <c r="CJ59" i="10"/>
  <c r="CJ6" i="10"/>
  <c r="CJ48" i="10"/>
  <c r="CJ19" i="10"/>
  <c r="CJ35" i="10"/>
  <c r="AH5" i="10"/>
  <c r="CI59" i="4"/>
  <c r="CI35" i="4"/>
  <c r="CI48" i="4"/>
  <c r="CI6" i="4"/>
  <c r="AG5" i="4"/>
  <c r="AD9" i="11"/>
  <c r="CI19" i="4"/>
  <c r="BK38" i="12"/>
  <c r="BK17" i="12" s="1"/>
  <c r="Y17" i="12"/>
  <c r="CJ6" i="8"/>
  <c r="CJ48" i="8"/>
  <c r="CJ19" i="8"/>
  <c r="CJ35" i="8"/>
  <c r="CJ59" i="8"/>
  <c r="AH5" i="8"/>
  <c r="CJ48" i="13"/>
  <c r="Z38" i="12"/>
  <c r="CJ35" i="13"/>
  <c r="AH5" i="13"/>
  <c r="CJ59" i="13"/>
  <c r="CJ6" i="13"/>
  <c r="CJ19" i="13"/>
  <c r="CK59" i="6"/>
  <c r="AI5" i="6"/>
  <c r="CK35" i="6"/>
  <c r="CK19" i="6"/>
  <c r="CK48" i="6"/>
  <c r="CK6" i="6"/>
  <c r="AD45" i="11" l="1"/>
  <c r="BW45" i="11" s="1"/>
  <c r="BW9" i="11"/>
  <c r="CK48" i="13"/>
  <c r="AA38" i="12"/>
  <c r="CK6" i="13"/>
  <c r="CK35" i="13"/>
  <c r="CK59" i="13"/>
  <c r="CK19" i="13"/>
  <c r="AI5" i="13"/>
  <c r="CK35" i="8"/>
  <c r="AI5" i="8"/>
  <c r="CK19" i="8"/>
  <c r="CK6" i="8"/>
  <c r="CK59" i="8"/>
  <c r="CK48" i="8"/>
  <c r="AI5" i="9"/>
  <c r="CK19" i="9"/>
  <c r="CK48" i="9"/>
  <c r="CK59" i="9"/>
  <c r="CK6" i="9"/>
  <c r="CK35" i="9"/>
  <c r="BL38" i="12"/>
  <c r="BL17" i="12" s="1"/>
  <c r="Z17" i="12"/>
  <c r="CJ35" i="4"/>
  <c r="CJ6" i="4"/>
  <c r="AE9" i="11"/>
  <c r="CJ19" i="4"/>
  <c r="AH5" i="4"/>
  <c r="CJ48" i="4"/>
  <c r="CJ59" i="4"/>
  <c r="CJ59" i="7"/>
  <c r="CJ6" i="7"/>
  <c r="CJ35" i="7"/>
  <c r="CJ19" i="7"/>
  <c r="CJ48" i="7"/>
  <c r="AH5" i="7"/>
  <c r="CL59" i="6"/>
  <c r="CL48" i="6"/>
  <c r="AJ5" i="6"/>
  <c r="CL35" i="6"/>
  <c r="CL19" i="6"/>
  <c r="CL6" i="6"/>
  <c r="CK48" i="10"/>
  <c r="CK59" i="10"/>
  <c r="CK19" i="10"/>
  <c r="CK6" i="10"/>
  <c r="CK35" i="10"/>
  <c r="AI5" i="10"/>
  <c r="AE45" i="11" l="1"/>
  <c r="BX45" i="11" s="1"/>
  <c r="BX9" i="11"/>
  <c r="CM19" i="6"/>
  <c r="CM35" i="6"/>
  <c r="CM6" i="6"/>
  <c r="CM48" i="6"/>
  <c r="AK5" i="6"/>
  <c r="CM59" i="6"/>
  <c r="CL19" i="8"/>
  <c r="CL59" i="8"/>
  <c r="CL48" i="8"/>
  <c r="AJ5" i="8"/>
  <c r="CL35" i="8"/>
  <c r="CL6" i="8"/>
  <c r="CL35" i="13"/>
  <c r="AJ5" i="13"/>
  <c r="CL6" i="13"/>
  <c r="CL48" i="13"/>
  <c r="CL19" i="13"/>
  <c r="CL59" i="13"/>
  <c r="AB38" i="12"/>
  <c r="CL35" i="10"/>
  <c r="CL59" i="10"/>
  <c r="CL48" i="10"/>
  <c r="AJ5" i="10"/>
  <c r="CL6" i="10"/>
  <c r="CL19" i="10"/>
  <c r="CK6" i="7"/>
  <c r="CK59" i="7"/>
  <c r="CK19" i="7"/>
  <c r="AI5" i="7"/>
  <c r="CK35" i="7"/>
  <c r="CK48" i="7"/>
  <c r="AF9" i="11"/>
  <c r="CK48" i="4"/>
  <c r="CK59" i="4"/>
  <c r="CK6" i="4"/>
  <c r="CK35" i="4"/>
  <c r="CK19" i="4"/>
  <c r="AI5" i="4"/>
  <c r="CL6" i="9"/>
  <c r="CL59" i="9"/>
  <c r="CL35" i="9"/>
  <c r="AJ5" i="9"/>
  <c r="CL48" i="9"/>
  <c r="CL19" i="9"/>
  <c r="BM38" i="12"/>
  <c r="BM17" i="12" s="1"/>
  <c r="AA17" i="12"/>
  <c r="BY9" i="11" l="1"/>
  <c r="AF45" i="11"/>
  <c r="BY45" i="11" s="1"/>
  <c r="CM19" i="10"/>
  <c r="CM59" i="10"/>
  <c r="CM48" i="10"/>
  <c r="AK5" i="10"/>
  <c r="CM6" i="10"/>
  <c r="CM35" i="10"/>
  <c r="AB17" i="12"/>
  <c r="BN38" i="12"/>
  <c r="BN17" i="12" s="1"/>
  <c r="AK5" i="9"/>
  <c r="CM35" i="9"/>
  <c r="CM6" i="9"/>
  <c r="CM48" i="9"/>
  <c r="CM19" i="9"/>
  <c r="CM59" i="9"/>
  <c r="CL48" i="4"/>
  <c r="AJ5" i="4"/>
  <c r="CL35" i="4"/>
  <c r="CL6" i="4"/>
  <c r="CL59" i="4"/>
  <c r="CL19" i="4"/>
  <c r="AG9" i="11"/>
  <c r="AC38" i="12"/>
  <c r="CM48" i="13"/>
  <c r="CM59" i="13"/>
  <c r="AK5" i="13"/>
  <c r="CM6" i="13"/>
  <c r="CM35" i="13"/>
  <c r="CM19" i="13"/>
  <c r="CM6" i="8"/>
  <c r="AK5" i="8"/>
  <c r="CM19" i="8"/>
  <c r="CM48" i="8"/>
  <c r="CM59" i="8"/>
  <c r="CM35" i="8"/>
  <c r="CL59" i="7"/>
  <c r="CL6" i="7"/>
  <c r="CL19" i="7"/>
  <c r="CL48" i="7"/>
  <c r="AJ5" i="7"/>
  <c r="CL35" i="7"/>
  <c r="CN6" i="6"/>
  <c r="CN59" i="6"/>
  <c r="CN35" i="6"/>
  <c r="AL5" i="6"/>
  <c r="CN48" i="6"/>
  <c r="CN19" i="6"/>
  <c r="BZ9" i="11" l="1"/>
  <c r="AG45" i="11"/>
  <c r="BZ45" i="11" s="1"/>
  <c r="CN19" i="13"/>
  <c r="CN35" i="13"/>
  <c r="CN59" i="13"/>
  <c r="CN6" i="13"/>
  <c r="AD38" i="12"/>
  <c r="CN48" i="13"/>
  <c r="AL5" i="13"/>
  <c r="CN6" i="9"/>
  <c r="CN48" i="9"/>
  <c r="CN35" i="9"/>
  <c r="AL5" i="9"/>
  <c r="CN59" i="9"/>
  <c r="CN19" i="9"/>
  <c r="CO35" i="6"/>
  <c r="CO59" i="6"/>
  <c r="CO48" i="6"/>
  <c r="CO19" i="6"/>
  <c r="CO6" i="6"/>
  <c r="AM5" i="6"/>
  <c r="CM48" i="4"/>
  <c r="CM59" i="4"/>
  <c r="CM19" i="4"/>
  <c r="CM6" i="4"/>
  <c r="AK5" i="4"/>
  <c r="CM35" i="4"/>
  <c r="AH9" i="11"/>
  <c r="CN6" i="10"/>
  <c r="CN59" i="10"/>
  <c r="CN35" i="10"/>
  <c r="CN19" i="10"/>
  <c r="CN48" i="10"/>
  <c r="AL5" i="10"/>
  <c r="CM35" i="7"/>
  <c r="AK5" i="7"/>
  <c r="CM19" i="7"/>
  <c r="CM59" i="7"/>
  <c r="CM6" i="7"/>
  <c r="CM48" i="7"/>
  <c r="CN35" i="8"/>
  <c r="CN48" i="8"/>
  <c r="CN6" i="8"/>
  <c r="CN19" i="8"/>
  <c r="AL5" i="8"/>
  <c r="CN59" i="8"/>
  <c r="BO38" i="12"/>
  <c r="BO17" i="12" s="1"/>
  <c r="AC17" i="12"/>
  <c r="CA9" i="11" l="1"/>
  <c r="AH45" i="11"/>
  <c r="CA45" i="11" s="1"/>
  <c r="BP38" i="12"/>
  <c r="BP17" i="12" s="1"/>
  <c r="AD17" i="12"/>
  <c r="CO19" i="10"/>
  <c r="AM5" i="10"/>
  <c r="CO35" i="10"/>
  <c r="CO48" i="10"/>
  <c r="CO6" i="10"/>
  <c r="CO59" i="10"/>
  <c r="CN35" i="4"/>
  <c r="CN19" i="4"/>
  <c r="CN6" i="4"/>
  <c r="AI9" i="11"/>
  <c r="AL5" i="4"/>
  <c r="CN59" i="4"/>
  <c r="CN48" i="4"/>
  <c r="CO59" i="8"/>
  <c r="CO6" i="8"/>
  <c r="CO19" i="8"/>
  <c r="CO48" i="8"/>
  <c r="CO35" i="8"/>
  <c r="AM5" i="8"/>
  <c r="CP19" i="6"/>
  <c r="AN5" i="6"/>
  <c r="CP48" i="6"/>
  <c r="CP59" i="6"/>
  <c r="CP6" i="6"/>
  <c r="CP35" i="6"/>
  <c r="AM5" i="9"/>
  <c r="CO19" i="9"/>
  <c r="CO48" i="9"/>
  <c r="CO35" i="9"/>
  <c r="CO59" i="9"/>
  <c r="CO6" i="9"/>
  <c r="AE38" i="12"/>
  <c r="CO35" i="13"/>
  <c r="CO48" i="13"/>
  <c r="CO59" i="13"/>
  <c r="CO6" i="13"/>
  <c r="CO19" i="13"/>
  <c r="AM5" i="13"/>
  <c r="CN35" i="7"/>
  <c r="CN48" i="7"/>
  <c r="AL5" i="7"/>
  <c r="CN59" i="7"/>
  <c r="CN19" i="7"/>
  <c r="CN6" i="7"/>
  <c r="AI45" i="11" l="1"/>
  <c r="CB45" i="11" s="1"/>
  <c r="CB9" i="11"/>
  <c r="CP19" i="8"/>
  <c r="AN5" i="8"/>
  <c r="CP6" i="8"/>
  <c r="CP59" i="8"/>
  <c r="CP48" i="8"/>
  <c r="CP35" i="8"/>
  <c r="CO48" i="4"/>
  <c r="AJ9" i="11"/>
  <c r="CO6" i="4"/>
  <c r="CO19" i="4"/>
  <c r="CO35" i="4"/>
  <c r="CO59" i="4"/>
  <c r="AM5" i="4"/>
  <c r="CP59" i="13"/>
  <c r="CP6" i="13"/>
  <c r="CP19" i="13"/>
  <c r="AF38" i="12"/>
  <c r="CP35" i="13"/>
  <c r="CP48" i="13"/>
  <c r="AN5" i="13"/>
  <c r="CP35" i="9"/>
  <c r="CP19" i="9"/>
  <c r="CP6" i="9"/>
  <c r="AN5" i="9"/>
  <c r="CP59" i="9"/>
  <c r="CP48" i="9"/>
  <c r="CP35" i="10"/>
  <c r="CP48" i="10"/>
  <c r="CP6" i="10"/>
  <c r="AN5" i="10"/>
  <c r="CP59" i="10"/>
  <c r="CP19" i="10"/>
  <c r="CO19" i="7"/>
  <c r="AM5" i="7"/>
  <c r="CO48" i="7"/>
  <c r="CO6" i="7"/>
  <c r="CO35" i="7"/>
  <c r="CO59" i="7"/>
  <c r="CQ59" i="6"/>
  <c r="CQ19" i="6"/>
  <c r="CQ35" i="6"/>
  <c r="CQ6" i="6"/>
  <c r="CQ48" i="6"/>
  <c r="AO5" i="6"/>
  <c r="AE17" i="12"/>
  <c r="BQ38" i="12"/>
  <c r="BQ17" i="12" s="1"/>
  <c r="AJ45" i="11" l="1"/>
  <c r="CC45" i="11" s="1"/>
  <c r="CC9" i="11"/>
  <c r="CR19" i="6"/>
  <c r="CR6" i="6"/>
  <c r="AP5" i="6"/>
  <c r="CR48" i="6"/>
  <c r="CR59" i="6"/>
  <c r="CR35" i="6"/>
  <c r="AO5" i="9"/>
  <c r="CQ48" i="9"/>
  <c r="CQ35" i="9"/>
  <c r="CQ19" i="9"/>
  <c r="CQ59" i="9"/>
  <c r="CQ6" i="9"/>
  <c r="AG38" i="12"/>
  <c r="CQ19" i="13"/>
  <c r="CQ6" i="13"/>
  <c r="CQ48" i="13"/>
  <c r="CQ59" i="13"/>
  <c r="CQ35" i="13"/>
  <c r="AO5" i="13"/>
  <c r="CP35" i="7"/>
  <c r="AN5" i="7"/>
  <c r="CP48" i="7"/>
  <c r="CP19" i="7"/>
  <c r="CP6" i="7"/>
  <c r="CP59" i="7"/>
  <c r="CQ19" i="10"/>
  <c r="CQ48" i="10"/>
  <c r="CQ6" i="10"/>
  <c r="CQ35" i="10"/>
  <c r="AO5" i="10"/>
  <c r="CQ59" i="10"/>
  <c r="AO5" i="8"/>
  <c r="CQ48" i="8"/>
  <c r="CQ35" i="8"/>
  <c r="CQ19" i="8"/>
  <c r="CQ59" i="8"/>
  <c r="CQ6" i="8"/>
  <c r="BR38" i="12"/>
  <c r="BR17" i="12" s="1"/>
  <c r="AF17" i="12"/>
  <c r="CP35" i="4"/>
  <c r="AN5" i="4"/>
  <c r="CP6" i="4"/>
  <c r="CP59" i="4"/>
  <c r="CP48" i="4"/>
  <c r="CP19" i="4"/>
  <c r="AK9" i="11"/>
  <c r="CD9" i="11" l="1"/>
  <c r="AK45" i="11"/>
  <c r="CD45" i="11" s="1"/>
  <c r="CQ19" i="4"/>
  <c r="CQ59" i="4"/>
  <c r="CQ48" i="4"/>
  <c r="AL9" i="11"/>
  <c r="AO5" i="4"/>
  <c r="CQ35" i="4"/>
  <c r="CQ6" i="4"/>
  <c r="CQ48" i="7"/>
  <c r="CQ35" i="7"/>
  <c r="CQ19" i="7"/>
  <c r="CQ59" i="7"/>
  <c r="AO5" i="7"/>
  <c r="CQ6" i="7"/>
  <c r="BS38" i="12"/>
  <c r="BS17" i="12" s="1"/>
  <c r="AG17" i="12"/>
  <c r="CR6" i="8"/>
  <c r="CR48" i="8"/>
  <c r="CR19" i="8"/>
  <c r="AP5" i="8"/>
  <c r="CR35" i="8"/>
  <c r="CR59" i="8"/>
  <c r="CR35" i="9"/>
  <c r="AP5" i="9"/>
  <c r="CR6" i="9"/>
  <c r="CR59" i="9"/>
  <c r="CR48" i="9"/>
  <c r="CR19" i="9"/>
  <c r="CR6" i="13"/>
  <c r="CR19" i="13"/>
  <c r="CR35" i="13"/>
  <c r="CR48" i="13"/>
  <c r="CR59" i="13"/>
  <c r="AH38" i="12"/>
  <c r="AP5" i="13"/>
  <c r="CS19" i="6"/>
  <c r="CS6" i="6"/>
  <c r="CS35" i="6"/>
  <c r="CS59" i="6"/>
  <c r="CS48" i="6"/>
  <c r="AQ5" i="6"/>
  <c r="CR59" i="10"/>
  <c r="CR19" i="10"/>
  <c r="CR6" i="10"/>
  <c r="CR48" i="10"/>
  <c r="CR35" i="10"/>
  <c r="AP5" i="10"/>
  <c r="AL45" i="11" l="1"/>
  <c r="CE45" i="11" s="1"/>
  <c r="CE9" i="11"/>
  <c r="CR48" i="4"/>
  <c r="CR19" i="4"/>
  <c r="CR59" i="4"/>
  <c r="CR6" i="4"/>
  <c r="AP5" i="4"/>
  <c r="AM9" i="11"/>
  <c r="CR35" i="4"/>
  <c r="CT59" i="6"/>
  <c r="CT35" i="6"/>
  <c r="CT6" i="6"/>
  <c r="CT48" i="6"/>
  <c r="CT19" i="6"/>
  <c r="AR5" i="6"/>
  <c r="CR19" i="7"/>
  <c r="CR6" i="7"/>
  <c r="CR35" i="7"/>
  <c r="CR48" i="7"/>
  <c r="CR59" i="7"/>
  <c r="AP5" i="7"/>
  <c r="CS48" i="9"/>
  <c r="CS35" i="9"/>
  <c r="CS59" i="9"/>
  <c r="AQ5" i="9"/>
  <c r="CS6" i="9"/>
  <c r="CS19" i="9"/>
  <c r="CS59" i="8"/>
  <c r="CS48" i="8"/>
  <c r="CS19" i="8"/>
  <c r="CS6" i="8"/>
  <c r="AQ5" i="8"/>
  <c r="CS35" i="8"/>
  <c r="CS19" i="10"/>
  <c r="CS48" i="10"/>
  <c r="CS6" i="10"/>
  <c r="CS59" i="10"/>
  <c r="CS35" i="10"/>
  <c r="AQ5" i="10"/>
  <c r="CS48" i="13"/>
  <c r="CS6" i="13"/>
  <c r="CS35" i="13"/>
  <c r="AI38" i="12"/>
  <c r="CS19" i="13"/>
  <c r="CS59" i="13"/>
  <c r="AQ5" i="13"/>
  <c r="BT38" i="12"/>
  <c r="BT17" i="12" s="1"/>
  <c r="AH17" i="12"/>
  <c r="AM45" i="11" l="1"/>
  <c r="CF45" i="11" s="1"/>
  <c r="CF9" i="11"/>
  <c r="CT35" i="10"/>
  <c r="CT6" i="10"/>
  <c r="AR5" i="10"/>
  <c r="CT19" i="10"/>
  <c r="CT48" i="10"/>
  <c r="CT59" i="10"/>
  <c r="CU59" i="6"/>
  <c r="CU19" i="6"/>
  <c r="CU6" i="6"/>
  <c r="CU48" i="6"/>
  <c r="CU35" i="6"/>
  <c r="AS5" i="6"/>
  <c r="CS19" i="4"/>
  <c r="CS35" i="4"/>
  <c r="CS59" i="4"/>
  <c r="CS48" i="4"/>
  <c r="CS6" i="4"/>
  <c r="AN9" i="11"/>
  <c r="AQ5" i="4"/>
  <c r="CT48" i="13"/>
  <c r="CT19" i="13"/>
  <c r="CT35" i="13"/>
  <c r="AJ38" i="12"/>
  <c r="CT59" i="13"/>
  <c r="CT6" i="13"/>
  <c r="AR5" i="13"/>
  <c r="CT19" i="9"/>
  <c r="AR5" i="9"/>
  <c r="CT59" i="9"/>
  <c r="CT35" i="9"/>
  <c r="CT48" i="9"/>
  <c r="CT6" i="9"/>
  <c r="CS48" i="7"/>
  <c r="CS6" i="7"/>
  <c r="CS19" i="7"/>
  <c r="CS35" i="7"/>
  <c r="AQ5" i="7"/>
  <c r="CS59" i="7"/>
  <c r="CT35" i="8"/>
  <c r="CT6" i="8"/>
  <c r="CT48" i="8"/>
  <c r="CT19" i="8"/>
  <c r="CT59" i="8"/>
  <c r="AR5" i="8"/>
  <c r="AI17" i="12"/>
  <c r="BU38" i="12"/>
  <c r="BU17" i="12" s="1"/>
  <c r="AN45" i="11" l="1"/>
  <c r="CG45" i="11" s="1"/>
  <c r="CG9" i="11"/>
  <c r="CT59" i="7"/>
  <c r="CT48" i="7"/>
  <c r="CT19" i="7"/>
  <c r="CT35" i="7"/>
  <c r="AR5" i="7"/>
  <c r="CT6" i="7"/>
  <c r="AS5" i="8"/>
  <c r="CU35" i="8"/>
  <c r="CU6" i="8"/>
  <c r="CU48" i="8"/>
  <c r="CU19" i="8"/>
  <c r="CU59" i="8"/>
  <c r="CU35" i="9"/>
  <c r="CU19" i="9"/>
  <c r="CU48" i="9"/>
  <c r="CU59" i="9"/>
  <c r="AS5" i="9"/>
  <c r="CU6" i="9"/>
  <c r="CV35" i="6"/>
  <c r="AT5" i="6"/>
  <c r="CV19" i="6"/>
  <c r="CV48" i="6"/>
  <c r="CV59" i="6"/>
  <c r="CV6" i="6"/>
  <c r="AJ17" i="12"/>
  <c r="BV38" i="12"/>
  <c r="BV17" i="12" s="1"/>
  <c r="CT19" i="4"/>
  <c r="AR5" i="4"/>
  <c r="CT6" i="4"/>
  <c r="CT35" i="4"/>
  <c r="CT59" i="4"/>
  <c r="CT48" i="4"/>
  <c r="AO9" i="11"/>
  <c r="CU35" i="10"/>
  <c r="CU48" i="10"/>
  <c r="AS5" i="10"/>
  <c r="CU59" i="10"/>
  <c r="CU19" i="10"/>
  <c r="CU6" i="10"/>
  <c r="CU59" i="13"/>
  <c r="CU35" i="13"/>
  <c r="CU19" i="13"/>
  <c r="CU6" i="13"/>
  <c r="CU48" i="13"/>
  <c r="AK38" i="12"/>
  <c r="AS5" i="13"/>
  <c r="AO45" i="11" l="1"/>
  <c r="CH45" i="11" s="1"/>
  <c r="CH9" i="11"/>
  <c r="CV6" i="9"/>
  <c r="CV35" i="9"/>
  <c r="CV48" i="9"/>
  <c r="CV19" i="9"/>
  <c r="CV59" i="9"/>
  <c r="AT5" i="9"/>
  <c r="CU19" i="7"/>
  <c r="AS5" i="7"/>
  <c r="CU35" i="7"/>
  <c r="CU6" i="7"/>
  <c r="CU59" i="7"/>
  <c r="CU48" i="7"/>
  <c r="CV59" i="10"/>
  <c r="CV19" i="10"/>
  <c r="CV48" i="10"/>
  <c r="CV35" i="10"/>
  <c r="AT5" i="10"/>
  <c r="CV6" i="10"/>
  <c r="CU35" i="4"/>
  <c r="CU59" i="4"/>
  <c r="CU48" i="4"/>
  <c r="AP9" i="11"/>
  <c r="AS5" i="4"/>
  <c r="CU6" i="4"/>
  <c r="CU19" i="4"/>
  <c r="CW48" i="6"/>
  <c r="CW35" i="6"/>
  <c r="CW59" i="6"/>
  <c r="CW19" i="6"/>
  <c r="AU5" i="6"/>
  <c r="CW6" i="6"/>
  <c r="BW38" i="12"/>
  <c r="BW17" i="12" s="1"/>
  <c r="AK17" i="12"/>
  <c r="CV59" i="8"/>
  <c r="CV48" i="8"/>
  <c r="AT5" i="8"/>
  <c r="CV19" i="8"/>
  <c r="CV35" i="8"/>
  <c r="CV6" i="8"/>
  <c r="CV35" i="13"/>
  <c r="CV48" i="13"/>
  <c r="CV6" i="13"/>
  <c r="CV19" i="13"/>
  <c r="CV59" i="13"/>
  <c r="AL38" i="12"/>
  <c r="AT5" i="13"/>
  <c r="AP45" i="11" l="1"/>
  <c r="CI45" i="11" s="1"/>
  <c r="CI9" i="11"/>
  <c r="CW59" i="8"/>
  <c r="CW48" i="8"/>
  <c r="CW35" i="8"/>
  <c r="AU5" i="8"/>
  <c r="CW19" i="8"/>
  <c r="CW6" i="8"/>
  <c r="CV35" i="7"/>
  <c r="CV59" i="7"/>
  <c r="CV6" i="7"/>
  <c r="AT5" i="7"/>
  <c r="CV19" i="7"/>
  <c r="CV48" i="7"/>
  <c r="CV19" i="4"/>
  <c r="CV6" i="4"/>
  <c r="AQ9" i="11"/>
  <c r="CV35" i="4"/>
  <c r="CV59" i="4"/>
  <c r="CV48" i="4"/>
  <c r="AT5" i="4"/>
  <c r="BX38" i="12"/>
  <c r="BX17" i="12" s="1"/>
  <c r="AL17" i="12"/>
  <c r="AU5" i="13"/>
  <c r="CW48" i="13"/>
  <c r="CW19" i="13"/>
  <c r="CW6" i="13"/>
  <c r="CW59" i="13"/>
  <c r="CW35" i="13"/>
  <c r="AM38" i="12"/>
  <c r="CX6" i="6"/>
  <c r="CX19" i="6"/>
  <c r="CX48" i="6"/>
  <c r="CX59" i="6"/>
  <c r="CX35" i="6"/>
  <c r="CW48" i="9"/>
  <c r="CW35" i="9"/>
  <c r="CW19" i="9"/>
  <c r="CW6" i="9"/>
  <c r="AU5" i="9"/>
  <c r="CW59" i="9"/>
  <c r="CW48" i="10"/>
  <c r="AU5" i="10"/>
  <c r="CW59" i="10"/>
  <c r="CW19" i="10"/>
  <c r="CW6" i="10"/>
  <c r="CW35" i="10"/>
  <c r="AQ45" i="11" l="1"/>
  <c r="CJ45" i="11" s="1"/>
  <c r="CJ9" i="11"/>
  <c r="CX59" i="10"/>
  <c r="CX6" i="10"/>
  <c r="CX19" i="10"/>
  <c r="CX35" i="10"/>
  <c r="CX48" i="10"/>
  <c r="AM17" i="12"/>
  <c r="BY38" i="12"/>
  <c r="BY17" i="12" s="1"/>
  <c r="CX6" i="8"/>
  <c r="CX35" i="8"/>
  <c r="CX19" i="8"/>
  <c r="CX48" i="8"/>
  <c r="CX59" i="8"/>
  <c r="CW59" i="4"/>
  <c r="CW35" i="4"/>
  <c r="AR9" i="11"/>
  <c r="CW19" i="4"/>
  <c r="CW48" i="4"/>
  <c r="AU5" i="4"/>
  <c r="CW6" i="4"/>
  <c r="CX19" i="9"/>
  <c r="CX6" i="9"/>
  <c r="CX59" i="9"/>
  <c r="CX48" i="9"/>
  <c r="CX35" i="9"/>
  <c r="CX59" i="13"/>
  <c r="CX35" i="13"/>
  <c r="CX6" i="13"/>
  <c r="AN38" i="12"/>
  <c r="CX48" i="13"/>
  <c r="CX19" i="13"/>
  <c r="CW6" i="7"/>
  <c r="AU5" i="7"/>
  <c r="CW35" i="7"/>
  <c r="CW59" i="7"/>
  <c r="CW19" i="7"/>
  <c r="CW48" i="7"/>
  <c r="AR45" i="11" l="1"/>
  <c r="CK45" i="11" s="1"/>
  <c r="CK9" i="11"/>
  <c r="CX19" i="7"/>
  <c r="CX6" i="7"/>
  <c r="CX48" i="7"/>
  <c r="CX35" i="7"/>
  <c r="CX59" i="7"/>
  <c r="BZ38" i="12"/>
  <c r="BZ17" i="12" s="1"/>
  <c r="AN17" i="12"/>
  <c r="CX35" i="4"/>
  <c r="CX19" i="4"/>
  <c r="CX48" i="4"/>
  <c r="AS9" i="11"/>
  <c r="CX59" i="4"/>
  <c r="CX6" i="4"/>
  <c r="AS45" i="11" l="1"/>
  <c r="CL45" i="11" s="1"/>
  <c r="CL9" i="11"/>
</calcChain>
</file>

<file path=xl/sharedStrings.xml><?xml version="1.0" encoding="utf-8"?>
<sst xmlns="http://schemas.openxmlformats.org/spreadsheetml/2006/main" count="2891" uniqueCount="252">
  <si>
    <t>Gross Income</t>
  </si>
  <si>
    <t>New Project</t>
  </si>
  <si>
    <t>White= Calculation</t>
  </si>
  <si>
    <t>Light blue = Stress assumption</t>
  </si>
  <si>
    <t>Operating Expenses</t>
  </si>
  <si>
    <t>Dark blue = Stressed input over time</t>
  </si>
  <si>
    <t>an input</t>
  </si>
  <si>
    <t>a scenario multiplier</t>
  </si>
  <si>
    <t>a calculation</t>
  </si>
  <si>
    <t>Enter the desired first year of the analysis.</t>
  </si>
  <si>
    <t>.</t>
  </si>
  <si>
    <t>Scenario</t>
  </si>
  <si>
    <t>Scenario cashflows</t>
  </si>
  <si>
    <t>the section on setting scenario stresses.</t>
  </si>
  <si>
    <t>Total payments by Government</t>
  </si>
  <si>
    <t>Gross Operating Income to Company</t>
  </si>
  <si>
    <t>Net cashflow after debt servicing</t>
  </si>
  <si>
    <t>This is the multiplier on the costs.  Typical causes of an increase could be as follows: higher maintenance, additional staff, increases in commodity prices, increases in FX expenses, increases due to inflation.</t>
  </si>
  <si>
    <t>This is the multiplier on payments.  It may increase if for example the Government pays for increased production volume, or it may decrease if for example there are service penalties.</t>
  </si>
  <si>
    <t>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t>
  </si>
  <si>
    <t>This determines the extent to which the Government has effectively guaranteed the debt.</t>
  </si>
  <si>
    <t>This is simply the basecase multiplied by the relative scenario.</t>
  </si>
  <si>
    <t>Combined cashflow of New Project and Existing Business</t>
  </si>
  <si>
    <t>a new section of the model</t>
  </si>
  <si>
    <t>These are the combined cashflow of New Project and Existing Business</t>
  </si>
  <si>
    <t>This is simply the sum from the existing and new.</t>
  </si>
  <si>
    <t>This is the combined shortfall multiplied by the Government's responsibility.</t>
  </si>
  <si>
    <t>This is the sum of revenues and payments.</t>
  </si>
  <si>
    <t>Yellow = Numbers from applicant</t>
  </si>
  <si>
    <t>Enter costs as negative numbers</t>
  </si>
  <si>
    <t>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t>
  </si>
  <si>
    <t>Line by Line Instructions</t>
  </si>
  <si>
    <t>Orange = Resulting Government payments</t>
  </si>
  <si>
    <t>Enter as Negative, because they are costs</t>
  </si>
  <si>
    <t>Start of Analysis FYI</t>
  </si>
  <si>
    <t>Basecase Inputs</t>
  </si>
  <si>
    <t>Colour Key</t>
  </si>
  <si>
    <t>Enter the projected operating costs per year.  This can include capital or construction costs.</t>
  </si>
  <si>
    <t xml:space="preserve">The model can be used for new projects or for ongoing businesses.  </t>
  </si>
  <si>
    <t>For line by line instructions, look in column H.</t>
  </si>
  <si>
    <t>Widen column to see full instructions</t>
  </si>
  <si>
    <t>If the analysis does not include the capital costs, simply enter the gross operating income, gross operating costs and total debt payments per year.</t>
  </si>
  <si>
    <t>This line can be used for payments such as payments for minimum revenue guarantees for toll roads.</t>
  </si>
  <si>
    <t xml:space="preserve">This line can be used for payments such as receipts from toll roads.  </t>
  </si>
  <si>
    <t>This is the multiplier on receipts, e.g., if the Government sells the production or collects payments from customers.  This will fall with volumes and tariffs, or with unexpectedly low inflation.  It may be affected by FX is sales are international.</t>
  </si>
  <si>
    <t>Expected Debt Interest Repayments</t>
  </si>
  <si>
    <t>Debt Interest payment required</t>
  </si>
  <si>
    <t>Enter the net amount of interest to be paid as a negative number.</t>
  </si>
  <si>
    <t>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t>
  </si>
  <si>
    <t>This is the multiplier on the debt costs.  Typical causes of an increase could be an increase in balance due to cost over runs, a change in FX, or a change in interest rates.  Changes due to costs may be estimated as (original cost * cost multiplier - equity)/(original cost - equity)</t>
  </si>
  <si>
    <t>This is the multiplier on the debt costs.  Typical causes of an increase could be an increase in balance due to cost over runs or a change in FX.  Changes due to costs may be estimated as (original cost * cost multiplier - equity)/(original cost - equity)</t>
  </si>
  <si>
    <t>Percent of combined debt shortfall guaranteed by government</t>
  </si>
  <si>
    <t>This is the sum of scenario income and costs</t>
  </si>
  <si>
    <t>This is the sum of the combined income paying the combined debt.</t>
  </si>
  <si>
    <t>Debt payments made by Government for Guarantee on Debt of combined business and project</t>
  </si>
  <si>
    <t>Note that initial cash balances are ignored.  If they are significant they can be added as income in the first year.  Similarly, no cash is retained at the end of the year, but is assumed to be paid out to equity.</t>
  </si>
  <si>
    <r>
      <t>Existing Business</t>
    </r>
    <r>
      <rPr>
        <sz val="14"/>
        <color theme="1"/>
        <rFont val="Calibri"/>
        <family val="2"/>
        <scheme val="minor"/>
      </rPr>
      <t xml:space="preserve"> (click on + box in the left margin to unhide)</t>
    </r>
  </si>
  <si>
    <t>Discount Factor</t>
  </si>
  <si>
    <t>Marginal Probability</t>
  </si>
  <si>
    <t>Loan repayments</t>
  </si>
  <si>
    <t>Initial Loan Balance</t>
  </si>
  <si>
    <t>Loan Balance over time</t>
  </si>
  <si>
    <t>Payments</t>
  </si>
  <si>
    <t>Based on the entered discount rates.</t>
  </si>
  <si>
    <t>For Scenario 1</t>
  </si>
  <si>
    <t>For Scenario 2</t>
  </si>
  <si>
    <t>For Scenario 3</t>
  </si>
  <si>
    <t>For Scenario 4</t>
  </si>
  <si>
    <t>For Scenario 5</t>
  </si>
  <si>
    <t>For Scenario 6</t>
  </si>
  <si>
    <t>a general instruction.</t>
  </si>
  <si>
    <t>The scenarios should be ranked in order of their severity, starting with the basecase.</t>
  </si>
  <si>
    <t>Each scenario's loss is multiplied by the probability that the loss will be in the band between this scenario and the next worst.</t>
  </si>
  <si>
    <t>This discounts the probability weighted losses according to the discount rate.</t>
  </si>
  <si>
    <t>This takes the input loan repayments to estimate the loan balance over time.</t>
  </si>
  <si>
    <t>The initial balance is estimated to be the sum of remaining payments</t>
  </si>
  <si>
    <t>Probability-weighted payment (Averaged, or "Expected" Loss)</t>
  </si>
  <si>
    <t>NPV of Payments (NPV of Averaged or "Expected" Loss)</t>
  </si>
  <si>
    <t>This is the percentage of the balance that needs to be charged so that the NPV of fee equals the NPV of payments.</t>
  </si>
  <si>
    <t>Relative Gross Operating Income to Company</t>
  </si>
  <si>
    <t>Relative Operating Expenses</t>
  </si>
  <si>
    <t>Relative Expected Debt Interest Repayments</t>
  </si>
  <si>
    <t>Relative Other Government payments</t>
  </si>
  <si>
    <t>Relative Other Government receipts</t>
  </si>
  <si>
    <t>COLLECTED RESULTS</t>
  </si>
  <si>
    <t>The Collected tab also has a calculation to estimate the averaged (or "expected") loss from the government, which then allows estimation of the economic fee that would be required to cover the losses.</t>
  </si>
  <si>
    <t>General Description</t>
  </si>
  <si>
    <t>Description of the Collected Tab</t>
  </si>
  <si>
    <t>Scenario Number</t>
  </si>
  <si>
    <t>OTHER GOVERNMENT PAYMENTS</t>
  </si>
  <si>
    <t>Chris.Marrison@RiskIntegrated.com</t>
  </si>
  <si>
    <t>Enter the discount rate, e.g., the government bond rate (ideally this would be the discount rate for the risky loan, but it is OK to use the government rate as this will be used for discounting the losses and the balances and then comparing them, so to some extent any mis selection of rates will cancel out in the calculation).</t>
  </si>
  <si>
    <t xml:space="preserve">Each "Scenario" tab contains an identical cashflow model for the project, plus a cashflow model for the existing business (i.e., if the project is part of an existing business). </t>
  </si>
  <si>
    <t>The only difference between each tab is the scenario number selected in column J.  From that scenario number, the stress multipliers are looked up and brought in from the Collected tab.</t>
  </si>
  <si>
    <t>Instructions</t>
  </si>
  <si>
    <t>Fee for other government payment if made as a percentage of balance outstanding</t>
  </si>
  <si>
    <t>Combined NPV of Loss</t>
  </si>
  <si>
    <t>Combined Fee if % of balance</t>
  </si>
  <si>
    <t>Default Flag x Probability</t>
  </si>
  <si>
    <t>Probability of Default</t>
  </si>
  <si>
    <t>Loan Balance * (1-PD)</t>
  </si>
  <si>
    <t>COLLECTED TAB</t>
  </si>
  <si>
    <t>a link from a Scenario page</t>
  </si>
  <si>
    <t>a section header</t>
  </si>
  <si>
    <t>This calculates whether the company will be able to pay the fees in a given year.  We assume that if a government payment is needed, the company will not be able to pay the fee that year.  For each scenario, we look at whether a government payment is needed, and if it is needed, what is the probability of that event.</t>
  </si>
  <si>
    <t>Flag * Prob. for Scenario 1</t>
  </si>
  <si>
    <t>Flag * Prob. for Scenario 2</t>
  </si>
  <si>
    <t>Flag * Prob. for Scenario 3</t>
  </si>
  <si>
    <t>Flag * Prob. for Scenario 4</t>
  </si>
  <si>
    <t>Flag * Prob. for Scenario 5</t>
  </si>
  <si>
    <t>Flag * Prob. for Scenario 6</t>
  </si>
  <si>
    <t>This is the probability that the company will be unable to pay its debt (and its fees) in the year.</t>
  </si>
  <si>
    <t>This is the balance upon which the fee would be paid, multiplied by the probability that the company will be able to pay the fee, i.e., the probability that it will not be in financial trouble and needing a government payment.</t>
  </si>
  <si>
    <t>This is the net amount of other payments to the government for Scenario 1</t>
  </si>
  <si>
    <t>This is the net amount of other payments to the government for Scenario 2</t>
  </si>
  <si>
    <t>This is the net amount of other payments to the government for Scenario 3</t>
  </si>
  <si>
    <t>This is the net amount of other payments to the government for Scenario 4</t>
  </si>
  <si>
    <t>This is the net amount of other payments to the government for Scenario 5</t>
  </si>
  <si>
    <t>This is the net amount of other payments to the government for Scenario 6</t>
  </si>
  <si>
    <t>This is the discounted sum of other payments</t>
  </si>
  <si>
    <t>This is the fee, as a percentage of balance, that would be needed to compensate for the other payment.  However, the fee would not normally be attached to the loan as the loan and other payments are generally seen as being separate.</t>
  </si>
  <si>
    <t>This is simply the sum of the NPV of Payments for both the guarantee and other payments</t>
  </si>
  <si>
    <t>This is simply the sum of payments expressed as a percentage of balance per year</t>
  </si>
  <si>
    <t>This is simply the sum of probability weighted annual payments for both the guarantee and other payments</t>
  </si>
  <si>
    <t>Combined probability weighted payments per year</t>
  </si>
  <si>
    <t>Averaged Loss on the guarantee as % of Balance per year</t>
  </si>
  <si>
    <t>Probability-weighted payment (Averaged, or "Expected" Loss per year)</t>
  </si>
  <si>
    <t>NPV of fee payment if it was 100% of Balance and was paid whenever the loan was not in default</t>
  </si>
  <si>
    <t xml:space="preserve"> The scenarios do not distinguish as to whether the condition was caused by economic or company-specific idiosyncratic factors.</t>
  </si>
  <si>
    <t>The balance per year is estimated as the previous balance minus repayments.  Alternatively, if the the actual balances per year are known, they can be input directly here and this line can be over written.</t>
  </si>
  <si>
    <t>This is the value if the fee each year was equal to 100% of the outstanding balance.</t>
  </si>
  <si>
    <t>Existing Company</t>
  </si>
  <si>
    <t>Note that this is a move of 1 standard deviation is a risky direction</t>
  </si>
  <si>
    <t>e.g., if a fall of 10% causes more risk, enter -10%</t>
  </si>
  <si>
    <t>This is the number of st dev for the resulting multipliers to be close to 100%,</t>
  </si>
  <si>
    <t>The number of St dev = (100%-mean)/stdev</t>
  </si>
  <si>
    <t xml:space="preserve">Given the ranking of the scenarios, this is the probability that the actual outcome will be better than the given scenario.  For example if the basecase is optimistic, there may be an 20% chance that the outcome will be better than Scenario 1.  The last scenario may have only a 1% or 5% chance that the loss will be better.  </t>
  </si>
  <si>
    <t>an input from the Stress Multipliers sheet</t>
  </si>
  <si>
    <t>Is the company in financial distress, and if so, what is the probability for this Scenario</t>
  </si>
  <si>
    <t>Given that the ratio may be different for different factors, choose the most factor that is most important in affecting the cashflows</t>
  </si>
  <si>
    <t>Click on the cross above to show intermediate years</t>
  </si>
  <si>
    <t>Probability of Conditions being better than this</t>
  </si>
  <si>
    <t>Probability of conditions being better than this</t>
  </si>
  <si>
    <t>Then for each Scenario, type over the formula for "Probability of conditions being better than this" and directly enter the probability you want.</t>
  </si>
  <si>
    <t>Use the assumption that the stresses are M + S N, where M is the mean, S is a one  standard deviation move in the risky direction, and N is the number of standard deviations for the Scenario</t>
  </si>
  <si>
    <t>This approach has the advantage that the probability for each Scenario can be estimated from N by using the Normal distribution function</t>
  </si>
  <si>
    <t>To use this approach, enter the mean and standard deviation for the multipliers at the top of the page and they will be used lower down to define the multipliers for each Scenario</t>
  </si>
  <si>
    <t>N, St Dev Multiplier</t>
  </si>
  <si>
    <t xml:space="preserve">N, the number of standard deviations can be entered for each scenario.  </t>
  </si>
  <si>
    <t>A typical test is to take Scenario 1 to be the given basecase, set N=0 for Scenario 2 so that Scenario 2 is the mean case, then add 0.5 to N for each scenario so that N = 0.5, 1, 1.5, 2 for Scenarios 3, 4, 5, and 6</t>
  </si>
  <si>
    <t>N, Number of Standard Deviations</t>
  </si>
  <si>
    <t xml:space="preserve">The only remaining problem is to define the number of standard deviations for Scenario 1, the basecase.  </t>
  </si>
  <si>
    <t>As an example, if the mean was 105%, and the standard deviation was 10%, to get to 100%, N would need to be -0.5:  105% + 10% *(- 0.5) = 100%</t>
  </si>
  <si>
    <t>Given that each factor can have a different mean and standard deviation, to do this calculation, chose the factor that has the biggest impact on the net cashflows</t>
  </si>
  <si>
    <t>This gives the formula that for the result to be the basecase of 100%, N = (1-Mean)/StDev</t>
  </si>
  <si>
    <t>Example of a cell where this applies</t>
  </si>
  <si>
    <t>This model looks at the cashflows for a single project or business.  This model is used for 1) initial structuring and approval of a guarantee, 2) estimation of the economic fee, 3) ongoing monitoring of individual guarantees.</t>
  </si>
  <si>
    <t>(if there are already numbers in the yellow cells, these are left over from a previous project or example, and should be deleted)</t>
  </si>
  <si>
    <t>First save the model with a new name so that the original model is unchanged</t>
  </si>
  <si>
    <t>The Stress Multipliers tab allows several scenarios of increasing severity to be entered.</t>
  </si>
  <si>
    <t>The top section describes the methodology.</t>
  </si>
  <si>
    <t>The section below allows the user to define the mean and standard deviation for each scenario</t>
  </si>
  <si>
    <t>The lower sections calculate the multipliers and probabilities to be used for each scenario</t>
  </si>
  <si>
    <t>PROBABILITY OF EACH SCENARIO</t>
  </si>
  <si>
    <t>The top section brings in the probabilities of each scenario from the Stress Multipliers tab and brings in the consequent losses from each Scenario tab.</t>
  </si>
  <si>
    <t>The section below calculates the NPV of the governments loan payments as a percentage of the loan balance and also calculates the NPV of the other government payments.</t>
  </si>
  <si>
    <t>If the capital costs are stressed and increased, increase the debt payments required to assume the additional cost is paid for by additional debt.  I.e. the effect of an increase in capital costs on the cashflows is the increase is later debt payments.</t>
  </si>
  <si>
    <t>Description of the Stress Multipliers Tab</t>
  </si>
  <si>
    <t>Note that the mean multiplier will be based around 1.0 e.g., 80% or 120%</t>
  </si>
  <si>
    <t>Note that the extra multiplier will be based around 0 e.g., -10% or 10%</t>
  </si>
  <si>
    <t>i.e. to give the basecase</t>
  </si>
  <si>
    <t>Discount Rate (govt. bond rate)</t>
  </si>
  <si>
    <t>CALCULATION OF ANNUAL FEE AS A PERCENT OF LOAN BALANCE</t>
  </si>
  <si>
    <t>PROBABILITY OF PROJECT BEING UNABLE TO PAY FEES</t>
  </si>
  <si>
    <t>One Standard Deviation in Direction of  Worsening Movement (S table)</t>
  </si>
  <si>
    <t>Mean of Multipliers  (M table)</t>
  </si>
  <si>
    <t>Multipliers for Scenario 1 (M+N*S)</t>
  </si>
  <si>
    <t>Multipliers for Scenario 2 (M+N*S)</t>
  </si>
  <si>
    <t>Multipliers for Scenario 3 (M+N*S)</t>
  </si>
  <si>
    <t>Multipliers for Scenario 4 (M+N*S)</t>
  </si>
  <si>
    <t>Multipliers for Scenario 5 (M+N*S)</t>
  </si>
  <si>
    <t>Multipliers for Scenario 6 (M+N*S)</t>
  </si>
  <si>
    <t>Multipliers for Basecase (M+N*S)</t>
  </si>
  <si>
    <t>Base</t>
  </si>
  <si>
    <t>For Basecase</t>
  </si>
  <si>
    <t>Flag * Prob. for Basecase</t>
  </si>
  <si>
    <t>a link from Basecase page</t>
  </si>
  <si>
    <t>Description of the Cashflows on the Basecase and Scenarios tabs</t>
  </si>
  <si>
    <t>MEAN AND STANARD DEVIATION APPROACH</t>
  </si>
  <si>
    <t>Ignore the mean and standard deviations APPROACH and in the Multipliers for Scenario 1 etc type-over the formulas and just enter the stress multipliers you want to use for Scenario 1.  Ten go below and do the same for Scenario 2 etc.</t>
  </si>
  <si>
    <t>There are two alternative approaches for setting the scenarios:</t>
  </si>
  <si>
    <t>Approach 1</t>
  </si>
  <si>
    <t>Approach 2</t>
  </si>
  <si>
    <t>For the case of new projects to be added to ongoing businesses, the model is duplicated: the calculations in the top half of the sheet are duplicated lower down for the existing company.  The new project can be entered in the top half of the sheet, and the existing business in the bottom half.  The net cashflows are then added at the bottom.</t>
  </si>
  <si>
    <t xml:space="preserve">Enter the basecase cashflows in the yellow cells of the Input Cashflows tab.  You can enter them only for the project, or for project plus the parent company.  </t>
  </si>
  <si>
    <t>The yellow input cells of the Basecase and "Scenario" tabs are linked to the inputs of "Input Cashflows", so there is no need to enter data on each tab.</t>
  </si>
  <si>
    <t>The "Input Cashflows" tab can be used on its own to look at one individual scenario.  Simply enter the stress multipliers in the blue cells and go to the bottom of the page to see the government payments.</t>
  </si>
  <si>
    <t>Direct Support payments</t>
  </si>
  <si>
    <t>Direct Government receipts</t>
  </si>
  <si>
    <t>Only the basecase cashflows of the Input Cashflows tab link to the rest of the model.  The results and multipliers on the Input Cashflows tab are not linked to the rest of the model.</t>
  </si>
  <si>
    <t>Enter the desired stresses in the blue cells on the Stress Multipliers tab.  This can be a single stress for all years, or a different stress per year.</t>
  </si>
  <si>
    <t>If you have separate information for the project and the parent company, these can be entered separately so each can be given different levels of stress.  Typically there is less uncertaintly for an existing company.</t>
  </si>
  <si>
    <t>To estimate the Averaged Loss, and therefore the economic fee, multiple scenarios and their probabilities can be entered on the "Stress Multipliers" tab.  These scenarios then flow to the cashflows on the Scenario tabs and the results are collected on the "Collected" tab.</t>
  </si>
  <si>
    <t>Overall Use of the Model</t>
  </si>
  <si>
    <t>Enter the project's basecase numbers in the yellow cells on the Input Cashflows tab (the other tabs are linked to these yellow cells).</t>
  </si>
  <si>
    <t xml:space="preserve">Capital Costs, less equity funding, are reflected in the consequent debt payments.  </t>
  </si>
  <si>
    <t>3.10</t>
  </si>
  <si>
    <t>3.9</t>
  </si>
  <si>
    <t>3.11</t>
  </si>
  <si>
    <t>The resulting payments from the government are given in the orange rows at the bottom of each Scenario tab and then linked to the Collected tab.</t>
  </si>
  <si>
    <t>1.1</t>
  </si>
  <si>
    <t>1.2</t>
  </si>
  <si>
    <t/>
  </si>
  <si>
    <t>2.1</t>
  </si>
  <si>
    <t>2.2</t>
  </si>
  <si>
    <t>2.3</t>
  </si>
  <si>
    <t>2.4</t>
  </si>
  <si>
    <t>2.5</t>
  </si>
  <si>
    <t>2.6</t>
  </si>
  <si>
    <t>2.7</t>
  </si>
  <si>
    <t>2.8</t>
  </si>
  <si>
    <t>2.9</t>
  </si>
  <si>
    <t>3.1</t>
  </si>
  <si>
    <t>3.2</t>
  </si>
  <si>
    <t>3.3</t>
  </si>
  <si>
    <t>3.4</t>
  </si>
  <si>
    <t>3.5</t>
  </si>
  <si>
    <t>3.6</t>
  </si>
  <si>
    <t>3.7</t>
  </si>
  <si>
    <t>3.8</t>
  </si>
  <si>
    <t>4.1</t>
  </si>
  <si>
    <t>4.2</t>
  </si>
  <si>
    <t>4.3</t>
  </si>
  <si>
    <t>4.4</t>
  </si>
  <si>
    <t>5.1</t>
  </si>
  <si>
    <t>5.2</t>
  </si>
  <si>
    <t>Net Income</t>
  </si>
  <si>
    <t>Debt Servicing</t>
  </si>
  <si>
    <t>FOR CHART: PROJECT BASECASE</t>
  </si>
  <si>
    <t>FOR CHART: PROJECT STRESSED</t>
  </si>
  <si>
    <t>Net Support Payments</t>
  </si>
  <si>
    <t>Net Revenue Support</t>
  </si>
  <si>
    <t>Debt Guarantee Payments</t>
  </si>
  <si>
    <t>Basecase</t>
  </si>
  <si>
    <t>For Graph</t>
  </si>
  <si>
    <t>Enter the net amount of Principal to be repaid as a negative number.  If there are debt disbursements to the company in this year, add those as a positive number.</t>
  </si>
  <si>
    <t>Expected Debt Principal Repayments</t>
  </si>
  <si>
    <t>Debt Principal payment required</t>
  </si>
  <si>
    <t>Relative Expected Debt Principal Repayments</t>
  </si>
  <si>
    <t>This is the probability that the loss will be in the band between this scenario and the previous one.  The last scenario also counts the probability that the loss could be worse.</t>
  </si>
  <si>
    <t>Yellow = Numbers from applicant, copied from Input Cashflows page</t>
  </si>
  <si>
    <t>If the cells are password protected, use the passowrd "Input" with capital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</si>
</sst>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Red]0"/>
    <numFmt numFmtId="165" formatCode="#,##0;[Red]#,##0"/>
    <numFmt numFmtId="166" formatCode="0.0%"/>
    <numFmt numFmtId="167" formatCode="_-* #,##0_-;\-* #,##0_-;_-* &quot;-&quot;??_-;_-@_-"/>
    <numFmt numFmtId="168" formatCode="0.00;[Red]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2" tint="-0.249977111117893"/>
      <name val="Calibri"/>
      <family val="2"/>
      <scheme val="minor"/>
    </font>
    <font>
      <sz val="14"/>
      <color theme="1"/>
      <name val="Calibri"/>
      <family val="2"/>
      <scheme val="minor"/>
    </font>
    <font>
      <sz val="12"/>
      <color theme="1"/>
      <name val="Calibri"/>
      <family val="2"/>
      <scheme val="minor"/>
    </font>
    <font>
      <sz val="11"/>
      <color theme="0" tint="-0.499984740745262"/>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i/>
      <sz val="11"/>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66FFFF"/>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CC"/>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193">
    <xf numFmtId="0" fontId="0" fillId="0" borderId="0" xfId="0"/>
    <xf numFmtId="0" fontId="0" fillId="2" borderId="0" xfId="0" applyFill="1"/>
    <xf numFmtId="0" fontId="2" fillId="2" borderId="0" xfId="0" applyFont="1" applyFill="1"/>
    <xf numFmtId="0" fontId="3" fillId="2" borderId="0" xfId="0" applyFont="1" applyFill="1"/>
    <xf numFmtId="0" fontId="4" fillId="2" borderId="0" xfId="0" applyFont="1" applyFill="1"/>
    <xf numFmtId="9" fontId="0" fillId="6" borderId="8" xfId="2" applyFont="1" applyFill="1" applyBorder="1"/>
    <xf numFmtId="9" fontId="0" fillId="6" borderId="9" xfId="2" applyFont="1" applyFill="1" applyBorder="1"/>
    <xf numFmtId="9" fontId="0" fillId="6" borderId="0" xfId="2" applyFont="1" applyFill="1" applyBorder="1"/>
    <xf numFmtId="9" fontId="0" fillId="6" borderId="11" xfId="2" applyFont="1" applyFill="1" applyBorder="1"/>
    <xf numFmtId="9" fontId="0" fillId="6" borderId="12" xfId="2" applyFont="1" applyFill="1" applyBorder="1"/>
    <xf numFmtId="9" fontId="0" fillId="6" borderId="13" xfId="2" applyFont="1" applyFill="1" applyBorder="1"/>
    <xf numFmtId="0" fontId="0" fillId="3" borderId="4" xfId="0" applyFill="1" applyBorder="1"/>
    <xf numFmtId="0" fontId="0" fillId="4" borderId="5" xfId="0" applyFill="1" applyBorder="1"/>
    <xf numFmtId="0" fontId="0" fillId="4" borderId="6" xfId="0" applyFill="1" applyBorder="1"/>
    <xf numFmtId="9" fontId="0" fillId="5" borderId="1" xfId="2" applyFont="1" applyFill="1" applyBorder="1"/>
    <xf numFmtId="9" fontId="0" fillId="5" borderId="2" xfId="2" applyFont="1" applyFill="1" applyBorder="1"/>
    <xf numFmtId="9" fontId="0" fillId="5" borderId="3" xfId="2" applyFont="1" applyFill="1" applyBorder="1"/>
    <xf numFmtId="9" fontId="0" fillId="3" borderId="4" xfId="2" applyFont="1" applyFill="1" applyBorder="1"/>
    <xf numFmtId="9" fontId="0" fillId="7" borderId="5" xfId="2" applyFont="1" applyFill="1" applyBorder="1"/>
    <xf numFmtId="9" fontId="0" fillId="7" borderId="6" xfId="2" applyFont="1" applyFill="1" applyBorder="1"/>
    <xf numFmtId="14" fontId="4" fillId="2" borderId="0" xfId="0" applyNumberFormat="1" applyFont="1" applyFill="1"/>
    <xf numFmtId="164" fontId="0" fillId="3" borderId="8" xfId="0" applyNumberFormat="1" applyFill="1" applyBorder="1"/>
    <xf numFmtId="164" fontId="0" fillId="3" borderId="8" xfId="1" applyNumberFormat="1" applyFont="1" applyFill="1" applyBorder="1"/>
    <xf numFmtId="164" fontId="0" fillId="3" borderId="9" xfId="0" applyNumberFormat="1" applyFill="1" applyBorder="1"/>
    <xf numFmtId="164" fontId="0" fillId="3" borderId="0" xfId="0" applyNumberFormat="1" applyFill="1" applyBorder="1"/>
    <xf numFmtId="164" fontId="0" fillId="3" borderId="11" xfId="0" applyNumberFormat="1" applyFill="1" applyBorder="1"/>
    <xf numFmtId="164" fontId="0" fillId="3" borderId="7" xfId="1" applyNumberFormat="1" applyFont="1" applyFill="1" applyBorder="1"/>
    <xf numFmtId="164" fontId="0" fillId="3" borderId="9" xfId="1" applyNumberFormat="1" applyFont="1" applyFill="1" applyBorder="1"/>
    <xf numFmtId="164" fontId="0" fillId="3" borderId="14" xfId="1" applyNumberFormat="1" applyFont="1" applyFill="1" applyBorder="1"/>
    <xf numFmtId="164" fontId="0" fillId="3" borderId="12" xfId="1" applyNumberFormat="1" applyFont="1" applyFill="1" applyBorder="1"/>
    <xf numFmtId="164" fontId="0" fillId="3" borderId="13" xfId="1" applyNumberFormat="1" applyFont="1" applyFill="1" applyBorder="1"/>
    <xf numFmtId="164" fontId="0" fillId="2" borderId="0" xfId="0" applyNumberFormat="1" applyFill="1"/>
    <xf numFmtId="164" fontId="0" fillId="4" borderId="7" xfId="1" applyNumberFormat="1" applyFont="1" applyFill="1" applyBorder="1"/>
    <xf numFmtId="164" fontId="0" fillId="4" borderId="8" xfId="1" applyNumberFormat="1" applyFont="1" applyFill="1" applyBorder="1"/>
    <xf numFmtId="164" fontId="0" fillId="4" borderId="9" xfId="1" applyNumberFormat="1" applyFont="1" applyFill="1" applyBorder="1"/>
    <xf numFmtId="164" fontId="0" fillId="4" borderId="10" xfId="1" applyNumberFormat="1" applyFont="1" applyFill="1" applyBorder="1"/>
    <xf numFmtId="164" fontId="0" fillId="4" borderId="0" xfId="1" applyNumberFormat="1" applyFont="1" applyFill="1" applyBorder="1"/>
    <xf numFmtId="164" fontId="0" fillId="4" borderId="11" xfId="1" applyNumberFormat="1" applyFont="1" applyFill="1" applyBorder="1"/>
    <xf numFmtId="164" fontId="0" fillId="8" borderId="10" xfId="1" applyNumberFormat="1" applyFont="1" applyFill="1" applyBorder="1"/>
    <xf numFmtId="164" fontId="0" fillId="8" borderId="0" xfId="1" applyNumberFormat="1" applyFont="1" applyFill="1" applyBorder="1"/>
    <xf numFmtId="164" fontId="0" fillId="8" borderId="11" xfId="1" applyNumberFormat="1" applyFont="1" applyFill="1" applyBorder="1"/>
    <xf numFmtId="164" fontId="0" fillId="8" borderId="4" xfId="0" applyNumberFormat="1" applyFill="1" applyBorder="1"/>
    <xf numFmtId="164" fontId="0" fillId="8" borderId="5" xfId="1" applyNumberFormat="1" applyFont="1" applyFill="1" applyBorder="1"/>
    <xf numFmtId="164" fontId="0" fillId="8" borderId="6" xfId="1" applyNumberFormat="1" applyFont="1" applyFill="1" applyBorder="1"/>
    <xf numFmtId="0" fontId="4" fillId="9" borderId="0" xfId="0" applyFont="1" applyFill="1"/>
    <xf numFmtId="0" fontId="0" fillId="9" borderId="0" xfId="0" applyFill="1"/>
    <xf numFmtId="164" fontId="0" fillId="9" borderId="0" xfId="0" applyNumberFormat="1" applyFill="1"/>
    <xf numFmtId="164" fontId="0" fillId="8" borderId="4" xfId="1" applyNumberFormat="1" applyFont="1" applyFill="1" applyBorder="1"/>
    <xf numFmtId="0" fontId="0" fillId="3" borderId="15" xfId="0" applyFill="1" applyBorder="1"/>
    <xf numFmtId="0" fontId="0" fillId="3" borderId="16" xfId="0" applyFill="1" applyBorder="1"/>
    <xf numFmtId="0" fontId="0" fillId="5" borderId="16" xfId="0" applyFill="1" applyBorder="1"/>
    <xf numFmtId="0" fontId="0" fillId="6" borderId="16" xfId="0" applyFill="1" applyBorder="1"/>
    <xf numFmtId="0" fontId="0" fillId="4" borderId="16" xfId="0" applyFill="1" applyBorder="1"/>
    <xf numFmtId="0" fontId="0" fillId="8" borderId="16" xfId="0" applyFill="1" applyBorder="1"/>
    <xf numFmtId="0" fontId="0" fillId="8" borderId="17" xfId="0" applyFill="1" applyBorder="1"/>
    <xf numFmtId="0" fontId="2" fillId="4" borderId="0" xfId="0" applyFont="1" applyFill="1" applyAlignment="1">
      <alignment wrapText="1"/>
    </xf>
    <xf numFmtId="0" fontId="0" fillId="4" borderId="0" xfId="0" applyFill="1" applyAlignment="1">
      <alignment wrapText="1"/>
    </xf>
    <xf numFmtId="0" fontId="0" fillId="2" borderId="0" xfId="0" applyFill="1" applyAlignment="1">
      <alignment horizontal="right"/>
    </xf>
    <xf numFmtId="0" fontId="0" fillId="4" borderId="4" xfId="0" applyFill="1" applyBorder="1"/>
    <xf numFmtId="164" fontId="0" fillId="8" borderId="14" xfId="1" applyNumberFormat="1" applyFont="1" applyFill="1" applyBorder="1"/>
    <xf numFmtId="164" fontId="0" fillId="8" borderId="12" xfId="1" applyNumberFormat="1" applyFont="1" applyFill="1" applyBorder="1"/>
    <xf numFmtId="164" fontId="0" fillId="8" borderId="13" xfId="1" applyNumberFormat="1" applyFont="1" applyFill="1" applyBorder="1"/>
    <xf numFmtId="165" fontId="0" fillId="3" borderId="7" xfId="0" applyNumberFormat="1" applyFill="1" applyBorder="1"/>
    <xf numFmtId="165" fontId="0" fillId="3" borderId="8" xfId="0" applyNumberFormat="1" applyFill="1" applyBorder="1"/>
    <xf numFmtId="165" fontId="0" fillId="3" borderId="10" xfId="0" applyNumberFormat="1" applyFill="1" applyBorder="1"/>
    <xf numFmtId="165" fontId="0" fillId="3" borderId="0" xfId="0" applyNumberFormat="1" applyFill="1" applyBorder="1"/>
    <xf numFmtId="165" fontId="0" fillId="3" borderId="0" xfId="1" applyNumberFormat="1" applyFont="1" applyFill="1" applyBorder="1"/>
    <xf numFmtId="0" fontId="0" fillId="10" borderId="0" xfId="0" applyFill="1"/>
    <xf numFmtId="9" fontId="0" fillId="3" borderId="5" xfId="2" applyFont="1" applyFill="1" applyBorder="1"/>
    <xf numFmtId="9" fontId="0" fillId="3" borderId="6" xfId="2" applyFont="1" applyFill="1" applyBorder="1"/>
    <xf numFmtId="43" fontId="0" fillId="4" borderId="4" xfId="1" applyFont="1" applyFill="1" applyBorder="1"/>
    <xf numFmtId="43" fontId="0" fillId="4" borderId="5" xfId="1" applyFont="1" applyFill="1" applyBorder="1"/>
    <xf numFmtId="43" fontId="0" fillId="4" borderId="6" xfId="1" applyFont="1" applyFill="1" applyBorder="1"/>
    <xf numFmtId="0" fontId="0" fillId="10" borderId="0" xfId="0" applyFill="1" applyAlignment="1">
      <alignment horizontal="center"/>
    </xf>
    <xf numFmtId="0" fontId="0" fillId="10" borderId="0" xfId="0" applyFill="1" applyAlignment="1">
      <alignment horizontal="center" wrapText="1"/>
    </xf>
    <xf numFmtId="0" fontId="0" fillId="10" borderId="0" xfId="0" applyFill="1" applyAlignment="1">
      <alignment wrapText="1"/>
    </xf>
    <xf numFmtId="1" fontId="0" fillId="4" borderId="3" xfId="0" applyNumberFormat="1" applyFill="1" applyBorder="1"/>
    <xf numFmtId="166" fontId="6" fillId="11" borderId="18" xfId="2" applyNumberFormat="1" applyFont="1" applyFill="1" applyBorder="1"/>
    <xf numFmtId="164" fontId="0" fillId="4" borderId="4" xfId="0" applyNumberFormat="1" applyFill="1" applyBorder="1"/>
    <xf numFmtId="164" fontId="0" fillId="4" borderId="5" xfId="1" applyNumberFormat="1" applyFont="1" applyFill="1" applyBorder="1"/>
    <xf numFmtId="164" fontId="0" fillId="4" borderId="6" xfId="1" applyNumberFormat="1" applyFont="1" applyFill="1" applyBorder="1"/>
    <xf numFmtId="164" fontId="0" fillId="4" borderId="18" xfId="0" applyNumberFormat="1" applyFill="1" applyBorder="1"/>
    <xf numFmtId="0" fontId="2" fillId="10" borderId="0" xfId="0" applyFont="1" applyFill="1"/>
    <xf numFmtId="0" fontId="7" fillId="10" borderId="0" xfId="0" applyFont="1" applyFill="1"/>
    <xf numFmtId="167" fontId="0" fillId="5" borderId="18" xfId="1" applyNumberFormat="1" applyFont="1" applyFill="1" applyBorder="1" applyAlignment="1"/>
    <xf numFmtId="167" fontId="0" fillId="3" borderId="4" xfId="1" applyNumberFormat="1" applyFont="1" applyFill="1" applyBorder="1"/>
    <xf numFmtId="167" fontId="0" fillId="3" borderId="5" xfId="1" applyNumberFormat="1" applyFont="1" applyFill="1" applyBorder="1"/>
    <xf numFmtId="167" fontId="0" fillId="3" borderId="6" xfId="1" applyNumberFormat="1" applyFont="1" applyFill="1" applyBorder="1"/>
    <xf numFmtId="0" fontId="8" fillId="4" borderId="0" xfId="3" applyFill="1" applyAlignment="1"/>
    <xf numFmtId="167" fontId="0" fillId="4" borderId="4" xfId="1" applyNumberFormat="1" applyFont="1" applyFill="1" applyBorder="1"/>
    <xf numFmtId="167" fontId="0" fillId="4" borderId="5" xfId="1" applyNumberFormat="1" applyFont="1" applyFill="1" applyBorder="1"/>
    <xf numFmtId="167" fontId="0" fillId="4" borderId="6" xfId="1" applyNumberFormat="1" applyFont="1" applyFill="1" applyBorder="1"/>
    <xf numFmtId="9" fontId="0" fillId="4" borderId="7" xfId="2" applyFont="1" applyFill="1" applyBorder="1"/>
    <xf numFmtId="9" fontId="0" fillId="4" borderId="8" xfId="2" applyFont="1" applyFill="1" applyBorder="1"/>
    <xf numFmtId="9" fontId="0" fillId="4" borderId="9" xfId="2" applyFont="1" applyFill="1" applyBorder="1"/>
    <xf numFmtId="9" fontId="0" fillId="4" borderId="10" xfId="2" applyFont="1" applyFill="1" applyBorder="1"/>
    <xf numFmtId="9" fontId="0" fillId="4" borderId="0" xfId="2" applyFont="1" applyFill="1" applyBorder="1"/>
    <xf numFmtId="9" fontId="0" fillId="4" borderId="11" xfId="2" applyFont="1" applyFill="1" applyBorder="1"/>
    <xf numFmtId="9" fontId="0" fillId="4" borderId="4" xfId="0" applyNumberFormat="1" applyFill="1" applyBorder="1"/>
    <xf numFmtId="9" fontId="0" fillId="4" borderId="5" xfId="0" applyNumberFormat="1" applyFill="1" applyBorder="1"/>
    <xf numFmtId="9" fontId="0" fillId="4" borderId="6" xfId="0" applyNumberFormat="1" applyFill="1" applyBorder="1"/>
    <xf numFmtId="168" fontId="0" fillId="2" borderId="0" xfId="0" applyNumberFormat="1" applyFill="1"/>
    <xf numFmtId="0" fontId="9" fillId="0" borderId="0" xfId="0" applyFont="1"/>
    <xf numFmtId="166" fontId="0" fillId="4" borderId="18" xfId="2" applyNumberFormat="1" applyFont="1" applyFill="1" applyBorder="1" applyAlignment="1">
      <alignment horizontal="center"/>
    </xf>
    <xf numFmtId="0" fontId="10" fillId="0" borderId="0" xfId="0" applyFont="1"/>
    <xf numFmtId="166" fontId="0" fillId="5" borderId="1" xfId="2" applyNumberFormat="1" applyFont="1" applyFill="1" applyBorder="1"/>
    <xf numFmtId="9" fontId="9" fillId="0" borderId="0" xfId="0" applyNumberFormat="1" applyFont="1"/>
    <xf numFmtId="166" fontId="0" fillId="6" borderId="8" xfId="2" applyNumberFormat="1" applyFont="1" applyFill="1" applyBorder="1"/>
    <xf numFmtId="9" fontId="6" fillId="5" borderId="1" xfId="2" applyFont="1" applyFill="1" applyBorder="1"/>
    <xf numFmtId="9" fontId="6" fillId="6" borderId="8" xfId="2" applyFont="1" applyFill="1" applyBorder="1"/>
    <xf numFmtId="9" fontId="6" fillId="6" borderId="9" xfId="2" applyFont="1" applyFill="1" applyBorder="1"/>
    <xf numFmtId="9" fontId="6" fillId="5" borderId="2" xfId="2" applyFont="1" applyFill="1" applyBorder="1"/>
    <xf numFmtId="9" fontId="6" fillId="6" borderId="0" xfId="2" applyFont="1" applyFill="1" applyBorder="1"/>
    <xf numFmtId="9" fontId="6" fillId="6" borderId="11" xfId="2" applyFont="1" applyFill="1" applyBorder="1"/>
    <xf numFmtId="9" fontId="6" fillId="5" borderId="3" xfId="2" applyFont="1" applyFill="1" applyBorder="1"/>
    <xf numFmtId="9" fontId="6" fillId="6" borderId="12" xfId="2" applyFont="1" applyFill="1" applyBorder="1"/>
    <xf numFmtId="9" fontId="6" fillId="6" borderId="13" xfId="2" applyFont="1" applyFill="1" applyBorder="1"/>
    <xf numFmtId="9" fontId="9" fillId="0" borderId="0" xfId="2" applyFont="1"/>
    <xf numFmtId="43" fontId="9" fillId="0" borderId="0" xfId="1" applyFont="1"/>
    <xf numFmtId="0" fontId="9" fillId="0" borderId="0" xfId="2" applyNumberFormat="1" applyFont="1" applyAlignment="1">
      <alignment horizontal="center"/>
    </xf>
    <xf numFmtId="166" fontId="3" fillId="11" borderId="18" xfId="2" applyNumberFormat="1" applyFont="1" applyFill="1" applyBorder="1"/>
    <xf numFmtId="0" fontId="2" fillId="0" borderId="0" xfId="0" applyFont="1"/>
    <xf numFmtId="0" fontId="9" fillId="0" borderId="0" xfId="0" applyFont="1" applyFill="1"/>
    <xf numFmtId="0" fontId="0" fillId="0" borderId="0" xfId="0" applyFill="1"/>
    <xf numFmtId="9" fontId="6" fillId="0" borderId="0" xfId="2" applyFont="1" applyFill="1" applyBorder="1"/>
    <xf numFmtId="0" fontId="9" fillId="12" borderId="0" xfId="1" applyNumberFormat="1" applyFont="1" applyFill="1" applyAlignment="1">
      <alignment horizontal="center"/>
    </xf>
    <xf numFmtId="0" fontId="9" fillId="0" borderId="0" xfId="1" applyNumberFormat="1" applyFont="1" applyAlignment="1">
      <alignment horizontal="center"/>
    </xf>
    <xf numFmtId="0" fontId="9" fillId="0" borderId="0" xfId="1" applyNumberFormat="1" applyFont="1" applyFill="1" applyAlignment="1">
      <alignment horizontal="center"/>
    </xf>
    <xf numFmtId="0" fontId="9" fillId="9" borderId="0" xfId="0" applyFont="1" applyFill="1"/>
    <xf numFmtId="43" fontId="9" fillId="9" borderId="0" xfId="1" applyFont="1" applyFill="1"/>
    <xf numFmtId="9" fontId="9" fillId="9" borderId="0" xfId="2" applyFont="1" applyFill="1"/>
    <xf numFmtId="9" fontId="9" fillId="12" borderId="0" xfId="2" applyFont="1" applyFill="1" applyAlignment="1">
      <alignment horizontal="center"/>
    </xf>
    <xf numFmtId="166" fontId="0" fillId="12" borderId="18" xfId="2" applyNumberFormat="1" applyFont="1" applyFill="1" applyBorder="1" applyAlignment="1">
      <alignment horizontal="center"/>
    </xf>
    <xf numFmtId="9" fontId="9" fillId="0" borderId="0" xfId="0" applyNumberFormat="1" applyFont="1" applyAlignment="1">
      <alignment horizontal="center"/>
    </xf>
    <xf numFmtId="0" fontId="9" fillId="0" borderId="0" xfId="0" applyFont="1" applyAlignment="1">
      <alignment horizontal="center"/>
    </xf>
    <xf numFmtId="2" fontId="9" fillId="5" borderId="0" xfId="1" applyNumberFormat="1" applyFont="1" applyFill="1" applyAlignment="1">
      <alignment horizontal="center"/>
    </xf>
    <xf numFmtId="43" fontId="9" fillId="0" borderId="0" xfId="1" applyFont="1" applyAlignment="1">
      <alignment horizontal="right"/>
    </xf>
    <xf numFmtId="0" fontId="11" fillId="10" borderId="0" xfId="0" applyFont="1" applyFill="1"/>
    <xf numFmtId="0" fontId="12" fillId="10" borderId="0" xfId="0" applyFont="1" applyFill="1"/>
    <xf numFmtId="9" fontId="0" fillId="4" borderId="1" xfId="2" applyFont="1" applyFill="1" applyBorder="1"/>
    <xf numFmtId="9" fontId="0" fillId="4" borderId="2" xfId="2" applyFont="1" applyFill="1" applyBorder="1"/>
    <xf numFmtId="9" fontId="0" fillId="4" borderId="3" xfId="2" applyFont="1" applyFill="1" applyBorder="1"/>
    <xf numFmtId="0" fontId="0" fillId="4" borderId="0" xfId="0" applyFill="1" applyAlignment="1">
      <alignment horizontal="center" wrapText="1"/>
    </xf>
    <xf numFmtId="0" fontId="0" fillId="4" borderId="0" xfId="0" quotePrefix="1" applyFill="1" applyAlignment="1">
      <alignment horizontal="center" wrapText="1"/>
    </xf>
    <xf numFmtId="9" fontId="0" fillId="4" borderId="12" xfId="2" applyFont="1" applyFill="1" applyBorder="1"/>
    <xf numFmtId="9" fontId="0" fillId="4" borderId="13" xfId="2" applyFont="1" applyFill="1" applyBorder="1"/>
    <xf numFmtId="165" fontId="0" fillId="10" borderId="21" xfId="0" applyNumberFormat="1" applyFill="1" applyBorder="1"/>
    <xf numFmtId="165" fontId="0" fillId="10" borderId="22" xfId="0" applyNumberFormat="1" applyFill="1" applyBorder="1"/>
    <xf numFmtId="165" fontId="0" fillId="10" borderId="24" xfId="0" applyNumberFormat="1" applyFill="1" applyBorder="1"/>
    <xf numFmtId="165" fontId="0" fillId="10" borderId="25" xfId="0" applyNumberFormat="1" applyFill="1" applyBorder="1"/>
    <xf numFmtId="165" fontId="0" fillId="10" borderId="0" xfId="0" applyNumberFormat="1" applyFill="1" applyBorder="1"/>
    <xf numFmtId="165" fontId="0" fillId="10" borderId="27" xfId="0" applyNumberFormat="1" applyFill="1" applyBorder="1"/>
    <xf numFmtId="0" fontId="0" fillId="10" borderId="16" xfId="0" applyFill="1" applyBorder="1"/>
    <xf numFmtId="0" fontId="0" fillId="10" borderId="17" xfId="0" applyFill="1" applyBorder="1"/>
    <xf numFmtId="0" fontId="0" fillId="10" borderId="19" xfId="0" applyFill="1" applyBorder="1"/>
    <xf numFmtId="0" fontId="0" fillId="10" borderId="28" xfId="0" applyFill="1" applyBorder="1"/>
    <xf numFmtId="0" fontId="0" fillId="10" borderId="29" xfId="0" applyFill="1" applyBorder="1"/>
    <xf numFmtId="0" fontId="0" fillId="10" borderId="30" xfId="0" applyFill="1" applyBorder="1"/>
    <xf numFmtId="0" fontId="0" fillId="10" borderId="21" xfId="0" applyFill="1" applyBorder="1" applyAlignment="1">
      <alignment wrapText="1"/>
    </xf>
    <xf numFmtId="0" fontId="0" fillId="10" borderId="22" xfId="0" applyFill="1" applyBorder="1" applyAlignment="1">
      <alignment wrapText="1"/>
    </xf>
    <xf numFmtId="167" fontId="0" fillId="10" borderId="20" xfId="1" applyNumberFormat="1" applyFont="1" applyFill="1" applyBorder="1" applyAlignment="1">
      <alignment wrapText="1"/>
    </xf>
    <xf numFmtId="167" fontId="0" fillId="10" borderId="21" xfId="1" applyNumberFormat="1" applyFont="1" applyFill="1" applyBorder="1" applyAlignment="1">
      <alignment wrapText="1"/>
    </xf>
    <xf numFmtId="167" fontId="0" fillId="10" borderId="22" xfId="1" applyNumberFormat="1" applyFont="1" applyFill="1" applyBorder="1" applyAlignment="1">
      <alignment wrapText="1"/>
    </xf>
    <xf numFmtId="167" fontId="0" fillId="10" borderId="26" xfId="1" applyNumberFormat="1" applyFont="1" applyFill="1" applyBorder="1" applyAlignment="1">
      <alignment wrapText="1"/>
    </xf>
    <xf numFmtId="167" fontId="0" fillId="10" borderId="0" xfId="1" applyNumberFormat="1" applyFont="1" applyFill="1" applyBorder="1" applyAlignment="1">
      <alignment wrapText="1"/>
    </xf>
    <xf numFmtId="167" fontId="0" fillId="10" borderId="27" xfId="1" applyNumberFormat="1" applyFont="1" applyFill="1" applyBorder="1" applyAlignment="1">
      <alignment wrapText="1"/>
    </xf>
    <xf numFmtId="167" fontId="0" fillId="10" borderId="23" xfId="1" applyNumberFormat="1" applyFont="1" applyFill="1" applyBorder="1" applyAlignment="1">
      <alignment wrapText="1"/>
    </xf>
    <xf numFmtId="167" fontId="0" fillId="10" borderId="24" xfId="1" applyNumberFormat="1" applyFont="1" applyFill="1" applyBorder="1" applyAlignment="1">
      <alignment wrapText="1"/>
    </xf>
    <xf numFmtId="167" fontId="0" fillId="10" borderId="25" xfId="1" applyNumberFormat="1" applyFont="1" applyFill="1" applyBorder="1" applyAlignment="1">
      <alignment wrapText="1"/>
    </xf>
    <xf numFmtId="0" fontId="0" fillId="10" borderId="0" xfId="0" applyFill="1" applyAlignment="1">
      <alignment horizontal="left"/>
    </xf>
    <xf numFmtId="0" fontId="0" fillId="10" borderId="19" xfId="0" applyFill="1" applyBorder="1" applyAlignment="1">
      <alignment horizontal="left" wrapText="1"/>
    </xf>
    <xf numFmtId="0" fontId="0" fillId="10" borderId="26" xfId="0" applyFill="1" applyBorder="1" applyAlignment="1">
      <alignment horizontal="left"/>
    </xf>
    <xf numFmtId="0" fontId="0" fillId="10" borderId="23" xfId="0" applyFill="1" applyBorder="1" applyAlignment="1">
      <alignment horizontal="left"/>
    </xf>
    <xf numFmtId="0" fontId="0" fillId="13" borderId="4" xfId="0" applyFill="1" applyBorder="1"/>
    <xf numFmtId="0" fontId="0" fillId="13" borderId="15" xfId="0" applyFill="1" applyBorder="1"/>
    <xf numFmtId="0" fontId="0" fillId="13" borderId="16" xfId="0" applyFill="1" applyBorder="1"/>
    <xf numFmtId="165" fontId="0" fillId="13" borderId="7" xfId="0" applyNumberFormat="1" applyFill="1" applyBorder="1"/>
    <xf numFmtId="165" fontId="0" fillId="13" borderId="8" xfId="0" applyNumberFormat="1" applyFill="1" applyBorder="1"/>
    <xf numFmtId="164" fontId="0" fillId="13" borderId="8" xfId="0" applyNumberFormat="1" applyFill="1" applyBorder="1"/>
    <xf numFmtId="164" fontId="0" fillId="13" borderId="9" xfId="0" applyNumberFormat="1" applyFill="1" applyBorder="1"/>
    <xf numFmtId="165" fontId="0" fillId="13" borderId="10" xfId="0" applyNumberFormat="1" applyFill="1" applyBorder="1"/>
    <xf numFmtId="165" fontId="0" fillId="13" borderId="0" xfId="0" applyNumberFormat="1" applyFill="1" applyBorder="1"/>
    <xf numFmtId="164" fontId="0" fillId="13" borderId="0" xfId="0" applyNumberFormat="1" applyFill="1" applyBorder="1"/>
    <xf numFmtId="164" fontId="0" fillId="13" borderId="11" xfId="0" applyNumberFormat="1" applyFill="1" applyBorder="1"/>
    <xf numFmtId="165" fontId="0" fillId="13" borderId="0" xfId="1" applyNumberFormat="1" applyFont="1" applyFill="1" applyBorder="1"/>
    <xf numFmtId="164" fontId="0" fillId="13" borderId="7" xfId="1" applyNumberFormat="1" applyFont="1" applyFill="1" applyBorder="1"/>
    <xf numFmtId="164" fontId="0" fillId="13" borderId="8" xfId="1" applyNumberFormat="1" applyFont="1" applyFill="1" applyBorder="1"/>
    <xf numFmtId="164" fontId="0" fillId="13" borderId="9" xfId="1" applyNumberFormat="1" applyFont="1" applyFill="1" applyBorder="1"/>
    <xf numFmtId="164" fontId="0" fillId="13" borderId="14" xfId="1" applyNumberFormat="1" applyFont="1" applyFill="1" applyBorder="1"/>
    <xf numFmtId="164" fontId="0" fillId="13" borderId="12" xfId="1" applyNumberFormat="1" applyFont="1" applyFill="1" applyBorder="1"/>
    <xf numFmtId="164" fontId="0" fillId="13" borderId="13" xfId="1" applyNumberFormat="1" applyFont="1" applyFill="1" applyBorder="1"/>
    <xf numFmtId="9" fontId="0" fillId="13" borderId="4" xfId="2" applyFont="1" applyFill="1" applyBorder="1"/>
    <xf numFmtId="0" fontId="0" fillId="10" borderId="26" xfId="0" applyFill="1" applyBorder="1" applyAlignment="1">
      <alignment horizontal="left" vertical="top"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FFCC"/>
      <color rgb="FFFFFF99"/>
      <color rgb="FFFF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1.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2.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3.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4.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5.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6.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7.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8.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9.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1.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2.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3.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4.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5.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6.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7.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8.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9.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1.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52.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3.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4.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5.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6.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7.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8.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9.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1.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62.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3.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64.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65.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6.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7.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8.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9.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1.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72.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73.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74.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75.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76.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7.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8.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9.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1.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82.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83.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84.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85.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86.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87.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8.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9.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1.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92.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'Input Cashflows'!$BO$7</c:f>
              <c:strCache>
                <c:ptCount val="1"/>
                <c:pt idx="0">
                  <c:v>Gross Operating Income to Company</c:v>
                </c:pt>
              </c:strCache>
            </c:strRef>
          </c:tx>
          <c:spPr>
            <a:ln w="19050" cap="rnd">
              <a:solidFill>
                <a:schemeClr val="tx1"/>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Cashflows'!$BP$7:$CX$7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F46E-4587-ADB5-171D6F767F43}"/>
            </c:ext>
          </c:extLst>
        </c:ser>
        <c:ser>
          <c:idx val="1"/>
          <c:order val="1"/>
          <c:tx>
            <c:strRef>
              <c:f>'Input Cashflows'!$BO$8</c:f>
              <c:strCache>
                <c:ptCount val="1"/>
                <c:pt idx="0">
                  <c:v>Operating Expenses</c:v>
                </c:pt>
              </c:strCache>
            </c:strRef>
          </c:tx>
          <c:spPr>
            <a:ln w="19050" cap="rnd">
              <a:solidFill>
                <a:schemeClr val="accent2"/>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Cashflows'!$BP$8:$CX$8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F46E-4587-ADB5-171D6F767F43}"/>
            </c:ext>
          </c:extLst>
        </c:ser>
        <c:ser>
          <c:idx val="2"/>
          <c:order val="2"/>
          <c:tx>
            <c:strRef>
              <c:f>'Input Cashflows'!$BO$9</c:f>
              <c:strCache>
                <c:ptCount val="1"/>
                <c:pt idx="0">
                  <c:v>Expected Debt Principal Repayments</c:v>
                </c:pt>
              </c:strCache>
            </c:strRef>
          </c:tx>
          <c:spPr>
            <a:ln w="19050" cap="rnd">
              <a:solidFill>
                <a:schemeClr val="accent3"/>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Cashflows'!$BP$9:$CX$9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F46E-4587-ADB5-171D6F767F43}"/>
            </c:ext>
          </c:extLst>
        </c:ser>
        <c:ser>
          <c:idx val="3"/>
          <c:order val="3"/>
          <c:tx>
            <c:strRef>
              <c:f>'Input Cashflows'!$BO$10</c:f>
              <c:strCache>
                <c:ptCount val="1"/>
                <c:pt idx="0">
                  <c:v>Expected Debt Interest Repayments</c:v>
                </c:pt>
              </c:strCache>
            </c:strRef>
          </c:tx>
          <c:spPr>
            <a:ln w="19050" cap="rnd">
              <a:solidFill>
                <a:schemeClr val="accent4"/>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Cashflows'!$BP$10:$CX$10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F46E-4587-ADB5-171D6F767F43}"/>
            </c:ext>
          </c:extLst>
        </c:ser>
        <c:ser>
          <c:idx val="4"/>
          <c:order val="4"/>
          <c:tx>
            <c:strRef>
              <c:f>'Input Cashflows'!$BO$11</c:f>
              <c:strCache>
                <c:ptCount val="1"/>
                <c:pt idx="0">
                  <c:v>Direct Support payments</c:v>
                </c:pt>
              </c:strCache>
            </c:strRef>
          </c:tx>
          <c:spPr>
            <a:ln w="19050" cap="rnd">
              <a:solidFill>
                <a:schemeClr val="accent5"/>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Cashflows'!$BP$11:$CX$11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F46E-4587-ADB5-171D6F767F43}"/>
            </c:ext>
          </c:extLst>
        </c:ser>
        <c:ser>
          <c:idx val="5"/>
          <c:order val="5"/>
          <c:tx>
            <c:strRef>
              <c:f>'Input Cashflows'!$BO$12</c:f>
              <c:strCache>
                <c:ptCount val="1"/>
                <c:pt idx="0">
                  <c:v>Direct Government receipts</c:v>
                </c:pt>
              </c:strCache>
            </c:strRef>
          </c:tx>
          <c:spPr>
            <a:ln w="19050" cap="rnd">
              <a:solidFill>
                <a:schemeClr val="accent6"/>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Cashflows'!$BP$12:$CX$12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F46E-4587-ADB5-171D6F767F43}"/>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Net Cashflows</a:t>
            </a:r>
          </a:p>
        </c:rich>
      </c:tx>
      <c:overlay val="0"/>
      <c:spPr>
        <a:noFill/>
        <a:ln>
          <a:noFill/>
        </a:ln>
        <a:effectLst/>
      </c:spPr>
    </c:title>
    <c:autoTitleDeleted val="0"/>
    <c:plotArea>
      <c:layout/>
      <c:scatterChart>
        <c:scatterStyle val="smoothMarker"/>
        <c:varyColors val="0"/>
        <c:ser>
          <c:idx val="1"/>
          <c:order val="0"/>
          <c:tx>
            <c:strRef>
              <c:f>'Input Cashflows'!$BO$66</c:f>
              <c:strCache>
                <c:ptCount val="1"/>
                <c:pt idx="0">
                  <c:v>Net Support Payments</c:v>
                </c:pt>
              </c:strCache>
            </c:strRef>
          </c:tx>
          <c:spPr>
            <a:ln>
              <a:solidFill>
                <a:srgbClr val="FF0000"/>
              </a:solidFill>
            </a:ln>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Cashflows'!$BP$66:$CX$66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F639-4DE5-A52F-D123FB9650C6}"/>
            </c:ext>
          </c:extLst>
        </c:ser>
        <c:ser>
          <c:idx val="2"/>
          <c:order val="1"/>
          <c:tx>
            <c:strRef>
              <c:f>'Input Cashflows'!$BO$65</c:f>
              <c:strCache>
                <c:ptCount val="1"/>
                <c:pt idx="0">
                  <c:v>Debt Servicing</c:v>
                </c:pt>
              </c:strCache>
            </c:strRef>
          </c:tx>
          <c:spPr>
            <a:ln>
              <a:solidFill>
                <a:srgbClr val="0070C0"/>
              </a:solidFill>
            </a:ln>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Cashflows'!$BP$65:$CX$65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F639-4DE5-A52F-D123FB9650C6}"/>
            </c:ext>
          </c:extLst>
        </c:ser>
        <c:ser>
          <c:idx val="3"/>
          <c:order val="2"/>
          <c:tx>
            <c:strRef>
              <c:f>'Input Cashflows'!$BO$64</c:f>
              <c:strCache>
                <c:ptCount val="1"/>
                <c:pt idx="0">
                  <c:v>Net Income</c:v>
                </c:pt>
              </c:strCache>
            </c:strRef>
          </c:tx>
          <c:spPr>
            <a:ln>
              <a:solidFill>
                <a:schemeClr val="accent6"/>
              </a:solidFill>
            </a:ln>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Cashflows'!$BP$64:$CX$64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F639-4DE5-A52F-D123FB9650C6}"/>
            </c:ext>
          </c:extLst>
        </c:ser>
        <c:ser>
          <c:idx val="0"/>
          <c:order val="3"/>
          <c:tx>
            <c:strRef>
              <c:f>'Input Cashflows'!$BO$67</c:f>
              <c:strCache>
                <c:ptCount val="1"/>
                <c:pt idx="0">
                  <c:v>Debt Guarantee Payments</c:v>
                </c:pt>
              </c:strCache>
            </c:strRef>
          </c:tx>
          <c:spPr>
            <a:ln w="25400" cap="rnd">
              <a:solidFill>
                <a:schemeClr val="tx1"/>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Cashflows'!$BP$67:$CX$67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F639-4DE5-A52F-D123FB9650C6}"/>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1'!$BO$7</c:f>
              <c:strCache>
                <c:ptCount val="1"/>
                <c:pt idx="0">
                  <c:v>Gross Operating Income to Company</c:v>
                </c:pt>
              </c:strCache>
            </c:strRef>
          </c:tx>
          <c:spPr>
            <a:ln w="19050" cap="rnd">
              <a:solidFill>
                <a:schemeClr val="tx1"/>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1'!$BP$7:$CX$7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4351-4E8E-86EE-3288C63A7AE7}"/>
            </c:ext>
          </c:extLst>
        </c:ser>
        <c:ser>
          <c:idx val="1"/>
          <c:order val="1"/>
          <c:tx>
            <c:strRef>
              <c:f>'Scenario 1'!$BO$8</c:f>
              <c:strCache>
                <c:ptCount val="1"/>
                <c:pt idx="0">
                  <c:v>Operating Expenses</c:v>
                </c:pt>
              </c:strCache>
            </c:strRef>
          </c:tx>
          <c:spPr>
            <a:ln w="19050" cap="rnd">
              <a:solidFill>
                <a:schemeClr val="accent2"/>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1'!$BP$8:$CX$8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4351-4E8E-86EE-3288C63A7AE7}"/>
            </c:ext>
          </c:extLst>
        </c:ser>
        <c:ser>
          <c:idx val="2"/>
          <c:order val="2"/>
          <c:tx>
            <c:strRef>
              <c:f>'Scenario 1'!$BO$9</c:f>
              <c:strCache>
                <c:ptCount val="1"/>
                <c:pt idx="0">
                  <c:v>Expected Debt Principal Repayments</c:v>
                </c:pt>
              </c:strCache>
            </c:strRef>
          </c:tx>
          <c:spPr>
            <a:ln w="19050" cap="rnd">
              <a:solidFill>
                <a:schemeClr val="accent3"/>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1'!$BP$9:$CX$9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4351-4E8E-86EE-3288C63A7AE7}"/>
            </c:ext>
          </c:extLst>
        </c:ser>
        <c:ser>
          <c:idx val="3"/>
          <c:order val="3"/>
          <c:tx>
            <c:strRef>
              <c:f>'Scenario 1'!$BO$10</c:f>
              <c:strCache>
                <c:ptCount val="1"/>
                <c:pt idx="0">
                  <c:v>Expected Debt Interest Repayments</c:v>
                </c:pt>
              </c:strCache>
            </c:strRef>
          </c:tx>
          <c:spPr>
            <a:ln w="19050" cap="rnd">
              <a:solidFill>
                <a:schemeClr val="accent4"/>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1'!$BP$10:$CX$10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4351-4E8E-86EE-3288C63A7AE7}"/>
            </c:ext>
          </c:extLst>
        </c:ser>
        <c:ser>
          <c:idx val="4"/>
          <c:order val="4"/>
          <c:tx>
            <c:strRef>
              <c:f>'Scenario 1'!$BO$11</c:f>
              <c:strCache>
                <c:ptCount val="1"/>
                <c:pt idx="0">
                  <c:v>Direct Support payments</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1'!$BP$11:$CX$11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4351-4E8E-86EE-3288C63A7AE7}"/>
            </c:ext>
          </c:extLst>
        </c:ser>
        <c:ser>
          <c:idx val="5"/>
          <c:order val="5"/>
          <c:tx>
            <c:strRef>
              <c:f>'Scenario 1'!$BO$12</c:f>
              <c:strCache>
                <c:ptCount val="1"/>
                <c:pt idx="0">
                  <c:v>Direct Government receipts</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1'!$BP$12:$CX$12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4351-4E8E-86EE-3288C63A7AE7}"/>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1'!$BO$20</c:f>
              <c:strCache>
                <c:ptCount val="1"/>
                <c:pt idx="0">
                  <c:v>Gross Operating Income to Company</c:v>
                </c:pt>
              </c:strCache>
            </c:strRef>
          </c:tx>
          <c:spPr>
            <a:ln w="19050" cap="rnd">
              <a:solidFill>
                <a:schemeClr val="accent1"/>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1'!$BP$20:$CX$20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5005-4B7E-B4EB-74BC89F3F096}"/>
            </c:ext>
          </c:extLst>
        </c:ser>
        <c:ser>
          <c:idx val="1"/>
          <c:order val="1"/>
          <c:tx>
            <c:strRef>
              <c:f>'Scenario 1'!$BO$21</c:f>
              <c:strCache>
                <c:ptCount val="1"/>
                <c:pt idx="0">
                  <c:v>Operating Expenses</c:v>
                </c:pt>
              </c:strCache>
            </c:strRef>
          </c:tx>
          <c:spPr>
            <a:ln w="19050" cap="rnd">
              <a:solidFill>
                <a:schemeClr val="accent2"/>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1'!$BP$21:$CX$21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5005-4B7E-B4EB-74BC89F3F096}"/>
            </c:ext>
          </c:extLst>
        </c:ser>
        <c:ser>
          <c:idx val="2"/>
          <c:order val="2"/>
          <c:tx>
            <c:strRef>
              <c:f>'Scenario 1'!$BO$22</c:f>
              <c:strCache>
                <c:ptCount val="1"/>
                <c:pt idx="0">
                  <c:v>Expected Debt Principal Repayments</c:v>
                </c:pt>
              </c:strCache>
            </c:strRef>
          </c:tx>
          <c:spPr>
            <a:ln w="19050" cap="rnd">
              <a:solidFill>
                <a:schemeClr val="accent3"/>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1'!$BP$22:$CX$22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5005-4B7E-B4EB-74BC89F3F096}"/>
            </c:ext>
          </c:extLst>
        </c:ser>
        <c:ser>
          <c:idx val="3"/>
          <c:order val="3"/>
          <c:tx>
            <c:strRef>
              <c:f>'Scenario 1'!$BO$23</c:f>
              <c:strCache>
                <c:ptCount val="1"/>
                <c:pt idx="0">
                  <c:v>Expected Debt Interest Repayments</c:v>
                </c:pt>
              </c:strCache>
            </c:strRef>
          </c:tx>
          <c:spPr>
            <a:ln w="19050" cap="rnd">
              <a:solidFill>
                <a:schemeClr val="accent4"/>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1'!$BP$23:$CX$23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5005-4B7E-B4EB-74BC89F3F096}"/>
            </c:ext>
          </c:extLst>
        </c:ser>
        <c:ser>
          <c:idx val="4"/>
          <c:order val="4"/>
          <c:tx>
            <c:strRef>
              <c:f>'Scenario 1'!$BO$24</c:f>
              <c:strCache>
                <c:ptCount val="1"/>
                <c:pt idx="0">
                  <c:v>Direct Support payments</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1'!$BP$24:$CX$24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5005-4B7E-B4EB-74BC89F3F096}"/>
            </c:ext>
          </c:extLst>
        </c:ser>
        <c:ser>
          <c:idx val="5"/>
          <c:order val="5"/>
          <c:tx>
            <c:strRef>
              <c:f>'Scenario 1'!$BO$25</c:f>
              <c:strCache>
                <c:ptCount val="1"/>
                <c:pt idx="0">
                  <c:v>Direct Government receipts</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1'!$BP$25:$CX$25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5005-4B7E-B4EB-74BC89F3F096}"/>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1'!$BO$15</c:f>
              <c:strCache>
                <c:ptCount val="1"/>
                <c:pt idx="0">
                  <c:v>Net Revenue Support</c:v>
                </c:pt>
              </c:strCache>
            </c:strRef>
          </c:tx>
          <c:spPr>
            <a:ln w="19050" cap="rnd">
              <a:solidFill>
                <a:srgbClr val="FF0000"/>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1'!$BP$15:$CX$15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48E5-4D96-85EF-C3F86E0B84B3}"/>
            </c:ext>
          </c:extLst>
        </c:ser>
        <c:ser>
          <c:idx val="4"/>
          <c:order val="1"/>
          <c:tx>
            <c:strRef>
              <c:f>'Scenario 1'!$BO$14</c:f>
              <c:strCache>
                <c:ptCount val="1"/>
                <c:pt idx="0">
                  <c:v>Debt Servicing</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1'!$BP$14:$CX$14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48E5-4D96-85EF-C3F86E0B84B3}"/>
            </c:ext>
          </c:extLst>
        </c:ser>
        <c:ser>
          <c:idx val="5"/>
          <c:order val="2"/>
          <c:tx>
            <c:strRef>
              <c:f>'Scenario 1'!$BO$13</c:f>
              <c:strCache>
                <c:ptCount val="1"/>
                <c:pt idx="0">
                  <c:v>Net Income</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1'!$BP$13:$CX$13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48E5-4D96-85EF-C3F86E0B84B3}"/>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1'!$BO$28</c:f>
              <c:strCache>
                <c:ptCount val="1"/>
                <c:pt idx="0">
                  <c:v>Net Revenue Support</c:v>
                </c:pt>
              </c:strCache>
            </c:strRef>
          </c:tx>
          <c:spPr>
            <a:ln w="19050" cap="rnd">
              <a:solidFill>
                <a:srgbClr val="FF0000"/>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1'!$BP$28:$CX$28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F6E3-433D-8448-AE9084DA2B91}"/>
            </c:ext>
          </c:extLst>
        </c:ser>
        <c:ser>
          <c:idx val="4"/>
          <c:order val="1"/>
          <c:tx>
            <c:strRef>
              <c:f>'Scenario 1'!$BO$27</c:f>
              <c:strCache>
                <c:ptCount val="1"/>
                <c:pt idx="0">
                  <c:v>Debt Servicing</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1'!$BP$27:$CX$27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F6E3-433D-8448-AE9084DA2B91}"/>
            </c:ext>
          </c:extLst>
        </c:ser>
        <c:ser>
          <c:idx val="5"/>
          <c:order val="2"/>
          <c:tx>
            <c:strRef>
              <c:f>'Scenario 1'!$BO$26</c:f>
              <c:strCache>
                <c:ptCount val="1"/>
                <c:pt idx="0">
                  <c:v>Net Income</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1'!$BP$26:$CX$26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F6E3-433D-8448-AE9084DA2B91}"/>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1'!$BO$36</c:f>
              <c:strCache>
                <c:ptCount val="1"/>
                <c:pt idx="0">
                  <c:v>Gross Operating Income to Company</c:v>
                </c:pt>
              </c:strCache>
            </c:strRef>
          </c:tx>
          <c:spPr>
            <a:ln w="19050" cap="rnd">
              <a:solidFill>
                <a:schemeClr val="accent1"/>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1'!$BP$36:$CX$36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D94D-4A77-9724-7F4EEDD64091}"/>
            </c:ext>
          </c:extLst>
        </c:ser>
        <c:ser>
          <c:idx val="1"/>
          <c:order val="1"/>
          <c:tx>
            <c:strRef>
              <c:f>'Scenario 1'!$BO$37</c:f>
              <c:strCache>
                <c:ptCount val="1"/>
                <c:pt idx="0">
                  <c:v>Operating Expenses</c:v>
                </c:pt>
              </c:strCache>
            </c:strRef>
          </c:tx>
          <c:spPr>
            <a:ln w="19050" cap="rnd">
              <a:solidFill>
                <a:schemeClr val="accent2"/>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1'!$BP$37:$CX$37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D94D-4A77-9724-7F4EEDD64091}"/>
            </c:ext>
          </c:extLst>
        </c:ser>
        <c:ser>
          <c:idx val="2"/>
          <c:order val="2"/>
          <c:tx>
            <c:strRef>
              <c:f>'Scenario 1'!$BO$38</c:f>
              <c:strCache>
                <c:ptCount val="1"/>
                <c:pt idx="0">
                  <c:v>Expected Debt Principal Repayments</c:v>
                </c:pt>
              </c:strCache>
            </c:strRef>
          </c:tx>
          <c:spPr>
            <a:ln w="19050" cap="rnd">
              <a:solidFill>
                <a:schemeClr val="accent3"/>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1'!$BP$38:$CX$38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D94D-4A77-9724-7F4EEDD64091}"/>
            </c:ext>
          </c:extLst>
        </c:ser>
        <c:ser>
          <c:idx val="3"/>
          <c:order val="3"/>
          <c:tx>
            <c:strRef>
              <c:f>'Scenario 1'!$BO$39</c:f>
              <c:strCache>
                <c:ptCount val="1"/>
                <c:pt idx="0">
                  <c:v>Expected Debt Interest Repayments</c:v>
                </c:pt>
              </c:strCache>
            </c:strRef>
          </c:tx>
          <c:spPr>
            <a:ln w="19050" cap="rnd">
              <a:solidFill>
                <a:schemeClr val="accent4"/>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1'!$BP$39:$CX$39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D94D-4A77-9724-7F4EEDD64091}"/>
            </c:ext>
          </c:extLst>
        </c:ser>
        <c:ser>
          <c:idx val="4"/>
          <c:order val="4"/>
          <c:tx>
            <c:strRef>
              <c:f>'Scenario 1'!$BO$40</c:f>
              <c:strCache>
                <c:ptCount val="1"/>
                <c:pt idx="0">
                  <c:v>Direct Support payments</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1'!$BP$40:$CX$40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D94D-4A77-9724-7F4EEDD64091}"/>
            </c:ext>
          </c:extLst>
        </c:ser>
        <c:ser>
          <c:idx val="5"/>
          <c:order val="5"/>
          <c:tx>
            <c:strRef>
              <c:f>'Scenario 1'!$BO$41</c:f>
              <c:strCache>
                <c:ptCount val="1"/>
                <c:pt idx="0">
                  <c:v>Direct Government receipts</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1'!$BP$41:$CX$41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D94D-4A77-9724-7F4EEDD64091}"/>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1'!$BO$49</c:f>
              <c:strCache>
                <c:ptCount val="1"/>
                <c:pt idx="0">
                  <c:v>Gross Operating Income to Company</c:v>
                </c:pt>
              </c:strCache>
            </c:strRef>
          </c:tx>
          <c:spPr>
            <a:ln w="19050" cap="rnd">
              <a:solidFill>
                <a:schemeClr val="accent1"/>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1'!$BP$49:$CX$49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EA35-43D1-AE1F-1F411E5E5196}"/>
            </c:ext>
          </c:extLst>
        </c:ser>
        <c:ser>
          <c:idx val="1"/>
          <c:order val="1"/>
          <c:tx>
            <c:strRef>
              <c:f>'Scenario 1'!$BO$50</c:f>
              <c:strCache>
                <c:ptCount val="1"/>
                <c:pt idx="0">
                  <c:v>Operating Expenses</c:v>
                </c:pt>
              </c:strCache>
            </c:strRef>
          </c:tx>
          <c:spPr>
            <a:ln w="19050" cap="rnd">
              <a:solidFill>
                <a:schemeClr val="accent2"/>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1'!$BP$50:$CX$50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EA35-43D1-AE1F-1F411E5E5196}"/>
            </c:ext>
          </c:extLst>
        </c:ser>
        <c:ser>
          <c:idx val="2"/>
          <c:order val="2"/>
          <c:tx>
            <c:strRef>
              <c:f>'Scenario 1'!$BO$51</c:f>
              <c:strCache>
                <c:ptCount val="1"/>
                <c:pt idx="0">
                  <c:v>Expected Debt Principal Repayments</c:v>
                </c:pt>
              </c:strCache>
            </c:strRef>
          </c:tx>
          <c:spPr>
            <a:ln w="19050" cap="rnd">
              <a:solidFill>
                <a:schemeClr val="accent3"/>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1'!$BP$51:$CX$51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EA35-43D1-AE1F-1F411E5E5196}"/>
            </c:ext>
          </c:extLst>
        </c:ser>
        <c:ser>
          <c:idx val="3"/>
          <c:order val="3"/>
          <c:tx>
            <c:strRef>
              <c:f>'Scenario 1'!$BO$52</c:f>
              <c:strCache>
                <c:ptCount val="1"/>
                <c:pt idx="0">
                  <c:v>Expected Debt Interest Repayments</c:v>
                </c:pt>
              </c:strCache>
            </c:strRef>
          </c:tx>
          <c:spPr>
            <a:ln w="19050" cap="rnd">
              <a:solidFill>
                <a:schemeClr val="accent4"/>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1'!$BP$52:$CX$52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EA35-43D1-AE1F-1F411E5E5196}"/>
            </c:ext>
          </c:extLst>
        </c:ser>
        <c:ser>
          <c:idx val="4"/>
          <c:order val="4"/>
          <c:tx>
            <c:strRef>
              <c:f>'Scenario 1'!$BO$53</c:f>
              <c:strCache>
                <c:ptCount val="1"/>
                <c:pt idx="0">
                  <c:v>Direct Support payments</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1'!$BP$53:$CX$53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EA35-43D1-AE1F-1F411E5E5196}"/>
            </c:ext>
          </c:extLst>
        </c:ser>
        <c:ser>
          <c:idx val="5"/>
          <c:order val="5"/>
          <c:tx>
            <c:strRef>
              <c:f>'Scenario 1'!$BO$54</c:f>
              <c:strCache>
                <c:ptCount val="1"/>
                <c:pt idx="0">
                  <c:v>Direct Government receipts</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1'!$BP$54:$CX$54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EA35-43D1-AE1F-1F411E5E5196}"/>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1'!$BO$44</c:f>
              <c:strCache>
                <c:ptCount val="1"/>
                <c:pt idx="0">
                  <c:v>Net Revenue Support</c:v>
                </c:pt>
              </c:strCache>
            </c:strRef>
          </c:tx>
          <c:spPr>
            <a:ln w="19050" cap="rnd">
              <a:solidFill>
                <a:srgbClr val="FF0000"/>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1'!$BP$44:$CX$44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138E-488F-806E-58DBDD3BCD1B}"/>
            </c:ext>
          </c:extLst>
        </c:ser>
        <c:ser>
          <c:idx val="4"/>
          <c:order val="1"/>
          <c:tx>
            <c:strRef>
              <c:f>'Scenario 1'!$BO$43</c:f>
              <c:strCache>
                <c:ptCount val="1"/>
                <c:pt idx="0">
                  <c:v>Debt Servicing</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1'!$BP$43:$CX$43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138E-488F-806E-58DBDD3BCD1B}"/>
            </c:ext>
          </c:extLst>
        </c:ser>
        <c:ser>
          <c:idx val="5"/>
          <c:order val="2"/>
          <c:tx>
            <c:strRef>
              <c:f>'Scenario 1'!$BO$42</c:f>
              <c:strCache>
                <c:ptCount val="1"/>
                <c:pt idx="0">
                  <c:v>Net Income</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1'!$BP$42:$CX$42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138E-488F-806E-58DBDD3BCD1B}"/>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1'!$BO$57</c:f>
              <c:strCache>
                <c:ptCount val="1"/>
                <c:pt idx="0">
                  <c:v>Net Revenue Support</c:v>
                </c:pt>
              </c:strCache>
            </c:strRef>
          </c:tx>
          <c:spPr>
            <a:ln w="19050" cap="rnd">
              <a:solidFill>
                <a:srgbClr val="FF0000"/>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1'!$BP$57:$CX$57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E8CA-4610-AA86-A482A1C696D4}"/>
            </c:ext>
          </c:extLst>
        </c:ser>
        <c:ser>
          <c:idx val="4"/>
          <c:order val="1"/>
          <c:tx>
            <c:strRef>
              <c:f>'Scenario 1'!$BO$56</c:f>
              <c:strCache>
                <c:ptCount val="1"/>
                <c:pt idx="0">
                  <c:v>Debt Servicing</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1'!$BP$56:$CX$56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E8CA-4610-AA86-A482A1C696D4}"/>
            </c:ext>
          </c:extLst>
        </c:ser>
        <c:ser>
          <c:idx val="5"/>
          <c:order val="2"/>
          <c:tx>
            <c:strRef>
              <c:f>'Scenario 1'!$BO$55</c:f>
              <c:strCache>
                <c:ptCount val="1"/>
                <c:pt idx="0">
                  <c:v>Net Income</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1'!$BP$55:$CX$55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E8CA-4610-AA86-A482A1C696D4}"/>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1'!$BO$60</c:f>
              <c:strCache>
                <c:ptCount val="1"/>
                <c:pt idx="0">
                  <c:v>Gross Income</c:v>
                </c:pt>
              </c:strCache>
            </c:strRef>
          </c:tx>
          <c:spPr>
            <a:ln w="19050" cap="rnd">
              <a:solidFill>
                <a:schemeClr val="accent1"/>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1'!$BP$60:$CX$60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B317-48C9-BAB7-30AF1BCC0C6B}"/>
            </c:ext>
          </c:extLst>
        </c:ser>
        <c:ser>
          <c:idx val="1"/>
          <c:order val="1"/>
          <c:tx>
            <c:strRef>
              <c:f>'Scenario 1'!$BO$61</c:f>
              <c:strCache>
                <c:ptCount val="1"/>
                <c:pt idx="0">
                  <c:v>Operating Expenses</c:v>
                </c:pt>
              </c:strCache>
            </c:strRef>
          </c:tx>
          <c:spPr>
            <a:ln w="19050" cap="rnd">
              <a:solidFill>
                <a:schemeClr val="accent2"/>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1'!$BP$61:$CX$61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B317-48C9-BAB7-30AF1BCC0C6B}"/>
            </c:ext>
          </c:extLst>
        </c:ser>
        <c:ser>
          <c:idx val="2"/>
          <c:order val="2"/>
          <c:tx>
            <c:strRef>
              <c:f>'Scenario 1'!$BO$62</c:f>
              <c:strCache>
                <c:ptCount val="1"/>
                <c:pt idx="0">
                  <c:v>Debt Principal payment required</c:v>
                </c:pt>
              </c:strCache>
            </c:strRef>
          </c:tx>
          <c:spPr>
            <a:ln w="19050" cap="rnd">
              <a:solidFill>
                <a:schemeClr val="accent3"/>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1'!$BP$62:$CX$62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B317-48C9-BAB7-30AF1BCC0C6B}"/>
            </c:ext>
          </c:extLst>
        </c:ser>
        <c:ser>
          <c:idx val="3"/>
          <c:order val="3"/>
          <c:tx>
            <c:strRef>
              <c:f>'Scenario 1'!$BO$63</c:f>
              <c:strCache>
                <c:ptCount val="1"/>
                <c:pt idx="0">
                  <c:v>Debt Interest payment required</c:v>
                </c:pt>
              </c:strCache>
            </c:strRef>
          </c:tx>
          <c:spPr>
            <a:ln w="19050" cap="rnd">
              <a:solidFill>
                <a:schemeClr val="accent4"/>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1'!$BP$63:$CX$63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B317-48C9-BAB7-30AF1BCC0C6B}"/>
            </c:ext>
          </c:extLst>
        </c:ser>
        <c:ser>
          <c:idx val="4"/>
          <c:order val="4"/>
          <c:tx>
            <c:strRef>
              <c:f>'Scenario 1'!$BO$64</c:f>
              <c:strCache>
                <c:ptCount val="1"/>
                <c:pt idx="0">
                  <c:v>Direct Support payments</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1'!$BP$64:$CX$64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B317-48C9-BAB7-30AF1BCC0C6B}"/>
            </c:ext>
          </c:extLst>
        </c:ser>
        <c:ser>
          <c:idx val="5"/>
          <c:order val="5"/>
          <c:tx>
            <c:strRef>
              <c:f>'Scenario 1'!$BO$65</c:f>
              <c:strCache>
                <c:ptCount val="1"/>
                <c:pt idx="0">
                  <c:v>Direct Government receipts</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1'!$BP$65:$CX$65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B317-48C9-BAB7-30AF1BCC0C6B}"/>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'Input Cashflows'!$BO$20</c:f>
              <c:strCache>
                <c:ptCount val="1"/>
                <c:pt idx="0">
                  <c:v>Gross Operating Income to Company</c:v>
                </c:pt>
              </c:strCache>
            </c:strRef>
          </c:tx>
          <c:spPr>
            <a:ln w="19050" cap="rnd">
              <a:solidFill>
                <a:schemeClr val="accent1"/>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Cashflows'!$BP$20:$CX$20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5C94-4516-8537-334100F99631}"/>
            </c:ext>
          </c:extLst>
        </c:ser>
        <c:ser>
          <c:idx val="1"/>
          <c:order val="1"/>
          <c:tx>
            <c:strRef>
              <c:f>'Input Cashflows'!$BO$21</c:f>
              <c:strCache>
                <c:ptCount val="1"/>
                <c:pt idx="0">
                  <c:v>Operating Expenses</c:v>
                </c:pt>
              </c:strCache>
            </c:strRef>
          </c:tx>
          <c:spPr>
            <a:ln w="19050" cap="rnd">
              <a:solidFill>
                <a:schemeClr val="accent2"/>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Cashflows'!$BP$21:$CX$21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5C94-4516-8537-334100F99631}"/>
            </c:ext>
          </c:extLst>
        </c:ser>
        <c:ser>
          <c:idx val="2"/>
          <c:order val="2"/>
          <c:tx>
            <c:strRef>
              <c:f>'Input Cashflows'!$BO$22</c:f>
              <c:strCache>
                <c:ptCount val="1"/>
                <c:pt idx="0">
                  <c:v>Expected Debt Principal Repayments</c:v>
                </c:pt>
              </c:strCache>
            </c:strRef>
          </c:tx>
          <c:spPr>
            <a:ln w="19050" cap="rnd">
              <a:solidFill>
                <a:schemeClr val="accent3"/>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Cashflows'!$BP$22:$CX$22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5C94-4516-8537-334100F99631}"/>
            </c:ext>
          </c:extLst>
        </c:ser>
        <c:ser>
          <c:idx val="3"/>
          <c:order val="3"/>
          <c:tx>
            <c:strRef>
              <c:f>'Input Cashflows'!$BO$23</c:f>
              <c:strCache>
                <c:ptCount val="1"/>
                <c:pt idx="0">
                  <c:v>Expected Debt Interest Repayments</c:v>
                </c:pt>
              </c:strCache>
            </c:strRef>
          </c:tx>
          <c:spPr>
            <a:ln w="19050" cap="rnd">
              <a:solidFill>
                <a:schemeClr val="accent4"/>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Cashflows'!$BP$23:$CX$23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5C94-4516-8537-334100F99631}"/>
            </c:ext>
          </c:extLst>
        </c:ser>
        <c:ser>
          <c:idx val="4"/>
          <c:order val="4"/>
          <c:tx>
            <c:strRef>
              <c:f>'Input Cashflows'!$BO$24</c:f>
              <c:strCache>
                <c:ptCount val="1"/>
                <c:pt idx="0">
                  <c:v>Direct Support payments</c:v>
                </c:pt>
              </c:strCache>
            </c:strRef>
          </c:tx>
          <c:spPr>
            <a:ln w="19050" cap="rnd">
              <a:solidFill>
                <a:schemeClr val="accent5"/>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Cashflows'!$BP$24:$CX$24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5C94-4516-8537-334100F99631}"/>
            </c:ext>
          </c:extLst>
        </c:ser>
        <c:ser>
          <c:idx val="5"/>
          <c:order val="5"/>
          <c:tx>
            <c:strRef>
              <c:f>'Input Cashflows'!$BO$25</c:f>
              <c:strCache>
                <c:ptCount val="1"/>
                <c:pt idx="0">
                  <c:v>Direct Government receipts</c:v>
                </c:pt>
              </c:strCache>
            </c:strRef>
          </c:tx>
          <c:spPr>
            <a:ln w="19050" cap="rnd">
              <a:solidFill>
                <a:schemeClr val="accent6"/>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Cashflows'!$BP$25:$CX$25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5C94-4516-8537-334100F99631}"/>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Net Cashflows</a:t>
            </a:r>
          </a:p>
        </c:rich>
      </c:tx>
      <c:overlay val="0"/>
      <c:spPr>
        <a:noFill/>
        <a:ln>
          <a:noFill/>
        </a:ln>
        <a:effectLst/>
      </c:spPr>
    </c:title>
    <c:autoTitleDeleted val="0"/>
    <c:plotArea>
      <c:layout/>
      <c:scatterChart>
        <c:scatterStyle val="smoothMarker"/>
        <c:varyColors val="0"/>
        <c:ser>
          <c:idx val="1"/>
          <c:order val="0"/>
          <c:tx>
            <c:strRef>
              <c:f>'Scenario 1'!$BO$68</c:f>
              <c:strCache>
                <c:ptCount val="1"/>
                <c:pt idx="0">
                  <c:v>Net Support Payments</c:v>
                </c:pt>
              </c:strCache>
            </c:strRef>
          </c:tx>
          <c:spPr>
            <a:ln>
              <a:solidFill>
                <a:srgbClr val="FF0000"/>
              </a:solidFill>
            </a:ln>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1'!$BP$68:$CX$68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8CF6-472D-80C9-0F399FE8A5A8}"/>
            </c:ext>
          </c:extLst>
        </c:ser>
        <c:ser>
          <c:idx val="2"/>
          <c:order val="1"/>
          <c:tx>
            <c:strRef>
              <c:f>'Scenario 1'!$BO$67</c:f>
              <c:strCache>
                <c:ptCount val="1"/>
                <c:pt idx="0">
                  <c:v>Debt Servicing</c:v>
                </c:pt>
              </c:strCache>
            </c:strRef>
          </c:tx>
          <c:spPr>
            <a:ln>
              <a:solidFill>
                <a:srgbClr val="0070C0"/>
              </a:solidFill>
            </a:ln>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1'!$BP$67:$CX$67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8CF6-472D-80C9-0F399FE8A5A8}"/>
            </c:ext>
          </c:extLst>
        </c:ser>
        <c:ser>
          <c:idx val="3"/>
          <c:order val="2"/>
          <c:tx>
            <c:strRef>
              <c:f>'Scenario 1'!$BO$66</c:f>
              <c:strCache>
                <c:ptCount val="1"/>
                <c:pt idx="0">
                  <c:v>Net Income</c:v>
                </c:pt>
              </c:strCache>
            </c:strRef>
          </c:tx>
          <c:spPr>
            <a:ln>
              <a:solidFill>
                <a:schemeClr val="accent6"/>
              </a:solidFill>
            </a:ln>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1'!$BP$66:$CX$66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8CF6-472D-80C9-0F399FE8A5A8}"/>
            </c:ext>
          </c:extLst>
        </c:ser>
        <c:ser>
          <c:idx val="0"/>
          <c:order val="3"/>
          <c:tx>
            <c:strRef>
              <c:f>'Scenario 1'!$BO$69</c:f>
              <c:strCache>
                <c:ptCount val="1"/>
                <c:pt idx="0">
                  <c:v>Debt Guarantee Payments</c:v>
                </c:pt>
              </c:strCache>
            </c:strRef>
          </c:tx>
          <c:spPr>
            <a:ln w="19050" cap="rnd">
              <a:solidFill>
                <a:schemeClr val="accent2">
                  <a:lumMod val="75000"/>
                </a:schemeClr>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1'!$BP$69:$CX$69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8CF6-472D-80C9-0F399FE8A5A8}"/>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Basecase!$BO$7</c:f>
              <c:strCache>
                <c:ptCount val="1"/>
                <c:pt idx="0">
                  <c:v>Gross Operating Income to Company</c:v>
                </c:pt>
              </c:strCache>
            </c:strRef>
          </c:tx>
          <c:spPr>
            <a:ln w="19050" cap="rnd">
              <a:solidFill>
                <a:schemeClr val="tx1"/>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Basecase!$BP$7:$CX$7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8AA6-4ADF-B1BC-7746030DA09A}"/>
            </c:ext>
          </c:extLst>
        </c:ser>
        <c:ser>
          <c:idx val="1"/>
          <c:order val="1"/>
          <c:tx>
            <c:strRef>
              <c:f>Basecase!$BO$8</c:f>
              <c:strCache>
                <c:ptCount val="1"/>
                <c:pt idx="0">
                  <c:v>Operating Expenses</c:v>
                </c:pt>
              </c:strCache>
            </c:strRef>
          </c:tx>
          <c:spPr>
            <a:ln w="19050" cap="rnd">
              <a:solidFill>
                <a:schemeClr val="accent2"/>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Basecase!$BP$8:$CX$8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8AA6-4ADF-B1BC-7746030DA09A}"/>
            </c:ext>
          </c:extLst>
        </c:ser>
        <c:ser>
          <c:idx val="2"/>
          <c:order val="2"/>
          <c:tx>
            <c:strRef>
              <c:f>Basecase!$BO$9</c:f>
              <c:strCache>
                <c:ptCount val="1"/>
                <c:pt idx="0">
                  <c:v>Expected Debt Principal Repayments</c:v>
                </c:pt>
              </c:strCache>
            </c:strRef>
          </c:tx>
          <c:spPr>
            <a:ln w="19050" cap="rnd">
              <a:solidFill>
                <a:schemeClr val="accent3"/>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Basecase!$BP$9:$CX$9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8AA6-4ADF-B1BC-7746030DA09A}"/>
            </c:ext>
          </c:extLst>
        </c:ser>
        <c:ser>
          <c:idx val="3"/>
          <c:order val="3"/>
          <c:tx>
            <c:strRef>
              <c:f>Basecase!$BO$10</c:f>
              <c:strCache>
                <c:ptCount val="1"/>
                <c:pt idx="0">
                  <c:v>Expected Debt Interest Repayments</c:v>
                </c:pt>
              </c:strCache>
            </c:strRef>
          </c:tx>
          <c:spPr>
            <a:ln w="19050" cap="rnd">
              <a:solidFill>
                <a:schemeClr val="accent4"/>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Basecase!$BP$10:$CX$10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8AA6-4ADF-B1BC-7746030DA09A}"/>
            </c:ext>
          </c:extLst>
        </c:ser>
        <c:ser>
          <c:idx val="4"/>
          <c:order val="4"/>
          <c:tx>
            <c:strRef>
              <c:f>Basecase!$BO$11</c:f>
              <c:strCache>
                <c:ptCount val="1"/>
                <c:pt idx="0">
                  <c:v>Direct Support payments</c:v>
                </c:pt>
              </c:strCache>
            </c:strRef>
          </c:tx>
          <c:spPr>
            <a:ln w="19050" cap="rnd">
              <a:solidFill>
                <a:schemeClr val="accent5"/>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Basecase!$BP$11:$CX$11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8AA6-4ADF-B1BC-7746030DA09A}"/>
            </c:ext>
          </c:extLst>
        </c:ser>
        <c:ser>
          <c:idx val="5"/>
          <c:order val="5"/>
          <c:tx>
            <c:strRef>
              <c:f>Basecase!$BO$12</c:f>
              <c:strCache>
                <c:ptCount val="1"/>
                <c:pt idx="0">
                  <c:v>Direct Government receipts</c:v>
                </c:pt>
              </c:strCache>
            </c:strRef>
          </c:tx>
          <c:spPr>
            <a:ln w="19050" cap="rnd">
              <a:solidFill>
                <a:schemeClr val="accent6"/>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Basecase!$BP$12:$CX$12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8AA6-4ADF-B1BC-7746030DA09A}"/>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Basecase!$BO$20</c:f>
              <c:strCache>
                <c:ptCount val="1"/>
                <c:pt idx="0">
                  <c:v>Gross Operating Income to Company</c:v>
                </c:pt>
              </c:strCache>
            </c:strRef>
          </c:tx>
          <c:spPr>
            <a:ln w="19050" cap="rnd">
              <a:solidFill>
                <a:schemeClr val="accent1"/>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Basecase!$BP$20:$CX$20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3AA5-4E7D-8B2D-681C1D2D35D6}"/>
            </c:ext>
          </c:extLst>
        </c:ser>
        <c:ser>
          <c:idx val="1"/>
          <c:order val="1"/>
          <c:tx>
            <c:strRef>
              <c:f>Basecase!$BO$21</c:f>
              <c:strCache>
                <c:ptCount val="1"/>
                <c:pt idx="0">
                  <c:v>Operating Expenses</c:v>
                </c:pt>
              </c:strCache>
            </c:strRef>
          </c:tx>
          <c:spPr>
            <a:ln w="19050" cap="rnd">
              <a:solidFill>
                <a:schemeClr val="accent2"/>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Basecase!$BP$21:$CX$21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3AA5-4E7D-8B2D-681C1D2D35D6}"/>
            </c:ext>
          </c:extLst>
        </c:ser>
        <c:ser>
          <c:idx val="2"/>
          <c:order val="2"/>
          <c:tx>
            <c:strRef>
              <c:f>Basecase!$BO$22</c:f>
              <c:strCache>
                <c:ptCount val="1"/>
                <c:pt idx="0">
                  <c:v>Expected Debt Principal Repayments</c:v>
                </c:pt>
              </c:strCache>
            </c:strRef>
          </c:tx>
          <c:spPr>
            <a:ln w="19050" cap="rnd">
              <a:solidFill>
                <a:schemeClr val="accent3"/>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Basecase!$BP$22:$CX$22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3AA5-4E7D-8B2D-681C1D2D35D6}"/>
            </c:ext>
          </c:extLst>
        </c:ser>
        <c:ser>
          <c:idx val="3"/>
          <c:order val="3"/>
          <c:tx>
            <c:strRef>
              <c:f>Basecase!$BO$23</c:f>
              <c:strCache>
                <c:ptCount val="1"/>
                <c:pt idx="0">
                  <c:v>Expected Debt Interest Repayments</c:v>
                </c:pt>
              </c:strCache>
            </c:strRef>
          </c:tx>
          <c:spPr>
            <a:ln w="19050" cap="rnd">
              <a:solidFill>
                <a:schemeClr val="accent4"/>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Basecase!$BP$23:$CX$23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3AA5-4E7D-8B2D-681C1D2D35D6}"/>
            </c:ext>
          </c:extLst>
        </c:ser>
        <c:ser>
          <c:idx val="4"/>
          <c:order val="4"/>
          <c:tx>
            <c:strRef>
              <c:f>Basecase!$BO$24</c:f>
              <c:strCache>
                <c:ptCount val="1"/>
                <c:pt idx="0">
                  <c:v>Direct Support payments</c:v>
                </c:pt>
              </c:strCache>
            </c:strRef>
          </c:tx>
          <c:spPr>
            <a:ln w="19050" cap="rnd">
              <a:solidFill>
                <a:schemeClr val="accent5"/>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Basecase!$BP$24:$CX$24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3AA5-4E7D-8B2D-681C1D2D35D6}"/>
            </c:ext>
          </c:extLst>
        </c:ser>
        <c:ser>
          <c:idx val="5"/>
          <c:order val="5"/>
          <c:tx>
            <c:strRef>
              <c:f>Basecase!$BO$25</c:f>
              <c:strCache>
                <c:ptCount val="1"/>
                <c:pt idx="0">
                  <c:v>Direct Government receipts</c:v>
                </c:pt>
              </c:strCache>
            </c:strRef>
          </c:tx>
          <c:spPr>
            <a:ln w="19050" cap="rnd">
              <a:solidFill>
                <a:schemeClr val="accent6"/>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Basecase!$BP$25:$CX$25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3AA5-4E7D-8B2D-681C1D2D35D6}"/>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Basecase!$BO$15</c:f>
              <c:strCache>
                <c:ptCount val="1"/>
                <c:pt idx="0">
                  <c:v>Net Revenue Support</c:v>
                </c:pt>
              </c:strCache>
            </c:strRef>
          </c:tx>
          <c:spPr>
            <a:ln w="19050" cap="rnd">
              <a:solidFill>
                <a:srgbClr val="FF0000"/>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Basecase!$BP$15:$CX$15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1B9C-4F6C-A73A-004F677B7E40}"/>
            </c:ext>
          </c:extLst>
        </c:ser>
        <c:ser>
          <c:idx val="4"/>
          <c:order val="1"/>
          <c:tx>
            <c:strRef>
              <c:f>Basecase!$BO$14</c:f>
              <c:strCache>
                <c:ptCount val="1"/>
                <c:pt idx="0">
                  <c:v>Debt Servicing</c:v>
                </c:pt>
              </c:strCache>
            </c:strRef>
          </c:tx>
          <c:spPr>
            <a:ln w="19050" cap="rnd">
              <a:solidFill>
                <a:schemeClr val="accent5"/>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Basecase!$BP$14:$CX$14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1B9C-4F6C-A73A-004F677B7E40}"/>
            </c:ext>
          </c:extLst>
        </c:ser>
        <c:ser>
          <c:idx val="5"/>
          <c:order val="2"/>
          <c:tx>
            <c:strRef>
              <c:f>Basecase!$BO$13</c:f>
              <c:strCache>
                <c:ptCount val="1"/>
                <c:pt idx="0">
                  <c:v>Net Income</c:v>
                </c:pt>
              </c:strCache>
            </c:strRef>
          </c:tx>
          <c:spPr>
            <a:ln w="19050" cap="rnd">
              <a:solidFill>
                <a:schemeClr val="accent6"/>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Basecase!$BP$13:$CX$13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1B9C-4F6C-A73A-004F677B7E40}"/>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Basecase!$BO$28</c:f>
              <c:strCache>
                <c:ptCount val="1"/>
                <c:pt idx="0">
                  <c:v>Net Revenue Support</c:v>
                </c:pt>
              </c:strCache>
            </c:strRef>
          </c:tx>
          <c:spPr>
            <a:ln w="19050" cap="rnd">
              <a:solidFill>
                <a:srgbClr val="FF0000"/>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Basecase!$BP$28:$CX$28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8CA1-4A7E-97FC-8018556D6ACD}"/>
            </c:ext>
          </c:extLst>
        </c:ser>
        <c:ser>
          <c:idx val="4"/>
          <c:order val="1"/>
          <c:tx>
            <c:strRef>
              <c:f>Basecase!$BO$27</c:f>
              <c:strCache>
                <c:ptCount val="1"/>
                <c:pt idx="0">
                  <c:v>Debt Servicing</c:v>
                </c:pt>
              </c:strCache>
            </c:strRef>
          </c:tx>
          <c:spPr>
            <a:ln w="19050" cap="rnd">
              <a:solidFill>
                <a:schemeClr val="accent5"/>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Basecase!$BP$27:$CX$27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8CA1-4A7E-97FC-8018556D6ACD}"/>
            </c:ext>
          </c:extLst>
        </c:ser>
        <c:ser>
          <c:idx val="5"/>
          <c:order val="2"/>
          <c:tx>
            <c:strRef>
              <c:f>Basecase!$BO$26</c:f>
              <c:strCache>
                <c:ptCount val="1"/>
                <c:pt idx="0">
                  <c:v>Net Income</c:v>
                </c:pt>
              </c:strCache>
            </c:strRef>
          </c:tx>
          <c:spPr>
            <a:ln w="19050" cap="rnd">
              <a:solidFill>
                <a:schemeClr val="accent6"/>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Basecase!$BP$26:$CX$26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8CA1-4A7E-97FC-8018556D6ACD}"/>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Basecase!$BO$36</c:f>
              <c:strCache>
                <c:ptCount val="1"/>
                <c:pt idx="0">
                  <c:v>Gross Operating Income to Company</c:v>
                </c:pt>
              </c:strCache>
            </c:strRef>
          </c:tx>
          <c:spPr>
            <a:ln w="19050" cap="rnd">
              <a:solidFill>
                <a:schemeClr val="accent1"/>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Basecase!$BP$36:$CX$36</c:f>
            </c:numRef>
          </c:yVal>
          <c:smooth val="0"/>
          <c:extLst>
            <c:ext xmlns:c16="http://schemas.microsoft.com/office/drawing/2014/chart" uri="{C3380CC4-5D6E-409C-BE32-E72D297353CC}">
              <c16:uniqueId val="{00000000-1A0A-4FC1-AFCA-5352DFB9C625}"/>
            </c:ext>
          </c:extLst>
        </c:ser>
        <c:ser>
          <c:idx val="1"/>
          <c:order val="1"/>
          <c:tx>
            <c:strRef>
              <c:f>Basecase!$BO$37</c:f>
              <c:strCache>
                <c:ptCount val="1"/>
                <c:pt idx="0">
                  <c:v>Operating Expenses</c:v>
                </c:pt>
              </c:strCache>
            </c:strRef>
          </c:tx>
          <c:spPr>
            <a:ln w="19050" cap="rnd">
              <a:solidFill>
                <a:schemeClr val="accent2"/>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Basecase!$BP$37:$CX$37</c:f>
            </c:numRef>
          </c:yVal>
          <c:smooth val="0"/>
          <c:extLst>
            <c:ext xmlns:c16="http://schemas.microsoft.com/office/drawing/2014/chart" uri="{C3380CC4-5D6E-409C-BE32-E72D297353CC}">
              <c16:uniqueId val="{00000001-1A0A-4FC1-AFCA-5352DFB9C625}"/>
            </c:ext>
          </c:extLst>
        </c:ser>
        <c:ser>
          <c:idx val="2"/>
          <c:order val="2"/>
          <c:tx>
            <c:strRef>
              <c:f>Basecase!$BO$38</c:f>
              <c:strCache>
                <c:ptCount val="1"/>
                <c:pt idx="0">
                  <c:v>Expected Debt Principal Repayments</c:v>
                </c:pt>
              </c:strCache>
            </c:strRef>
          </c:tx>
          <c:spPr>
            <a:ln w="19050" cap="rnd">
              <a:solidFill>
                <a:schemeClr val="accent3"/>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Basecase!$BP$38:$CX$38</c:f>
            </c:numRef>
          </c:yVal>
          <c:smooth val="0"/>
          <c:extLst>
            <c:ext xmlns:c16="http://schemas.microsoft.com/office/drawing/2014/chart" uri="{C3380CC4-5D6E-409C-BE32-E72D297353CC}">
              <c16:uniqueId val="{00000002-1A0A-4FC1-AFCA-5352DFB9C625}"/>
            </c:ext>
          </c:extLst>
        </c:ser>
        <c:ser>
          <c:idx val="3"/>
          <c:order val="3"/>
          <c:tx>
            <c:strRef>
              <c:f>Basecase!$BO$39</c:f>
              <c:strCache>
                <c:ptCount val="1"/>
                <c:pt idx="0">
                  <c:v>Expected Debt Interest Repayments</c:v>
                </c:pt>
              </c:strCache>
            </c:strRef>
          </c:tx>
          <c:spPr>
            <a:ln w="19050" cap="rnd">
              <a:solidFill>
                <a:schemeClr val="accent4"/>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Basecase!$BP$39:$CX$39</c:f>
            </c:numRef>
          </c:yVal>
          <c:smooth val="0"/>
          <c:extLst>
            <c:ext xmlns:c16="http://schemas.microsoft.com/office/drawing/2014/chart" uri="{C3380CC4-5D6E-409C-BE32-E72D297353CC}">
              <c16:uniqueId val="{00000003-1A0A-4FC1-AFCA-5352DFB9C625}"/>
            </c:ext>
          </c:extLst>
        </c:ser>
        <c:ser>
          <c:idx val="4"/>
          <c:order val="4"/>
          <c:tx>
            <c:strRef>
              <c:f>Basecase!$BO$40</c:f>
              <c:strCache>
                <c:ptCount val="1"/>
                <c:pt idx="0">
                  <c:v>Direct Support payments</c:v>
                </c:pt>
              </c:strCache>
            </c:strRef>
          </c:tx>
          <c:spPr>
            <a:ln w="19050" cap="rnd">
              <a:solidFill>
                <a:schemeClr val="accent5"/>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Basecase!$BP$40:$CX$40</c:f>
            </c:numRef>
          </c:yVal>
          <c:smooth val="0"/>
          <c:extLst>
            <c:ext xmlns:c16="http://schemas.microsoft.com/office/drawing/2014/chart" uri="{C3380CC4-5D6E-409C-BE32-E72D297353CC}">
              <c16:uniqueId val="{00000004-1A0A-4FC1-AFCA-5352DFB9C625}"/>
            </c:ext>
          </c:extLst>
        </c:ser>
        <c:ser>
          <c:idx val="5"/>
          <c:order val="5"/>
          <c:tx>
            <c:strRef>
              <c:f>Basecase!$BO$41</c:f>
              <c:strCache>
                <c:ptCount val="1"/>
                <c:pt idx="0">
                  <c:v>Direct Government receipts</c:v>
                </c:pt>
              </c:strCache>
            </c:strRef>
          </c:tx>
          <c:spPr>
            <a:ln w="19050" cap="rnd">
              <a:solidFill>
                <a:schemeClr val="accent6"/>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Basecase!$BP$41:$CX$41</c:f>
            </c:numRef>
          </c:yVal>
          <c:smooth val="0"/>
          <c:extLst>
            <c:ext xmlns:c16="http://schemas.microsoft.com/office/drawing/2014/chart" uri="{C3380CC4-5D6E-409C-BE32-E72D297353CC}">
              <c16:uniqueId val="{00000005-1A0A-4FC1-AFCA-5352DFB9C625}"/>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Basecase!$BO$49</c:f>
              <c:strCache>
                <c:ptCount val="1"/>
                <c:pt idx="0">
                  <c:v>Gross Operating Income to Company</c:v>
                </c:pt>
              </c:strCache>
            </c:strRef>
          </c:tx>
          <c:spPr>
            <a:ln w="19050" cap="rnd">
              <a:solidFill>
                <a:schemeClr val="accent1"/>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Basecase!$BP$49:$CX$49</c:f>
            </c:numRef>
          </c:yVal>
          <c:smooth val="0"/>
          <c:extLst>
            <c:ext xmlns:c16="http://schemas.microsoft.com/office/drawing/2014/chart" uri="{C3380CC4-5D6E-409C-BE32-E72D297353CC}">
              <c16:uniqueId val="{00000000-7DB0-4CA0-B6B0-F302CC048C93}"/>
            </c:ext>
          </c:extLst>
        </c:ser>
        <c:ser>
          <c:idx val="1"/>
          <c:order val="1"/>
          <c:tx>
            <c:strRef>
              <c:f>Basecase!$BO$50</c:f>
              <c:strCache>
                <c:ptCount val="1"/>
                <c:pt idx="0">
                  <c:v>Operating Expenses</c:v>
                </c:pt>
              </c:strCache>
            </c:strRef>
          </c:tx>
          <c:spPr>
            <a:ln w="19050" cap="rnd">
              <a:solidFill>
                <a:schemeClr val="accent2"/>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Basecase!$BP$50:$CX$50</c:f>
            </c:numRef>
          </c:yVal>
          <c:smooth val="0"/>
          <c:extLst>
            <c:ext xmlns:c16="http://schemas.microsoft.com/office/drawing/2014/chart" uri="{C3380CC4-5D6E-409C-BE32-E72D297353CC}">
              <c16:uniqueId val="{00000001-7DB0-4CA0-B6B0-F302CC048C93}"/>
            </c:ext>
          </c:extLst>
        </c:ser>
        <c:ser>
          <c:idx val="2"/>
          <c:order val="2"/>
          <c:tx>
            <c:strRef>
              <c:f>Basecase!$BO$51</c:f>
              <c:strCache>
                <c:ptCount val="1"/>
                <c:pt idx="0">
                  <c:v>Expected Debt Principal Repayments</c:v>
                </c:pt>
              </c:strCache>
            </c:strRef>
          </c:tx>
          <c:spPr>
            <a:ln w="19050" cap="rnd">
              <a:solidFill>
                <a:schemeClr val="accent3"/>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Basecase!$BP$51:$CX$51</c:f>
            </c:numRef>
          </c:yVal>
          <c:smooth val="0"/>
          <c:extLst>
            <c:ext xmlns:c16="http://schemas.microsoft.com/office/drawing/2014/chart" uri="{C3380CC4-5D6E-409C-BE32-E72D297353CC}">
              <c16:uniqueId val="{00000002-7DB0-4CA0-B6B0-F302CC048C93}"/>
            </c:ext>
          </c:extLst>
        </c:ser>
        <c:ser>
          <c:idx val="3"/>
          <c:order val="3"/>
          <c:tx>
            <c:strRef>
              <c:f>Basecase!$BO$52</c:f>
              <c:strCache>
                <c:ptCount val="1"/>
                <c:pt idx="0">
                  <c:v>Expected Debt Interest Repayments</c:v>
                </c:pt>
              </c:strCache>
            </c:strRef>
          </c:tx>
          <c:spPr>
            <a:ln w="19050" cap="rnd">
              <a:solidFill>
                <a:schemeClr val="accent4"/>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Basecase!$BP$52:$CX$52</c:f>
            </c:numRef>
          </c:yVal>
          <c:smooth val="0"/>
          <c:extLst>
            <c:ext xmlns:c16="http://schemas.microsoft.com/office/drawing/2014/chart" uri="{C3380CC4-5D6E-409C-BE32-E72D297353CC}">
              <c16:uniqueId val="{00000003-7DB0-4CA0-B6B0-F302CC048C93}"/>
            </c:ext>
          </c:extLst>
        </c:ser>
        <c:ser>
          <c:idx val="4"/>
          <c:order val="4"/>
          <c:tx>
            <c:strRef>
              <c:f>Basecase!$BO$53</c:f>
              <c:strCache>
                <c:ptCount val="1"/>
                <c:pt idx="0">
                  <c:v>Direct Support payments</c:v>
                </c:pt>
              </c:strCache>
            </c:strRef>
          </c:tx>
          <c:spPr>
            <a:ln w="19050" cap="rnd">
              <a:solidFill>
                <a:schemeClr val="accent5"/>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Basecase!$BP$53:$CX$53</c:f>
            </c:numRef>
          </c:yVal>
          <c:smooth val="0"/>
          <c:extLst>
            <c:ext xmlns:c16="http://schemas.microsoft.com/office/drawing/2014/chart" uri="{C3380CC4-5D6E-409C-BE32-E72D297353CC}">
              <c16:uniqueId val="{00000004-7DB0-4CA0-B6B0-F302CC048C93}"/>
            </c:ext>
          </c:extLst>
        </c:ser>
        <c:ser>
          <c:idx val="5"/>
          <c:order val="5"/>
          <c:tx>
            <c:strRef>
              <c:f>Basecase!$BO$54</c:f>
              <c:strCache>
                <c:ptCount val="1"/>
                <c:pt idx="0">
                  <c:v>Direct Government receipts</c:v>
                </c:pt>
              </c:strCache>
            </c:strRef>
          </c:tx>
          <c:spPr>
            <a:ln w="19050" cap="rnd">
              <a:solidFill>
                <a:schemeClr val="accent6"/>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Basecase!$BP$54:$CX$54</c:f>
            </c:numRef>
          </c:yVal>
          <c:smooth val="0"/>
          <c:extLst>
            <c:ext xmlns:c16="http://schemas.microsoft.com/office/drawing/2014/chart" uri="{C3380CC4-5D6E-409C-BE32-E72D297353CC}">
              <c16:uniqueId val="{00000005-7DB0-4CA0-B6B0-F302CC048C93}"/>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Basecase!$BO$44</c:f>
              <c:strCache>
                <c:ptCount val="1"/>
                <c:pt idx="0">
                  <c:v>Net Revenue Support</c:v>
                </c:pt>
              </c:strCache>
            </c:strRef>
          </c:tx>
          <c:spPr>
            <a:ln w="19050" cap="rnd">
              <a:solidFill>
                <a:schemeClr val="accent1"/>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Basecase!$BP$44:$CX$44</c:f>
            </c:numRef>
          </c:yVal>
          <c:smooth val="0"/>
          <c:extLst>
            <c:ext xmlns:c16="http://schemas.microsoft.com/office/drawing/2014/chart" uri="{C3380CC4-5D6E-409C-BE32-E72D297353CC}">
              <c16:uniqueId val="{00000000-A877-41CA-8F0C-A60EE7180324}"/>
            </c:ext>
          </c:extLst>
        </c:ser>
        <c:ser>
          <c:idx val="4"/>
          <c:order val="1"/>
          <c:tx>
            <c:strRef>
              <c:f>Basecase!$BO$43</c:f>
              <c:strCache>
                <c:ptCount val="1"/>
                <c:pt idx="0">
                  <c:v>Debt Servicing</c:v>
                </c:pt>
              </c:strCache>
            </c:strRef>
          </c:tx>
          <c:spPr>
            <a:ln w="19050" cap="rnd">
              <a:solidFill>
                <a:schemeClr val="accent5"/>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Basecase!$BP$43:$CX$43</c:f>
            </c:numRef>
          </c:yVal>
          <c:smooth val="0"/>
          <c:extLst>
            <c:ext xmlns:c16="http://schemas.microsoft.com/office/drawing/2014/chart" uri="{C3380CC4-5D6E-409C-BE32-E72D297353CC}">
              <c16:uniqueId val="{00000001-A877-41CA-8F0C-A60EE7180324}"/>
            </c:ext>
          </c:extLst>
        </c:ser>
        <c:ser>
          <c:idx val="5"/>
          <c:order val="2"/>
          <c:tx>
            <c:strRef>
              <c:f>Basecase!$BO$42</c:f>
              <c:strCache>
                <c:ptCount val="1"/>
                <c:pt idx="0">
                  <c:v>Net Income</c:v>
                </c:pt>
              </c:strCache>
            </c:strRef>
          </c:tx>
          <c:spPr>
            <a:ln w="19050" cap="rnd">
              <a:solidFill>
                <a:schemeClr val="accent6"/>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Basecase!$BP$42:$CX$42</c:f>
            </c:numRef>
          </c:yVal>
          <c:smooth val="0"/>
          <c:extLst>
            <c:ext xmlns:c16="http://schemas.microsoft.com/office/drawing/2014/chart" uri="{C3380CC4-5D6E-409C-BE32-E72D297353CC}">
              <c16:uniqueId val="{00000002-A877-41CA-8F0C-A60EE7180324}"/>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Basecase!$BO$57</c:f>
              <c:strCache>
                <c:ptCount val="1"/>
                <c:pt idx="0">
                  <c:v>Net Revenue Support</c:v>
                </c:pt>
              </c:strCache>
            </c:strRef>
          </c:tx>
          <c:spPr>
            <a:ln w="19050" cap="rnd">
              <a:solidFill>
                <a:schemeClr val="accent1"/>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Basecase!$BP$57:$CX$57</c:f>
            </c:numRef>
          </c:yVal>
          <c:smooth val="0"/>
          <c:extLst>
            <c:ext xmlns:c16="http://schemas.microsoft.com/office/drawing/2014/chart" uri="{C3380CC4-5D6E-409C-BE32-E72D297353CC}">
              <c16:uniqueId val="{00000000-C054-4625-9EA6-113573DA6C25}"/>
            </c:ext>
          </c:extLst>
        </c:ser>
        <c:ser>
          <c:idx val="4"/>
          <c:order val="1"/>
          <c:tx>
            <c:strRef>
              <c:f>Basecase!$BO$56</c:f>
              <c:strCache>
                <c:ptCount val="1"/>
                <c:pt idx="0">
                  <c:v>Debt Servicing</c:v>
                </c:pt>
              </c:strCache>
            </c:strRef>
          </c:tx>
          <c:spPr>
            <a:ln w="19050" cap="rnd">
              <a:solidFill>
                <a:schemeClr val="accent5"/>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Basecase!$BP$56:$CX$56</c:f>
            </c:numRef>
          </c:yVal>
          <c:smooth val="0"/>
          <c:extLst>
            <c:ext xmlns:c16="http://schemas.microsoft.com/office/drawing/2014/chart" uri="{C3380CC4-5D6E-409C-BE32-E72D297353CC}">
              <c16:uniqueId val="{00000001-C054-4625-9EA6-113573DA6C25}"/>
            </c:ext>
          </c:extLst>
        </c:ser>
        <c:ser>
          <c:idx val="5"/>
          <c:order val="2"/>
          <c:tx>
            <c:strRef>
              <c:f>Basecase!$BO$55</c:f>
              <c:strCache>
                <c:ptCount val="1"/>
                <c:pt idx="0">
                  <c:v>Net Income</c:v>
                </c:pt>
              </c:strCache>
            </c:strRef>
          </c:tx>
          <c:spPr>
            <a:ln w="19050" cap="rnd">
              <a:solidFill>
                <a:schemeClr val="accent6"/>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Basecase!$BP$55:$CX$55</c:f>
            </c:numRef>
          </c:yVal>
          <c:smooth val="0"/>
          <c:extLst>
            <c:ext xmlns:c16="http://schemas.microsoft.com/office/drawing/2014/chart" uri="{C3380CC4-5D6E-409C-BE32-E72D297353CC}">
              <c16:uniqueId val="{00000002-C054-4625-9EA6-113573DA6C25}"/>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Basecase!$BO$60</c:f>
              <c:strCache>
                <c:ptCount val="1"/>
                <c:pt idx="0">
                  <c:v>Gross Income</c:v>
                </c:pt>
              </c:strCache>
            </c:strRef>
          </c:tx>
          <c:spPr>
            <a:ln w="19050" cap="rnd">
              <a:solidFill>
                <a:schemeClr val="accent1"/>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Basecase!$BP$60:$CX$60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8054-4C1D-AC72-7D5BD72DB3E9}"/>
            </c:ext>
          </c:extLst>
        </c:ser>
        <c:ser>
          <c:idx val="1"/>
          <c:order val="1"/>
          <c:tx>
            <c:strRef>
              <c:f>Basecase!$BO$61</c:f>
              <c:strCache>
                <c:ptCount val="1"/>
                <c:pt idx="0">
                  <c:v>Operating Expenses</c:v>
                </c:pt>
              </c:strCache>
            </c:strRef>
          </c:tx>
          <c:spPr>
            <a:ln w="19050" cap="rnd">
              <a:solidFill>
                <a:schemeClr val="accent2"/>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Basecase!$BP$61:$CX$61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8054-4C1D-AC72-7D5BD72DB3E9}"/>
            </c:ext>
          </c:extLst>
        </c:ser>
        <c:ser>
          <c:idx val="2"/>
          <c:order val="2"/>
          <c:tx>
            <c:strRef>
              <c:f>Basecase!$BO$62</c:f>
              <c:strCache>
                <c:ptCount val="1"/>
                <c:pt idx="0">
                  <c:v>Debt Principal payment required</c:v>
                </c:pt>
              </c:strCache>
            </c:strRef>
          </c:tx>
          <c:spPr>
            <a:ln w="19050" cap="rnd">
              <a:solidFill>
                <a:schemeClr val="accent3"/>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Basecase!$BP$62:$CX$62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8054-4C1D-AC72-7D5BD72DB3E9}"/>
            </c:ext>
          </c:extLst>
        </c:ser>
        <c:ser>
          <c:idx val="3"/>
          <c:order val="3"/>
          <c:tx>
            <c:strRef>
              <c:f>Basecase!$BO$63</c:f>
              <c:strCache>
                <c:ptCount val="1"/>
                <c:pt idx="0">
                  <c:v>Debt Interest payment required</c:v>
                </c:pt>
              </c:strCache>
            </c:strRef>
          </c:tx>
          <c:spPr>
            <a:ln w="19050" cap="rnd">
              <a:solidFill>
                <a:schemeClr val="accent4"/>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Basecase!$BP$63:$CX$63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8054-4C1D-AC72-7D5BD72DB3E9}"/>
            </c:ext>
          </c:extLst>
        </c:ser>
        <c:ser>
          <c:idx val="4"/>
          <c:order val="4"/>
          <c:tx>
            <c:strRef>
              <c:f>Basecase!$BO$64</c:f>
              <c:strCache>
                <c:ptCount val="1"/>
                <c:pt idx="0">
                  <c:v>Direct Support payments</c:v>
                </c:pt>
              </c:strCache>
            </c:strRef>
          </c:tx>
          <c:spPr>
            <a:ln w="19050" cap="rnd">
              <a:solidFill>
                <a:schemeClr val="accent5"/>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Basecase!$BP$64:$CX$64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8054-4C1D-AC72-7D5BD72DB3E9}"/>
            </c:ext>
          </c:extLst>
        </c:ser>
        <c:ser>
          <c:idx val="5"/>
          <c:order val="5"/>
          <c:tx>
            <c:strRef>
              <c:f>Basecase!$BO$65</c:f>
              <c:strCache>
                <c:ptCount val="1"/>
                <c:pt idx="0">
                  <c:v>Direct Government receipts</c:v>
                </c:pt>
              </c:strCache>
            </c:strRef>
          </c:tx>
          <c:spPr>
            <a:ln w="19050" cap="rnd">
              <a:solidFill>
                <a:schemeClr val="accent6"/>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Basecase!$BP$65:$CX$65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8054-4C1D-AC72-7D5BD72DB3E9}"/>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'Input Cashflows'!$BO$15</c:f>
              <c:strCache>
                <c:ptCount val="1"/>
                <c:pt idx="0">
                  <c:v>Net Revenue Support</c:v>
                </c:pt>
              </c:strCache>
            </c:strRef>
          </c:tx>
          <c:spPr>
            <a:ln w="19050" cap="rnd">
              <a:solidFill>
                <a:srgbClr val="FF0000"/>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Cashflows'!$BP$15:$CX$15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F2BE-4A02-91A3-37B27873AD1E}"/>
            </c:ext>
          </c:extLst>
        </c:ser>
        <c:ser>
          <c:idx val="4"/>
          <c:order val="1"/>
          <c:tx>
            <c:strRef>
              <c:f>'Input Cashflows'!$BO$14</c:f>
              <c:strCache>
                <c:ptCount val="1"/>
                <c:pt idx="0">
                  <c:v>Debt Servicing</c:v>
                </c:pt>
              </c:strCache>
            </c:strRef>
          </c:tx>
          <c:spPr>
            <a:ln w="19050" cap="rnd">
              <a:solidFill>
                <a:schemeClr val="accent5"/>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Cashflows'!$BP$14:$CX$14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F2BE-4A02-91A3-37B27873AD1E}"/>
            </c:ext>
          </c:extLst>
        </c:ser>
        <c:ser>
          <c:idx val="5"/>
          <c:order val="2"/>
          <c:tx>
            <c:strRef>
              <c:f>'Input Cashflows'!$BO$13</c:f>
              <c:strCache>
                <c:ptCount val="1"/>
                <c:pt idx="0">
                  <c:v>Net Income</c:v>
                </c:pt>
              </c:strCache>
            </c:strRef>
          </c:tx>
          <c:spPr>
            <a:ln w="19050" cap="rnd">
              <a:solidFill>
                <a:schemeClr val="accent6"/>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Cashflows'!$BP$13:$CX$13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F2BE-4A02-91A3-37B27873AD1E}"/>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Net Cashflows</a:t>
            </a:r>
          </a:p>
        </c:rich>
      </c:tx>
      <c:overlay val="0"/>
      <c:spPr>
        <a:noFill/>
        <a:ln>
          <a:noFill/>
        </a:ln>
        <a:effectLst/>
      </c:spPr>
    </c:title>
    <c:autoTitleDeleted val="0"/>
    <c:plotArea>
      <c:layout/>
      <c:scatterChart>
        <c:scatterStyle val="smoothMarker"/>
        <c:varyColors val="0"/>
        <c:ser>
          <c:idx val="1"/>
          <c:order val="0"/>
          <c:tx>
            <c:strRef>
              <c:f>Basecase!$BO$68</c:f>
              <c:strCache>
                <c:ptCount val="1"/>
                <c:pt idx="0">
                  <c:v>Net Support Payments</c:v>
                </c:pt>
              </c:strCache>
            </c:strRef>
          </c:tx>
          <c:spPr>
            <a:ln>
              <a:solidFill>
                <a:srgbClr val="FF0000"/>
              </a:solidFill>
            </a:ln>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Basecase!$BP$68:$CX$68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0E10-4ACB-B5DF-DDB354094270}"/>
            </c:ext>
          </c:extLst>
        </c:ser>
        <c:ser>
          <c:idx val="2"/>
          <c:order val="1"/>
          <c:tx>
            <c:strRef>
              <c:f>Basecase!$BO$67</c:f>
              <c:strCache>
                <c:ptCount val="1"/>
                <c:pt idx="0">
                  <c:v>Debt Servicing</c:v>
                </c:pt>
              </c:strCache>
            </c:strRef>
          </c:tx>
          <c:spPr>
            <a:ln>
              <a:solidFill>
                <a:srgbClr val="0070C0"/>
              </a:solidFill>
            </a:ln>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Basecase!$BP$67:$CX$67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0E10-4ACB-B5DF-DDB354094270}"/>
            </c:ext>
          </c:extLst>
        </c:ser>
        <c:ser>
          <c:idx val="3"/>
          <c:order val="2"/>
          <c:tx>
            <c:strRef>
              <c:f>Basecase!$BO$66</c:f>
              <c:strCache>
                <c:ptCount val="1"/>
                <c:pt idx="0">
                  <c:v>Net Income</c:v>
                </c:pt>
              </c:strCache>
            </c:strRef>
          </c:tx>
          <c:spPr>
            <a:ln>
              <a:solidFill>
                <a:schemeClr val="accent6"/>
              </a:solidFill>
            </a:ln>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Basecase!$BP$66:$CX$66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0E10-4ACB-B5DF-DDB354094270}"/>
            </c:ext>
          </c:extLst>
        </c:ser>
        <c:ser>
          <c:idx val="0"/>
          <c:order val="3"/>
          <c:tx>
            <c:strRef>
              <c:f>Basecase!$BO$69</c:f>
              <c:strCache>
                <c:ptCount val="1"/>
                <c:pt idx="0">
                  <c:v>Debt Guarantee Payments</c:v>
                </c:pt>
              </c:strCache>
            </c:strRef>
          </c:tx>
          <c:spPr>
            <a:ln w="25400" cap="rnd">
              <a:solidFill>
                <a:schemeClr val="tx1"/>
              </a:solidFill>
              <a:round/>
            </a:ln>
            <a:effectLst/>
          </c:spPr>
          <c:marker>
            <c:symbol val="none"/>
          </c:marker>
          <c:xVal>
            <c:numRef>
              <c:f>Basecase!$BP$6:$CX$6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Basecase!$BP$69:$CX$69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0E10-4ACB-B5DF-DDB354094270}"/>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1'!$BO$7</c:f>
              <c:strCache>
                <c:ptCount val="1"/>
                <c:pt idx="0">
                  <c:v>Gross Operating Income to Company</c:v>
                </c:pt>
              </c:strCache>
            </c:strRef>
          </c:tx>
          <c:spPr>
            <a:ln w="19050" cap="rnd">
              <a:solidFill>
                <a:schemeClr val="tx1"/>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1'!$BP$7:$CX$7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AC83-4E97-9213-AA113792C528}"/>
            </c:ext>
          </c:extLst>
        </c:ser>
        <c:ser>
          <c:idx val="1"/>
          <c:order val="1"/>
          <c:tx>
            <c:strRef>
              <c:f>'Scenario 1'!$BO$8</c:f>
              <c:strCache>
                <c:ptCount val="1"/>
                <c:pt idx="0">
                  <c:v>Operating Expenses</c:v>
                </c:pt>
              </c:strCache>
            </c:strRef>
          </c:tx>
          <c:spPr>
            <a:ln w="19050" cap="rnd">
              <a:solidFill>
                <a:schemeClr val="accent2"/>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1'!$BP$8:$CX$8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AC83-4E97-9213-AA113792C528}"/>
            </c:ext>
          </c:extLst>
        </c:ser>
        <c:ser>
          <c:idx val="2"/>
          <c:order val="2"/>
          <c:tx>
            <c:strRef>
              <c:f>'Scenario 1'!$BO$9</c:f>
              <c:strCache>
                <c:ptCount val="1"/>
                <c:pt idx="0">
                  <c:v>Expected Debt Principal Repayments</c:v>
                </c:pt>
              </c:strCache>
            </c:strRef>
          </c:tx>
          <c:spPr>
            <a:ln w="19050" cap="rnd">
              <a:solidFill>
                <a:schemeClr val="accent3"/>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1'!$BP$9:$CX$9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AC83-4E97-9213-AA113792C528}"/>
            </c:ext>
          </c:extLst>
        </c:ser>
        <c:ser>
          <c:idx val="3"/>
          <c:order val="3"/>
          <c:tx>
            <c:strRef>
              <c:f>'Scenario 1'!$BO$10</c:f>
              <c:strCache>
                <c:ptCount val="1"/>
                <c:pt idx="0">
                  <c:v>Expected Debt Interest Repayments</c:v>
                </c:pt>
              </c:strCache>
            </c:strRef>
          </c:tx>
          <c:spPr>
            <a:ln w="19050" cap="rnd">
              <a:solidFill>
                <a:schemeClr val="accent4"/>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1'!$BP$10:$CX$10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AC83-4E97-9213-AA113792C528}"/>
            </c:ext>
          </c:extLst>
        </c:ser>
        <c:ser>
          <c:idx val="4"/>
          <c:order val="4"/>
          <c:tx>
            <c:strRef>
              <c:f>'Scenario 1'!$BO$11</c:f>
              <c:strCache>
                <c:ptCount val="1"/>
                <c:pt idx="0">
                  <c:v>Direct Support payments</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1'!$BP$11:$CX$11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AC83-4E97-9213-AA113792C528}"/>
            </c:ext>
          </c:extLst>
        </c:ser>
        <c:ser>
          <c:idx val="5"/>
          <c:order val="5"/>
          <c:tx>
            <c:strRef>
              <c:f>'Scenario 1'!$BO$12</c:f>
              <c:strCache>
                <c:ptCount val="1"/>
                <c:pt idx="0">
                  <c:v>Direct Government receipts</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1'!$BP$12:$CX$12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AC83-4E97-9213-AA113792C528}"/>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1'!$BO$20</c:f>
              <c:strCache>
                <c:ptCount val="1"/>
                <c:pt idx="0">
                  <c:v>Gross Operating Income to Company</c:v>
                </c:pt>
              </c:strCache>
            </c:strRef>
          </c:tx>
          <c:spPr>
            <a:ln w="19050" cap="rnd">
              <a:solidFill>
                <a:schemeClr val="accent1"/>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1'!$BP$20:$CX$20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363B-4AD1-A8BC-9347AA48AF7A}"/>
            </c:ext>
          </c:extLst>
        </c:ser>
        <c:ser>
          <c:idx val="1"/>
          <c:order val="1"/>
          <c:tx>
            <c:strRef>
              <c:f>'Scenario 1'!$BO$21</c:f>
              <c:strCache>
                <c:ptCount val="1"/>
                <c:pt idx="0">
                  <c:v>Operating Expenses</c:v>
                </c:pt>
              </c:strCache>
            </c:strRef>
          </c:tx>
          <c:spPr>
            <a:ln w="19050" cap="rnd">
              <a:solidFill>
                <a:schemeClr val="accent2"/>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1'!$BP$21:$CX$21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363B-4AD1-A8BC-9347AA48AF7A}"/>
            </c:ext>
          </c:extLst>
        </c:ser>
        <c:ser>
          <c:idx val="2"/>
          <c:order val="2"/>
          <c:tx>
            <c:strRef>
              <c:f>'Scenario 1'!$BO$22</c:f>
              <c:strCache>
                <c:ptCount val="1"/>
                <c:pt idx="0">
                  <c:v>Expected Debt Principal Repayments</c:v>
                </c:pt>
              </c:strCache>
            </c:strRef>
          </c:tx>
          <c:spPr>
            <a:ln w="19050" cap="rnd">
              <a:solidFill>
                <a:schemeClr val="accent3"/>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1'!$BP$22:$CX$22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363B-4AD1-A8BC-9347AA48AF7A}"/>
            </c:ext>
          </c:extLst>
        </c:ser>
        <c:ser>
          <c:idx val="3"/>
          <c:order val="3"/>
          <c:tx>
            <c:strRef>
              <c:f>'Scenario 1'!$BO$23</c:f>
              <c:strCache>
                <c:ptCount val="1"/>
                <c:pt idx="0">
                  <c:v>Expected Debt Interest Repayments</c:v>
                </c:pt>
              </c:strCache>
            </c:strRef>
          </c:tx>
          <c:spPr>
            <a:ln w="19050" cap="rnd">
              <a:solidFill>
                <a:schemeClr val="accent4"/>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1'!$BP$23:$CX$23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363B-4AD1-A8BC-9347AA48AF7A}"/>
            </c:ext>
          </c:extLst>
        </c:ser>
        <c:ser>
          <c:idx val="4"/>
          <c:order val="4"/>
          <c:tx>
            <c:strRef>
              <c:f>'Scenario 1'!$BO$24</c:f>
              <c:strCache>
                <c:ptCount val="1"/>
                <c:pt idx="0">
                  <c:v>Direct Support payments</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1'!$BP$24:$CX$24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363B-4AD1-A8BC-9347AA48AF7A}"/>
            </c:ext>
          </c:extLst>
        </c:ser>
        <c:ser>
          <c:idx val="5"/>
          <c:order val="5"/>
          <c:tx>
            <c:strRef>
              <c:f>'Scenario 1'!$BO$25</c:f>
              <c:strCache>
                <c:ptCount val="1"/>
                <c:pt idx="0">
                  <c:v>Direct Government receipts</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1'!$BP$25:$CX$25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363B-4AD1-A8BC-9347AA48AF7A}"/>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1'!$BO$15</c:f>
              <c:strCache>
                <c:ptCount val="1"/>
                <c:pt idx="0">
                  <c:v>Net Revenue Support</c:v>
                </c:pt>
              </c:strCache>
            </c:strRef>
          </c:tx>
          <c:spPr>
            <a:ln w="19050" cap="rnd">
              <a:solidFill>
                <a:srgbClr val="FF0000"/>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1'!$BP$15:$CX$15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3766-4F3C-9562-7C66AC50EE82}"/>
            </c:ext>
          </c:extLst>
        </c:ser>
        <c:ser>
          <c:idx val="4"/>
          <c:order val="1"/>
          <c:tx>
            <c:strRef>
              <c:f>'Scenario 1'!$BO$14</c:f>
              <c:strCache>
                <c:ptCount val="1"/>
                <c:pt idx="0">
                  <c:v>Debt Servicing</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1'!$BP$14:$CX$14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3766-4F3C-9562-7C66AC50EE82}"/>
            </c:ext>
          </c:extLst>
        </c:ser>
        <c:ser>
          <c:idx val="5"/>
          <c:order val="2"/>
          <c:tx>
            <c:strRef>
              <c:f>'Scenario 1'!$BO$13</c:f>
              <c:strCache>
                <c:ptCount val="1"/>
                <c:pt idx="0">
                  <c:v>Net Income</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1'!$BP$13:$CX$13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3766-4F3C-9562-7C66AC50EE82}"/>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1'!$BO$28</c:f>
              <c:strCache>
                <c:ptCount val="1"/>
                <c:pt idx="0">
                  <c:v>Net Revenue Support</c:v>
                </c:pt>
              </c:strCache>
            </c:strRef>
          </c:tx>
          <c:spPr>
            <a:ln w="19050" cap="rnd">
              <a:solidFill>
                <a:srgbClr val="FF0000"/>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1'!$BP$28:$CX$28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DFA0-43A5-88DB-E1DD8A5B8B66}"/>
            </c:ext>
          </c:extLst>
        </c:ser>
        <c:ser>
          <c:idx val="4"/>
          <c:order val="1"/>
          <c:tx>
            <c:strRef>
              <c:f>'Scenario 1'!$BO$27</c:f>
              <c:strCache>
                <c:ptCount val="1"/>
                <c:pt idx="0">
                  <c:v>Debt Servicing</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1'!$BP$27:$CX$27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DFA0-43A5-88DB-E1DD8A5B8B66}"/>
            </c:ext>
          </c:extLst>
        </c:ser>
        <c:ser>
          <c:idx val="5"/>
          <c:order val="2"/>
          <c:tx>
            <c:strRef>
              <c:f>'Scenario 1'!$BO$26</c:f>
              <c:strCache>
                <c:ptCount val="1"/>
                <c:pt idx="0">
                  <c:v>Net Income</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1'!$BP$26:$CX$26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DFA0-43A5-88DB-E1DD8A5B8B66}"/>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1'!$BO$36</c:f>
              <c:strCache>
                <c:ptCount val="1"/>
                <c:pt idx="0">
                  <c:v>Gross Operating Income to Company</c:v>
                </c:pt>
              </c:strCache>
            </c:strRef>
          </c:tx>
          <c:spPr>
            <a:ln w="19050" cap="rnd">
              <a:solidFill>
                <a:schemeClr val="accent1"/>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1'!$BP$36:$CX$36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18F8-4C0A-861D-079ADF58354B}"/>
            </c:ext>
          </c:extLst>
        </c:ser>
        <c:ser>
          <c:idx val="1"/>
          <c:order val="1"/>
          <c:tx>
            <c:strRef>
              <c:f>'Scenario 1'!$BO$37</c:f>
              <c:strCache>
                <c:ptCount val="1"/>
                <c:pt idx="0">
                  <c:v>Operating Expenses</c:v>
                </c:pt>
              </c:strCache>
            </c:strRef>
          </c:tx>
          <c:spPr>
            <a:ln w="19050" cap="rnd">
              <a:solidFill>
                <a:schemeClr val="accent2"/>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1'!$BP$37:$CX$37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18F8-4C0A-861D-079ADF58354B}"/>
            </c:ext>
          </c:extLst>
        </c:ser>
        <c:ser>
          <c:idx val="2"/>
          <c:order val="2"/>
          <c:tx>
            <c:strRef>
              <c:f>'Scenario 1'!$BO$38</c:f>
              <c:strCache>
                <c:ptCount val="1"/>
                <c:pt idx="0">
                  <c:v>Expected Debt Principal Repayments</c:v>
                </c:pt>
              </c:strCache>
            </c:strRef>
          </c:tx>
          <c:spPr>
            <a:ln w="19050" cap="rnd">
              <a:solidFill>
                <a:schemeClr val="accent3"/>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1'!$BP$38:$CX$38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18F8-4C0A-861D-079ADF58354B}"/>
            </c:ext>
          </c:extLst>
        </c:ser>
        <c:ser>
          <c:idx val="3"/>
          <c:order val="3"/>
          <c:tx>
            <c:strRef>
              <c:f>'Scenario 1'!$BO$39</c:f>
              <c:strCache>
                <c:ptCount val="1"/>
                <c:pt idx="0">
                  <c:v>Expected Debt Interest Repayments</c:v>
                </c:pt>
              </c:strCache>
            </c:strRef>
          </c:tx>
          <c:spPr>
            <a:ln w="19050" cap="rnd">
              <a:solidFill>
                <a:schemeClr val="accent4"/>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1'!$BP$39:$CX$39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18F8-4C0A-861D-079ADF58354B}"/>
            </c:ext>
          </c:extLst>
        </c:ser>
        <c:ser>
          <c:idx val="4"/>
          <c:order val="4"/>
          <c:tx>
            <c:strRef>
              <c:f>'Scenario 1'!$BO$40</c:f>
              <c:strCache>
                <c:ptCount val="1"/>
                <c:pt idx="0">
                  <c:v>Direct Support payments</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1'!$BP$40:$CX$40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18F8-4C0A-861D-079ADF58354B}"/>
            </c:ext>
          </c:extLst>
        </c:ser>
        <c:ser>
          <c:idx val="5"/>
          <c:order val="5"/>
          <c:tx>
            <c:strRef>
              <c:f>'Scenario 1'!$BO$41</c:f>
              <c:strCache>
                <c:ptCount val="1"/>
                <c:pt idx="0">
                  <c:v>Direct Government receipts</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1'!$BP$41:$CX$41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18F8-4C0A-861D-079ADF58354B}"/>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1'!$BO$49</c:f>
              <c:strCache>
                <c:ptCount val="1"/>
                <c:pt idx="0">
                  <c:v>Gross Operating Income to Company</c:v>
                </c:pt>
              </c:strCache>
            </c:strRef>
          </c:tx>
          <c:spPr>
            <a:ln w="19050" cap="rnd">
              <a:solidFill>
                <a:schemeClr val="accent1"/>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1'!$BP$49:$CX$49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1784-469C-B4EB-F7536FD8AD07}"/>
            </c:ext>
          </c:extLst>
        </c:ser>
        <c:ser>
          <c:idx val="1"/>
          <c:order val="1"/>
          <c:tx>
            <c:strRef>
              <c:f>'Scenario 1'!$BO$50</c:f>
              <c:strCache>
                <c:ptCount val="1"/>
                <c:pt idx="0">
                  <c:v>Operating Expenses</c:v>
                </c:pt>
              </c:strCache>
            </c:strRef>
          </c:tx>
          <c:spPr>
            <a:ln w="19050" cap="rnd">
              <a:solidFill>
                <a:schemeClr val="accent2"/>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1'!$BP$50:$CX$50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1784-469C-B4EB-F7536FD8AD07}"/>
            </c:ext>
          </c:extLst>
        </c:ser>
        <c:ser>
          <c:idx val="2"/>
          <c:order val="2"/>
          <c:tx>
            <c:strRef>
              <c:f>'Scenario 1'!$BO$51</c:f>
              <c:strCache>
                <c:ptCount val="1"/>
                <c:pt idx="0">
                  <c:v>Expected Debt Principal Repayments</c:v>
                </c:pt>
              </c:strCache>
            </c:strRef>
          </c:tx>
          <c:spPr>
            <a:ln w="19050" cap="rnd">
              <a:solidFill>
                <a:schemeClr val="accent3"/>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1'!$BP$51:$CX$51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1784-469C-B4EB-F7536FD8AD07}"/>
            </c:ext>
          </c:extLst>
        </c:ser>
        <c:ser>
          <c:idx val="3"/>
          <c:order val="3"/>
          <c:tx>
            <c:strRef>
              <c:f>'Scenario 1'!$BO$52</c:f>
              <c:strCache>
                <c:ptCount val="1"/>
                <c:pt idx="0">
                  <c:v>Expected Debt Interest Repayments</c:v>
                </c:pt>
              </c:strCache>
            </c:strRef>
          </c:tx>
          <c:spPr>
            <a:ln w="19050" cap="rnd">
              <a:solidFill>
                <a:schemeClr val="accent4"/>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1'!$BP$52:$CX$52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1784-469C-B4EB-F7536FD8AD07}"/>
            </c:ext>
          </c:extLst>
        </c:ser>
        <c:ser>
          <c:idx val="4"/>
          <c:order val="4"/>
          <c:tx>
            <c:strRef>
              <c:f>'Scenario 1'!$BO$53</c:f>
              <c:strCache>
                <c:ptCount val="1"/>
                <c:pt idx="0">
                  <c:v>Direct Support payments</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1'!$BP$53:$CX$53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1784-469C-B4EB-F7536FD8AD07}"/>
            </c:ext>
          </c:extLst>
        </c:ser>
        <c:ser>
          <c:idx val="5"/>
          <c:order val="5"/>
          <c:tx>
            <c:strRef>
              <c:f>'Scenario 1'!$BO$54</c:f>
              <c:strCache>
                <c:ptCount val="1"/>
                <c:pt idx="0">
                  <c:v>Direct Government receipts</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1'!$BP$54:$CX$54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1784-469C-B4EB-F7536FD8AD07}"/>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1'!$BO$44</c:f>
              <c:strCache>
                <c:ptCount val="1"/>
                <c:pt idx="0">
                  <c:v>Net Revenue Support</c:v>
                </c:pt>
              </c:strCache>
            </c:strRef>
          </c:tx>
          <c:spPr>
            <a:ln w="19050" cap="rnd">
              <a:solidFill>
                <a:srgbClr val="FF0000"/>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1'!$BP$44:$CX$44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0E44-4633-960E-5267B0649CE9}"/>
            </c:ext>
          </c:extLst>
        </c:ser>
        <c:ser>
          <c:idx val="4"/>
          <c:order val="1"/>
          <c:tx>
            <c:strRef>
              <c:f>'Scenario 1'!$BO$43</c:f>
              <c:strCache>
                <c:ptCount val="1"/>
                <c:pt idx="0">
                  <c:v>Debt Servicing</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1'!$BP$43:$CX$43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0E44-4633-960E-5267B0649CE9}"/>
            </c:ext>
          </c:extLst>
        </c:ser>
        <c:ser>
          <c:idx val="5"/>
          <c:order val="2"/>
          <c:tx>
            <c:strRef>
              <c:f>'Scenario 1'!$BO$42</c:f>
              <c:strCache>
                <c:ptCount val="1"/>
                <c:pt idx="0">
                  <c:v>Net Income</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1'!$BP$42:$CX$42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0E44-4633-960E-5267B0649CE9}"/>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1'!$BO$57</c:f>
              <c:strCache>
                <c:ptCount val="1"/>
                <c:pt idx="0">
                  <c:v>Net Revenue Support</c:v>
                </c:pt>
              </c:strCache>
            </c:strRef>
          </c:tx>
          <c:spPr>
            <a:ln w="19050" cap="rnd">
              <a:solidFill>
                <a:srgbClr val="FF0000"/>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1'!$BP$57:$CX$57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5643-49B2-86D6-9771D2AC9B8E}"/>
            </c:ext>
          </c:extLst>
        </c:ser>
        <c:ser>
          <c:idx val="4"/>
          <c:order val="1"/>
          <c:tx>
            <c:strRef>
              <c:f>'Scenario 1'!$BO$56</c:f>
              <c:strCache>
                <c:ptCount val="1"/>
                <c:pt idx="0">
                  <c:v>Debt Servicing</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1'!$BP$56:$CX$56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5643-49B2-86D6-9771D2AC9B8E}"/>
            </c:ext>
          </c:extLst>
        </c:ser>
        <c:ser>
          <c:idx val="5"/>
          <c:order val="2"/>
          <c:tx>
            <c:strRef>
              <c:f>'Scenario 1'!$BO$55</c:f>
              <c:strCache>
                <c:ptCount val="1"/>
                <c:pt idx="0">
                  <c:v>Net Income</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1'!$BP$55:$CX$55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5643-49B2-86D6-9771D2AC9B8E}"/>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1'!$BO$60</c:f>
              <c:strCache>
                <c:ptCount val="1"/>
                <c:pt idx="0">
                  <c:v>Gross Income</c:v>
                </c:pt>
              </c:strCache>
            </c:strRef>
          </c:tx>
          <c:spPr>
            <a:ln w="19050" cap="rnd">
              <a:solidFill>
                <a:schemeClr val="accent1"/>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1'!$BP$60:$CX$60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20B1-4D9B-B0D2-0956CEBE8416}"/>
            </c:ext>
          </c:extLst>
        </c:ser>
        <c:ser>
          <c:idx val="1"/>
          <c:order val="1"/>
          <c:tx>
            <c:strRef>
              <c:f>'Scenario 1'!$BO$61</c:f>
              <c:strCache>
                <c:ptCount val="1"/>
                <c:pt idx="0">
                  <c:v>Operating Expenses</c:v>
                </c:pt>
              </c:strCache>
            </c:strRef>
          </c:tx>
          <c:spPr>
            <a:ln w="19050" cap="rnd">
              <a:solidFill>
                <a:schemeClr val="accent2"/>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1'!$BP$61:$CX$61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20B1-4D9B-B0D2-0956CEBE8416}"/>
            </c:ext>
          </c:extLst>
        </c:ser>
        <c:ser>
          <c:idx val="2"/>
          <c:order val="2"/>
          <c:tx>
            <c:strRef>
              <c:f>'Scenario 1'!$BO$62</c:f>
              <c:strCache>
                <c:ptCount val="1"/>
                <c:pt idx="0">
                  <c:v>Debt Principal payment required</c:v>
                </c:pt>
              </c:strCache>
            </c:strRef>
          </c:tx>
          <c:spPr>
            <a:ln w="19050" cap="rnd">
              <a:solidFill>
                <a:schemeClr val="accent3"/>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1'!$BP$62:$CX$62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20B1-4D9B-B0D2-0956CEBE8416}"/>
            </c:ext>
          </c:extLst>
        </c:ser>
        <c:ser>
          <c:idx val="3"/>
          <c:order val="3"/>
          <c:tx>
            <c:strRef>
              <c:f>'Scenario 1'!$BO$63</c:f>
              <c:strCache>
                <c:ptCount val="1"/>
                <c:pt idx="0">
                  <c:v>Debt Interest payment required</c:v>
                </c:pt>
              </c:strCache>
            </c:strRef>
          </c:tx>
          <c:spPr>
            <a:ln w="19050" cap="rnd">
              <a:solidFill>
                <a:schemeClr val="accent4"/>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1'!$BP$63:$CX$63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20B1-4D9B-B0D2-0956CEBE8416}"/>
            </c:ext>
          </c:extLst>
        </c:ser>
        <c:ser>
          <c:idx val="4"/>
          <c:order val="4"/>
          <c:tx>
            <c:strRef>
              <c:f>'Scenario 1'!$BO$64</c:f>
              <c:strCache>
                <c:ptCount val="1"/>
                <c:pt idx="0">
                  <c:v>Direct Support payments</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1'!$BP$64:$CX$64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20B1-4D9B-B0D2-0956CEBE8416}"/>
            </c:ext>
          </c:extLst>
        </c:ser>
        <c:ser>
          <c:idx val="5"/>
          <c:order val="5"/>
          <c:tx>
            <c:strRef>
              <c:f>'Scenario 1'!$BO$65</c:f>
              <c:strCache>
                <c:ptCount val="1"/>
                <c:pt idx="0">
                  <c:v>Direct Government receipts</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1'!$BP$65:$CX$65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20B1-4D9B-B0D2-0956CEBE8416}"/>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'Input Cashflows'!$BO$28</c:f>
              <c:strCache>
                <c:ptCount val="1"/>
                <c:pt idx="0">
                  <c:v>Net Revenue Support</c:v>
                </c:pt>
              </c:strCache>
            </c:strRef>
          </c:tx>
          <c:spPr>
            <a:ln w="19050" cap="rnd">
              <a:solidFill>
                <a:srgbClr val="FF0000"/>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Cashflows'!$BP$28:$CX$28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6EE8-4E93-9722-DC48771D713C}"/>
            </c:ext>
          </c:extLst>
        </c:ser>
        <c:ser>
          <c:idx val="4"/>
          <c:order val="1"/>
          <c:tx>
            <c:strRef>
              <c:f>'Input Cashflows'!$BO$27</c:f>
              <c:strCache>
                <c:ptCount val="1"/>
                <c:pt idx="0">
                  <c:v>Debt Servicing</c:v>
                </c:pt>
              </c:strCache>
            </c:strRef>
          </c:tx>
          <c:spPr>
            <a:ln w="19050" cap="rnd">
              <a:solidFill>
                <a:schemeClr val="accent5"/>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Cashflows'!$BP$27:$CX$27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6EE8-4E93-9722-DC48771D713C}"/>
            </c:ext>
          </c:extLst>
        </c:ser>
        <c:ser>
          <c:idx val="5"/>
          <c:order val="2"/>
          <c:tx>
            <c:strRef>
              <c:f>'Input Cashflows'!$BO$26</c:f>
              <c:strCache>
                <c:ptCount val="1"/>
                <c:pt idx="0">
                  <c:v>Net Income</c:v>
                </c:pt>
              </c:strCache>
            </c:strRef>
          </c:tx>
          <c:spPr>
            <a:ln w="19050" cap="rnd">
              <a:solidFill>
                <a:schemeClr val="accent6"/>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Cashflows'!$BP$26:$CX$26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6EE8-4E93-9722-DC48771D713C}"/>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Net Cashflows</a:t>
            </a:r>
          </a:p>
        </c:rich>
      </c:tx>
      <c:overlay val="0"/>
      <c:spPr>
        <a:noFill/>
        <a:ln>
          <a:noFill/>
        </a:ln>
        <a:effectLst/>
      </c:spPr>
    </c:title>
    <c:autoTitleDeleted val="0"/>
    <c:plotArea>
      <c:layout/>
      <c:scatterChart>
        <c:scatterStyle val="smoothMarker"/>
        <c:varyColors val="0"/>
        <c:ser>
          <c:idx val="1"/>
          <c:order val="0"/>
          <c:tx>
            <c:strRef>
              <c:f>'Scenario 1'!$BO$68</c:f>
              <c:strCache>
                <c:ptCount val="1"/>
                <c:pt idx="0">
                  <c:v>Net Support Payments</c:v>
                </c:pt>
              </c:strCache>
            </c:strRef>
          </c:tx>
          <c:spPr>
            <a:ln>
              <a:solidFill>
                <a:srgbClr val="FF0000"/>
              </a:solidFill>
            </a:ln>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1'!$BP$68:$CX$68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9-3037-4B32-BDEC-0FF8AE732490}"/>
            </c:ext>
          </c:extLst>
        </c:ser>
        <c:ser>
          <c:idx val="2"/>
          <c:order val="1"/>
          <c:tx>
            <c:strRef>
              <c:f>'Scenario 1'!$BO$67</c:f>
              <c:strCache>
                <c:ptCount val="1"/>
                <c:pt idx="0">
                  <c:v>Debt Servicing</c:v>
                </c:pt>
              </c:strCache>
            </c:strRef>
          </c:tx>
          <c:spPr>
            <a:ln>
              <a:solidFill>
                <a:srgbClr val="0070C0"/>
              </a:solidFill>
            </a:ln>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1'!$BP$67:$CX$67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A-3037-4B32-BDEC-0FF8AE732490}"/>
            </c:ext>
          </c:extLst>
        </c:ser>
        <c:ser>
          <c:idx val="3"/>
          <c:order val="2"/>
          <c:tx>
            <c:strRef>
              <c:f>'Scenario 1'!$BO$66</c:f>
              <c:strCache>
                <c:ptCount val="1"/>
                <c:pt idx="0">
                  <c:v>Net Income</c:v>
                </c:pt>
              </c:strCache>
            </c:strRef>
          </c:tx>
          <c:spPr>
            <a:ln>
              <a:solidFill>
                <a:schemeClr val="accent6"/>
              </a:solidFill>
            </a:ln>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1'!$BP$66:$CX$66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B-3037-4B32-BDEC-0FF8AE732490}"/>
            </c:ext>
          </c:extLst>
        </c:ser>
        <c:ser>
          <c:idx val="0"/>
          <c:order val="3"/>
          <c:tx>
            <c:strRef>
              <c:f>'Scenario 1'!$BO$69</c:f>
              <c:strCache>
                <c:ptCount val="1"/>
                <c:pt idx="0">
                  <c:v>Debt Guarantee Payments</c:v>
                </c:pt>
              </c:strCache>
            </c:strRef>
          </c:tx>
          <c:spPr>
            <a:ln w="25400" cap="rnd">
              <a:solidFill>
                <a:schemeClr val="tx1"/>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1'!$BP$69:$CX$69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3037-4B32-BDEC-0FF8AE732490}"/>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2'!$BO$7</c:f>
              <c:strCache>
                <c:ptCount val="1"/>
                <c:pt idx="0">
                  <c:v>Gross Operating Income to Company</c:v>
                </c:pt>
              </c:strCache>
            </c:strRef>
          </c:tx>
          <c:spPr>
            <a:ln w="19050" cap="rnd">
              <a:solidFill>
                <a:schemeClr val="tx1"/>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2'!$BP$7:$CX$7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00F4-413F-87F3-AB599CA00944}"/>
            </c:ext>
          </c:extLst>
        </c:ser>
        <c:ser>
          <c:idx val="1"/>
          <c:order val="1"/>
          <c:tx>
            <c:strRef>
              <c:f>'Scenario 2'!$BO$8</c:f>
              <c:strCache>
                <c:ptCount val="1"/>
                <c:pt idx="0">
                  <c:v>Operating Expenses</c:v>
                </c:pt>
              </c:strCache>
            </c:strRef>
          </c:tx>
          <c:spPr>
            <a:ln w="19050" cap="rnd">
              <a:solidFill>
                <a:schemeClr val="accent2"/>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2'!$BP$8:$CX$8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00F4-413F-87F3-AB599CA00944}"/>
            </c:ext>
          </c:extLst>
        </c:ser>
        <c:ser>
          <c:idx val="2"/>
          <c:order val="2"/>
          <c:tx>
            <c:strRef>
              <c:f>'Scenario 2'!$BO$9</c:f>
              <c:strCache>
                <c:ptCount val="1"/>
                <c:pt idx="0">
                  <c:v>Expected Debt Principal Repayments</c:v>
                </c:pt>
              </c:strCache>
            </c:strRef>
          </c:tx>
          <c:spPr>
            <a:ln w="19050" cap="rnd">
              <a:solidFill>
                <a:schemeClr val="accent3"/>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2'!$BP$9:$CX$9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00F4-413F-87F3-AB599CA00944}"/>
            </c:ext>
          </c:extLst>
        </c:ser>
        <c:ser>
          <c:idx val="3"/>
          <c:order val="3"/>
          <c:tx>
            <c:strRef>
              <c:f>'Scenario 2'!$BO$10</c:f>
              <c:strCache>
                <c:ptCount val="1"/>
                <c:pt idx="0">
                  <c:v>Expected Debt Interest Repayments</c:v>
                </c:pt>
              </c:strCache>
            </c:strRef>
          </c:tx>
          <c:spPr>
            <a:ln w="19050" cap="rnd">
              <a:solidFill>
                <a:schemeClr val="accent4"/>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2'!$BP$10:$CX$10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00F4-413F-87F3-AB599CA00944}"/>
            </c:ext>
          </c:extLst>
        </c:ser>
        <c:ser>
          <c:idx val="4"/>
          <c:order val="4"/>
          <c:tx>
            <c:strRef>
              <c:f>'Scenario 2'!$BO$11</c:f>
              <c:strCache>
                <c:ptCount val="1"/>
                <c:pt idx="0">
                  <c:v>Direct Support payments</c:v>
                </c:pt>
              </c:strCache>
            </c:strRef>
          </c:tx>
          <c:spPr>
            <a:ln w="19050" cap="rnd">
              <a:solidFill>
                <a:schemeClr val="accent5"/>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2'!$BP$11:$CX$11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00F4-413F-87F3-AB599CA00944}"/>
            </c:ext>
          </c:extLst>
        </c:ser>
        <c:ser>
          <c:idx val="5"/>
          <c:order val="5"/>
          <c:tx>
            <c:strRef>
              <c:f>'Scenario 2'!$BO$12</c:f>
              <c:strCache>
                <c:ptCount val="1"/>
                <c:pt idx="0">
                  <c:v>Direct Government receipts</c:v>
                </c:pt>
              </c:strCache>
            </c:strRef>
          </c:tx>
          <c:spPr>
            <a:ln w="19050" cap="rnd">
              <a:solidFill>
                <a:schemeClr val="accent6"/>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2'!$BP$12:$CX$12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00F4-413F-87F3-AB599CA00944}"/>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2'!$BO$20</c:f>
              <c:strCache>
                <c:ptCount val="1"/>
                <c:pt idx="0">
                  <c:v>Gross Operating Income to Company</c:v>
                </c:pt>
              </c:strCache>
            </c:strRef>
          </c:tx>
          <c:spPr>
            <a:ln w="19050" cap="rnd">
              <a:solidFill>
                <a:schemeClr val="accent1"/>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2'!$BP$20:$CX$20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2F03-45AC-971B-775A89F5F062}"/>
            </c:ext>
          </c:extLst>
        </c:ser>
        <c:ser>
          <c:idx val="1"/>
          <c:order val="1"/>
          <c:tx>
            <c:strRef>
              <c:f>'Scenario 2'!$BO$21</c:f>
              <c:strCache>
                <c:ptCount val="1"/>
                <c:pt idx="0">
                  <c:v>Operating Expenses</c:v>
                </c:pt>
              </c:strCache>
            </c:strRef>
          </c:tx>
          <c:spPr>
            <a:ln w="19050" cap="rnd">
              <a:solidFill>
                <a:schemeClr val="accent2"/>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2'!$BP$21:$CX$21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2F03-45AC-971B-775A89F5F062}"/>
            </c:ext>
          </c:extLst>
        </c:ser>
        <c:ser>
          <c:idx val="2"/>
          <c:order val="2"/>
          <c:tx>
            <c:strRef>
              <c:f>'Scenario 2'!$BO$22</c:f>
              <c:strCache>
                <c:ptCount val="1"/>
                <c:pt idx="0">
                  <c:v>Expected Debt Principal Repayments</c:v>
                </c:pt>
              </c:strCache>
            </c:strRef>
          </c:tx>
          <c:spPr>
            <a:ln w="19050" cap="rnd">
              <a:solidFill>
                <a:schemeClr val="accent3"/>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2'!$BP$22:$CX$22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2F03-45AC-971B-775A89F5F062}"/>
            </c:ext>
          </c:extLst>
        </c:ser>
        <c:ser>
          <c:idx val="3"/>
          <c:order val="3"/>
          <c:tx>
            <c:strRef>
              <c:f>'Scenario 2'!$BO$23</c:f>
              <c:strCache>
                <c:ptCount val="1"/>
                <c:pt idx="0">
                  <c:v>Expected Debt Interest Repayments</c:v>
                </c:pt>
              </c:strCache>
            </c:strRef>
          </c:tx>
          <c:spPr>
            <a:ln w="19050" cap="rnd">
              <a:solidFill>
                <a:schemeClr val="accent4"/>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2'!$BP$23:$CX$23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2F03-45AC-971B-775A89F5F062}"/>
            </c:ext>
          </c:extLst>
        </c:ser>
        <c:ser>
          <c:idx val="4"/>
          <c:order val="4"/>
          <c:tx>
            <c:strRef>
              <c:f>'Scenario 2'!$BO$24</c:f>
              <c:strCache>
                <c:ptCount val="1"/>
                <c:pt idx="0">
                  <c:v>Direct Support payments</c:v>
                </c:pt>
              </c:strCache>
            </c:strRef>
          </c:tx>
          <c:spPr>
            <a:ln w="19050" cap="rnd">
              <a:solidFill>
                <a:schemeClr val="accent5"/>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2'!$BP$24:$CX$24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2F03-45AC-971B-775A89F5F062}"/>
            </c:ext>
          </c:extLst>
        </c:ser>
        <c:ser>
          <c:idx val="5"/>
          <c:order val="5"/>
          <c:tx>
            <c:strRef>
              <c:f>'Scenario 2'!$BO$25</c:f>
              <c:strCache>
                <c:ptCount val="1"/>
                <c:pt idx="0">
                  <c:v>Direct Government receipts</c:v>
                </c:pt>
              </c:strCache>
            </c:strRef>
          </c:tx>
          <c:spPr>
            <a:ln w="19050" cap="rnd">
              <a:solidFill>
                <a:schemeClr val="accent6"/>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2'!$BP$25:$CX$25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2F03-45AC-971B-775A89F5F062}"/>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2'!$BO$15</c:f>
              <c:strCache>
                <c:ptCount val="1"/>
                <c:pt idx="0">
                  <c:v>Net Revenue Support</c:v>
                </c:pt>
              </c:strCache>
            </c:strRef>
          </c:tx>
          <c:spPr>
            <a:ln w="19050" cap="rnd">
              <a:solidFill>
                <a:srgbClr val="FF0000"/>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2'!$BP$15:$CX$15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5690-41E2-BD5B-9B5B3A36ADD9}"/>
            </c:ext>
          </c:extLst>
        </c:ser>
        <c:ser>
          <c:idx val="4"/>
          <c:order val="1"/>
          <c:tx>
            <c:strRef>
              <c:f>'Scenario 2'!$BO$14</c:f>
              <c:strCache>
                <c:ptCount val="1"/>
                <c:pt idx="0">
                  <c:v>Debt Servicing</c:v>
                </c:pt>
              </c:strCache>
            </c:strRef>
          </c:tx>
          <c:spPr>
            <a:ln w="19050" cap="rnd">
              <a:solidFill>
                <a:schemeClr val="accent5"/>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2'!$BP$14:$CX$14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5690-41E2-BD5B-9B5B3A36ADD9}"/>
            </c:ext>
          </c:extLst>
        </c:ser>
        <c:ser>
          <c:idx val="5"/>
          <c:order val="2"/>
          <c:tx>
            <c:strRef>
              <c:f>'Scenario 2'!$BO$13</c:f>
              <c:strCache>
                <c:ptCount val="1"/>
                <c:pt idx="0">
                  <c:v>Net Income</c:v>
                </c:pt>
              </c:strCache>
            </c:strRef>
          </c:tx>
          <c:spPr>
            <a:ln w="19050" cap="rnd">
              <a:solidFill>
                <a:schemeClr val="accent6"/>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2'!$BP$13:$CX$13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5690-41E2-BD5B-9B5B3A36ADD9}"/>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2'!$BO$28</c:f>
              <c:strCache>
                <c:ptCount val="1"/>
                <c:pt idx="0">
                  <c:v>Net Revenue Support</c:v>
                </c:pt>
              </c:strCache>
            </c:strRef>
          </c:tx>
          <c:spPr>
            <a:ln w="19050" cap="rnd">
              <a:solidFill>
                <a:srgbClr val="FF0000"/>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2'!$BP$28:$CX$28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A499-44F1-8571-560B60C1C4C3}"/>
            </c:ext>
          </c:extLst>
        </c:ser>
        <c:ser>
          <c:idx val="4"/>
          <c:order val="1"/>
          <c:tx>
            <c:strRef>
              <c:f>'Scenario 2'!$BO$27</c:f>
              <c:strCache>
                <c:ptCount val="1"/>
                <c:pt idx="0">
                  <c:v>Debt Servicing</c:v>
                </c:pt>
              </c:strCache>
            </c:strRef>
          </c:tx>
          <c:spPr>
            <a:ln w="19050" cap="rnd">
              <a:solidFill>
                <a:schemeClr val="accent5"/>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2'!$BP$27:$CX$27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A499-44F1-8571-560B60C1C4C3}"/>
            </c:ext>
          </c:extLst>
        </c:ser>
        <c:ser>
          <c:idx val="5"/>
          <c:order val="2"/>
          <c:tx>
            <c:strRef>
              <c:f>'Scenario 2'!$BO$26</c:f>
              <c:strCache>
                <c:ptCount val="1"/>
                <c:pt idx="0">
                  <c:v>Net Income</c:v>
                </c:pt>
              </c:strCache>
            </c:strRef>
          </c:tx>
          <c:spPr>
            <a:ln w="19050" cap="rnd">
              <a:solidFill>
                <a:schemeClr val="accent6"/>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2'!$BP$26:$CX$26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A499-44F1-8571-560B60C1C4C3}"/>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2'!$BO$36</c:f>
              <c:strCache>
                <c:ptCount val="1"/>
                <c:pt idx="0">
                  <c:v>Gross Operating Income to Company</c:v>
                </c:pt>
              </c:strCache>
            </c:strRef>
          </c:tx>
          <c:spPr>
            <a:ln w="19050" cap="rnd">
              <a:solidFill>
                <a:schemeClr val="accent1"/>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2'!$BP$36:$CX$36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9233-4354-9E6E-EA0E9F1739FB}"/>
            </c:ext>
          </c:extLst>
        </c:ser>
        <c:ser>
          <c:idx val="1"/>
          <c:order val="1"/>
          <c:tx>
            <c:strRef>
              <c:f>'Scenario 2'!$BO$37</c:f>
              <c:strCache>
                <c:ptCount val="1"/>
                <c:pt idx="0">
                  <c:v>Operating Expenses</c:v>
                </c:pt>
              </c:strCache>
            </c:strRef>
          </c:tx>
          <c:spPr>
            <a:ln w="19050" cap="rnd">
              <a:solidFill>
                <a:schemeClr val="accent2"/>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2'!$BP$37:$CX$37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9233-4354-9E6E-EA0E9F1739FB}"/>
            </c:ext>
          </c:extLst>
        </c:ser>
        <c:ser>
          <c:idx val="2"/>
          <c:order val="2"/>
          <c:tx>
            <c:strRef>
              <c:f>'Scenario 2'!$BO$38</c:f>
              <c:strCache>
                <c:ptCount val="1"/>
                <c:pt idx="0">
                  <c:v>Expected Debt Principal Repayments</c:v>
                </c:pt>
              </c:strCache>
            </c:strRef>
          </c:tx>
          <c:spPr>
            <a:ln w="19050" cap="rnd">
              <a:solidFill>
                <a:schemeClr val="accent3"/>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2'!$BP$38:$CX$38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9233-4354-9E6E-EA0E9F1739FB}"/>
            </c:ext>
          </c:extLst>
        </c:ser>
        <c:ser>
          <c:idx val="3"/>
          <c:order val="3"/>
          <c:tx>
            <c:strRef>
              <c:f>'Scenario 2'!$BO$39</c:f>
              <c:strCache>
                <c:ptCount val="1"/>
                <c:pt idx="0">
                  <c:v>Expected Debt Interest Repayments</c:v>
                </c:pt>
              </c:strCache>
            </c:strRef>
          </c:tx>
          <c:spPr>
            <a:ln w="19050" cap="rnd">
              <a:solidFill>
                <a:schemeClr val="accent4"/>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2'!$BP$39:$CX$39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9233-4354-9E6E-EA0E9F1739FB}"/>
            </c:ext>
          </c:extLst>
        </c:ser>
        <c:ser>
          <c:idx val="4"/>
          <c:order val="4"/>
          <c:tx>
            <c:strRef>
              <c:f>'Scenario 2'!$BO$40</c:f>
              <c:strCache>
                <c:ptCount val="1"/>
                <c:pt idx="0">
                  <c:v>Direct Support payments</c:v>
                </c:pt>
              </c:strCache>
            </c:strRef>
          </c:tx>
          <c:spPr>
            <a:ln w="19050" cap="rnd">
              <a:solidFill>
                <a:schemeClr val="accent5"/>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2'!$BP$40:$CX$40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9233-4354-9E6E-EA0E9F1739FB}"/>
            </c:ext>
          </c:extLst>
        </c:ser>
        <c:ser>
          <c:idx val="5"/>
          <c:order val="5"/>
          <c:tx>
            <c:strRef>
              <c:f>'Scenario 2'!$BO$41</c:f>
              <c:strCache>
                <c:ptCount val="1"/>
                <c:pt idx="0">
                  <c:v>Direct Government receipts</c:v>
                </c:pt>
              </c:strCache>
            </c:strRef>
          </c:tx>
          <c:spPr>
            <a:ln w="19050" cap="rnd">
              <a:solidFill>
                <a:schemeClr val="accent6"/>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2'!$BP$41:$CX$41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9233-4354-9E6E-EA0E9F1739FB}"/>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2'!$BO$49</c:f>
              <c:strCache>
                <c:ptCount val="1"/>
                <c:pt idx="0">
                  <c:v>Gross Operating Income to Company</c:v>
                </c:pt>
              </c:strCache>
            </c:strRef>
          </c:tx>
          <c:spPr>
            <a:ln w="19050" cap="rnd">
              <a:solidFill>
                <a:schemeClr val="accent1"/>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2'!$BP$49:$CX$49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8DD6-41ED-8A57-96C7ADFDA03D}"/>
            </c:ext>
          </c:extLst>
        </c:ser>
        <c:ser>
          <c:idx val="1"/>
          <c:order val="1"/>
          <c:tx>
            <c:strRef>
              <c:f>'Scenario 2'!$BO$50</c:f>
              <c:strCache>
                <c:ptCount val="1"/>
                <c:pt idx="0">
                  <c:v>Operating Expenses</c:v>
                </c:pt>
              </c:strCache>
            </c:strRef>
          </c:tx>
          <c:spPr>
            <a:ln w="19050" cap="rnd">
              <a:solidFill>
                <a:schemeClr val="accent2"/>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2'!$BP$50:$CX$50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8DD6-41ED-8A57-96C7ADFDA03D}"/>
            </c:ext>
          </c:extLst>
        </c:ser>
        <c:ser>
          <c:idx val="2"/>
          <c:order val="2"/>
          <c:tx>
            <c:strRef>
              <c:f>'Scenario 2'!$BO$51</c:f>
              <c:strCache>
                <c:ptCount val="1"/>
                <c:pt idx="0">
                  <c:v>Expected Debt Principal Repayments</c:v>
                </c:pt>
              </c:strCache>
            </c:strRef>
          </c:tx>
          <c:spPr>
            <a:ln w="19050" cap="rnd">
              <a:solidFill>
                <a:schemeClr val="accent3"/>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2'!$BP$51:$CX$51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8DD6-41ED-8A57-96C7ADFDA03D}"/>
            </c:ext>
          </c:extLst>
        </c:ser>
        <c:ser>
          <c:idx val="3"/>
          <c:order val="3"/>
          <c:tx>
            <c:strRef>
              <c:f>'Scenario 2'!$BO$52</c:f>
              <c:strCache>
                <c:ptCount val="1"/>
                <c:pt idx="0">
                  <c:v>Expected Debt Interest Repayments</c:v>
                </c:pt>
              </c:strCache>
            </c:strRef>
          </c:tx>
          <c:spPr>
            <a:ln w="19050" cap="rnd">
              <a:solidFill>
                <a:schemeClr val="accent4"/>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2'!$BP$52:$CX$52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8DD6-41ED-8A57-96C7ADFDA03D}"/>
            </c:ext>
          </c:extLst>
        </c:ser>
        <c:ser>
          <c:idx val="4"/>
          <c:order val="4"/>
          <c:tx>
            <c:strRef>
              <c:f>'Scenario 2'!$BO$53</c:f>
              <c:strCache>
                <c:ptCount val="1"/>
                <c:pt idx="0">
                  <c:v>Direct Support payments</c:v>
                </c:pt>
              </c:strCache>
            </c:strRef>
          </c:tx>
          <c:spPr>
            <a:ln w="19050" cap="rnd">
              <a:solidFill>
                <a:schemeClr val="accent5"/>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2'!$BP$53:$CX$53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8DD6-41ED-8A57-96C7ADFDA03D}"/>
            </c:ext>
          </c:extLst>
        </c:ser>
        <c:ser>
          <c:idx val="5"/>
          <c:order val="5"/>
          <c:tx>
            <c:strRef>
              <c:f>'Scenario 2'!$BO$54</c:f>
              <c:strCache>
                <c:ptCount val="1"/>
                <c:pt idx="0">
                  <c:v>Direct Government receipts</c:v>
                </c:pt>
              </c:strCache>
            </c:strRef>
          </c:tx>
          <c:spPr>
            <a:ln w="19050" cap="rnd">
              <a:solidFill>
                <a:schemeClr val="accent6"/>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2'!$BP$54:$CX$54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8DD6-41ED-8A57-96C7ADFDA03D}"/>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2'!$BO$44</c:f>
              <c:strCache>
                <c:ptCount val="1"/>
                <c:pt idx="0">
                  <c:v>Net Revenue Support</c:v>
                </c:pt>
              </c:strCache>
            </c:strRef>
          </c:tx>
          <c:spPr>
            <a:ln w="19050" cap="rnd">
              <a:solidFill>
                <a:srgbClr val="FF0000"/>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2'!$BP$44:$CX$44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E2DD-4932-BA36-D9C8798301EA}"/>
            </c:ext>
          </c:extLst>
        </c:ser>
        <c:ser>
          <c:idx val="4"/>
          <c:order val="1"/>
          <c:tx>
            <c:strRef>
              <c:f>'Scenario 2'!$BO$43</c:f>
              <c:strCache>
                <c:ptCount val="1"/>
                <c:pt idx="0">
                  <c:v>Debt Servicing</c:v>
                </c:pt>
              </c:strCache>
            </c:strRef>
          </c:tx>
          <c:spPr>
            <a:ln w="19050" cap="rnd">
              <a:solidFill>
                <a:schemeClr val="accent5"/>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2'!$BP$43:$CX$43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E2DD-4932-BA36-D9C8798301EA}"/>
            </c:ext>
          </c:extLst>
        </c:ser>
        <c:ser>
          <c:idx val="5"/>
          <c:order val="2"/>
          <c:tx>
            <c:strRef>
              <c:f>'Scenario 2'!$BO$42</c:f>
              <c:strCache>
                <c:ptCount val="1"/>
                <c:pt idx="0">
                  <c:v>Net Income</c:v>
                </c:pt>
              </c:strCache>
            </c:strRef>
          </c:tx>
          <c:spPr>
            <a:ln w="19050" cap="rnd">
              <a:solidFill>
                <a:schemeClr val="accent6"/>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2'!$BP$42:$CX$42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E2DD-4932-BA36-D9C8798301EA}"/>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2'!$BO$57</c:f>
              <c:strCache>
                <c:ptCount val="1"/>
                <c:pt idx="0">
                  <c:v>Net Revenue Support</c:v>
                </c:pt>
              </c:strCache>
            </c:strRef>
          </c:tx>
          <c:spPr>
            <a:ln w="19050" cap="rnd">
              <a:solidFill>
                <a:srgbClr val="FF0000"/>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2'!$BP$57:$CX$57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1ED3-4D75-80CC-5B0CF10C88BB}"/>
            </c:ext>
          </c:extLst>
        </c:ser>
        <c:ser>
          <c:idx val="4"/>
          <c:order val="1"/>
          <c:tx>
            <c:strRef>
              <c:f>'Scenario 2'!$BO$56</c:f>
              <c:strCache>
                <c:ptCount val="1"/>
                <c:pt idx="0">
                  <c:v>Debt Servicing</c:v>
                </c:pt>
              </c:strCache>
            </c:strRef>
          </c:tx>
          <c:spPr>
            <a:ln w="19050" cap="rnd">
              <a:solidFill>
                <a:schemeClr val="accent5"/>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2'!$BP$56:$CX$56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1ED3-4D75-80CC-5B0CF10C88BB}"/>
            </c:ext>
          </c:extLst>
        </c:ser>
        <c:ser>
          <c:idx val="5"/>
          <c:order val="2"/>
          <c:tx>
            <c:strRef>
              <c:f>'Scenario 2'!$BO$55</c:f>
              <c:strCache>
                <c:ptCount val="1"/>
                <c:pt idx="0">
                  <c:v>Net Income</c:v>
                </c:pt>
              </c:strCache>
            </c:strRef>
          </c:tx>
          <c:spPr>
            <a:ln w="19050" cap="rnd">
              <a:solidFill>
                <a:schemeClr val="accent6"/>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2'!$BP$55:$CX$55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1ED3-4D75-80CC-5B0CF10C88BB}"/>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2'!$BO$60</c:f>
              <c:strCache>
                <c:ptCount val="1"/>
                <c:pt idx="0">
                  <c:v>Gross Income</c:v>
                </c:pt>
              </c:strCache>
            </c:strRef>
          </c:tx>
          <c:spPr>
            <a:ln w="19050" cap="rnd">
              <a:solidFill>
                <a:schemeClr val="accent1"/>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2'!$BP$60:$CX$60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72C3-46B8-B034-D0BF216E6DD9}"/>
            </c:ext>
          </c:extLst>
        </c:ser>
        <c:ser>
          <c:idx val="1"/>
          <c:order val="1"/>
          <c:tx>
            <c:strRef>
              <c:f>'Scenario 2'!$BO$61</c:f>
              <c:strCache>
                <c:ptCount val="1"/>
                <c:pt idx="0">
                  <c:v>Operating Expenses</c:v>
                </c:pt>
              </c:strCache>
            </c:strRef>
          </c:tx>
          <c:spPr>
            <a:ln w="19050" cap="rnd">
              <a:solidFill>
                <a:schemeClr val="accent2"/>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2'!$BP$61:$CX$61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72C3-46B8-B034-D0BF216E6DD9}"/>
            </c:ext>
          </c:extLst>
        </c:ser>
        <c:ser>
          <c:idx val="2"/>
          <c:order val="2"/>
          <c:tx>
            <c:strRef>
              <c:f>'Scenario 2'!$BO$62</c:f>
              <c:strCache>
                <c:ptCount val="1"/>
                <c:pt idx="0">
                  <c:v>Debt Principal payment required</c:v>
                </c:pt>
              </c:strCache>
            </c:strRef>
          </c:tx>
          <c:spPr>
            <a:ln w="19050" cap="rnd">
              <a:solidFill>
                <a:schemeClr val="accent3"/>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2'!$BP$62:$CX$62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72C3-46B8-B034-D0BF216E6DD9}"/>
            </c:ext>
          </c:extLst>
        </c:ser>
        <c:ser>
          <c:idx val="3"/>
          <c:order val="3"/>
          <c:tx>
            <c:strRef>
              <c:f>'Scenario 2'!$BO$63</c:f>
              <c:strCache>
                <c:ptCount val="1"/>
                <c:pt idx="0">
                  <c:v>Debt Interest payment required</c:v>
                </c:pt>
              </c:strCache>
            </c:strRef>
          </c:tx>
          <c:spPr>
            <a:ln w="19050" cap="rnd">
              <a:solidFill>
                <a:schemeClr val="accent4"/>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2'!$BP$63:$CX$63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72C3-46B8-B034-D0BF216E6DD9}"/>
            </c:ext>
          </c:extLst>
        </c:ser>
        <c:ser>
          <c:idx val="4"/>
          <c:order val="4"/>
          <c:tx>
            <c:strRef>
              <c:f>'Scenario 2'!$BO$64</c:f>
              <c:strCache>
                <c:ptCount val="1"/>
                <c:pt idx="0">
                  <c:v>Direct Support payments</c:v>
                </c:pt>
              </c:strCache>
            </c:strRef>
          </c:tx>
          <c:spPr>
            <a:ln w="19050" cap="rnd">
              <a:solidFill>
                <a:schemeClr val="accent5"/>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2'!$BP$64:$CX$64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72C3-46B8-B034-D0BF216E6DD9}"/>
            </c:ext>
          </c:extLst>
        </c:ser>
        <c:ser>
          <c:idx val="5"/>
          <c:order val="5"/>
          <c:tx>
            <c:strRef>
              <c:f>'Scenario 2'!$BO$65</c:f>
              <c:strCache>
                <c:ptCount val="1"/>
                <c:pt idx="0">
                  <c:v>Direct Government receipts</c:v>
                </c:pt>
              </c:strCache>
            </c:strRef>
          </c:tx>
          <c:spPr>
            <a:ln w="19050" cap="rnd">
              <a:solidFill>
                <a:schemeClr val="accent6"/>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2'!$BP$65:$CX$65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72C3-46B8-B034-D0BF216E6DD9}"/>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'Input Cashflows'!$BO$34</c:f>
              <c:strCache>
                <c:ptCount val="1"/>
                <c:pt idx="0">
                  <c:v>Gross Operating Income to Company</c:v>
                </c:pt>
              </c:strCache>
            </c:strRef>
          </c:tx>
          <c:spPr>
            <a:ln w="19050" cap="rnd">
              <a:solidFill>
                <a:schemeClr val="accent1"/>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Cashflows'!$BP$34:$CX$34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F598-481D-9E55-773B03BF5386}"/>
            </c:ext>
          </c:extLst>
        </c:ser>
        <c:ser>
          <c:idx val="1"/>
          <c:order val="1"/>
          <c:tx>
            <c:strRef>
              <c:f>'Input Cashflows'!$BO$35</c:f>
              <c:strCache>
                <c:ptCount val="1"/>
                <c:pt idx="0">
                  <c:v>Operating Expenses</c:v>
                </c:pt>
              </c:strCache>
            </c:strRef>
          </c:tx>
          <c:spPr>
            <a:ln w="19050" cap="rnd">
              <a:solidFill>
                <a:schemeClr val="accent2"/>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Cashflows'!$BP$35:$CX$35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F598-481D-9E55-773B03BF5386}"/>
            </c:ext>
          </c:extLst>
        </c:ser>
        <c:ser>
          <c:idx val="2"/>
          <c:order val="2"/>
          <c:tx>
            <c:strRef>
              <c:f>'Input Cashflows'!$BO$36</c:f>
              <c:strCache>
                <c:ptCount val="1"/>
                <c:pt idx="0">
                  <c:v>Expected Debt Principal Repayments</c:v>
                </c:pt>
              </c:strCache>
            </c:strRef>
          </c:tx>
          <c:spPr>
            <a:ln w="19050" cap="rnd">
              <a:solidFill>
                <a:schemeClr val="accent3"/>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Cashflows'!$BP$36:$CX$36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F598-481D-9E55-773B03BF5386}"/>
            </c:ext>
          </c:extLst>
        </c:ser>
        <c:ser>
          <c:idx val="3"/>
          <c:order val="3"/>
          <c:tx>
            <c:strRef>
              <c:f>'Input Cashflows'!$BO$37</c:f>
              <c:strCache>
                <c:ptCount val="1"/>
                <c:pt idx="0">
                  <c:v>Expected Debt Interest Repayments</c:v>
                </c:pt>
              </c:strCache>
            </c:strRef>
          </c:tx>
          <c:spPr>
            <a:ln w="19050" cap="rnd">
              <a:solidFill>
                <a:schemeClr val="accent4"/>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Cashflows'!$BP$37:$CX$37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F598-481D-9E55-773B03BF5386}"/>
            </c:ext>
          </c:extLst>
        </c:ser>
        <c:ser>
          <c:idx val="4"/>
          <c:order val="4"/>
          <c:tx>
            <c:strRef>
              <c:f>'Input Cashflows'!$BO$38</c:f>
              <c:strCache>
                <c:ptCount val="1"/>
                <c:pt idx="0">
                  <c:v>Direct Support payments</c:v>
                </c:pt>
              </c:strCache>
            </c:strRef>
          </c:tx>
          <c:spPr>
            <a:ln w="19050" cap="rnd">
              <a:solidFill>
                <a:schemeClr val="accent5"/>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Cashflows'!$BP$38:$CX$38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F598-481D-9E55-773B03BF5386}"/>
            </c:ext>
          </c:extLst>
        </c:ser>
        <c:ser>
          <c:idx val="5"/>
          <c:order val="5"/>
          <c:tx>
            <c:strRef>
              <c:f>'Input Cashflows'!$BO$39</c:f>
              <c:strCache>
                <c:ptCount val="1"/>
                <c:pt idx="0">
                  <c:v>Direct Government receipts</c:v>
                </c:pt>
              </c:strCache>
            </c:strRef>
          </c:tx>
          <c:spPr>
            <a:ln w="19050" cap="rnd">
              <a:solidFill>
                <a:schemeClr val="accent6"/>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Cashflows'!$BP$39:$CX$39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F598-481D-9E55-773B03BF5386}"/>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Net Cashflows</a:t>
            </a:r>
          </a:p>
        </c:rich>
      </c:tx>
      <c:overlay val="0"/>
      <c:spPr>
        <a:noFill/>
        <a:ln>
          <a:noFill/>
        </a:ln>
        <a:effectLst/>
      </c:spPr>
    </c:title>
    <c:autoTitleDeleted val="0"/>
    <c:plotArea>
      <c:layout/>
      <c:scatterChart>
        <c:scatterStyle val="smoothMarker"/>
        <c:varyColors val="0"/>
        <c:ser>
          <c:idx val="1"/>
          <c:order val="0"/>
          <c:tx>
            <c:strRef>
              <c:f>'Scenario 2'!$BO$68</c:f>
              <c:strCache>
                <c:ptCount val="1"/>
                <c:pt idx="0">
                  <c:v>Net Support Payments</c:v>
                </c:pt>
              </c:strCache>
            </c:strRef>
          </c:tx>
          <c:spPr>
            <a:ln>
              <a:solidFill>
                <a:srgbClr val="FF0000"/>
              </a:solidFill>
            </a:ln>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2'!$BP$68:$CX$68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2578-4FA1-BBB7-DB16720D74BF}"/>
            </c:ext>
          </c:extLst>
        </c:ser>
        <c:ser>
          <c:idx val="2"/>
          <c:order val="1"/>
          <c:tx>
            <c:strRef>
              <c:f>'Scenario 2'!$BO$67</c:f>
              <c:strCache>
                <c:ptCount val="1"/>
                <c:pt idx="0">
                  <c:v>Debt Servicing</c:v>
                </c:pt>
              </c:strCache>
            </c:strRef>
          </c:tx>
          <c:spPr>
            <a:ln>
              <a:solidFill>
                <a:srgbClr val="0070C0"/>
              </a:solidFill>
            </a:ln>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2'!$BP$67:$CX$67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2578-4FA1-BBB7-DB16720D74BF}"/>
            </c:ext>
          </c:extLst>
        </c:ser>
        <c:ser>
          <c:idx val="3"/>
          <c:order val="2"/>
          <c:tx>
            <c:strRef>
              <c:f>'Scenario 2'!$BO$66</c:f>
              <c:strCache>
                <c:ptCount val="1"/>
                <c:pt idx="0">
                  <c:v>Net Income</c:v>
                </c:pt>
              </c:strCache>
            </c:strRef>
          </c:tx>
          <c:spPr>
            <a:ln>
              <a:solidFill>
                <a:schemeClr val="accent6"/>
              </a:solidFill>
            </a:ln>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2'!$BP$66:$CX$66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2578-4FA1-BBB7-DB16720D74BF}"/>
            </c:ext>
          </c:extLst>
        </c:ser>
        <c:ser>
          <c:idx val="0"/>
          <c:order val="3"/>
          <c:tx>
            <c:strRef>
              <c:f>'Scenario 2'!$BO$69</c:f>
              <c:strCache>
                <c:ptCount val="1"/>
                <c:pt idx="0">
                  <c:v>Debt Guarantee Payments</c:v>
                </c:pt>
              </c:strCache>
            </c:strRef>
          </c:tx>
          <c:spPr>
            <a:ln w="25400" cap="rnd">
              <a:solidFill>
                <a:schemeClr val="tx1"/>
              </a:solidFill>
              <a:round/>
            </a:ln>
            <a:effectLst/>
          </c:spPr>
          <c:marker>
            <c:symbol val="none"/>
          </c:marker>
          <c:xVal>
            <c:numRef>
              <c:f>'Scenario 2'!$BP$6:$CX$6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2'!$BP$69:$CX$69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2578-4FA1-BBB7-DB16720D74BF}"/>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3'!$BO$7</c:f>
              <c:strCache>
                <c:ptCount val="1"/>
                <c:pt idx="0">
                  <c:v>Gross Operating Income to Company</c:v>
                </c:pt>
              </c:strCache>
            </c:strRef>
          </c:tx>
          <c:spPr>
            <a:ln w="19050" cap="rnd">
              <a:solidFill>
                <a:schemeClr val="tx1"/>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3'!$BP$7:$CX$7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0694-4062-B50D-772DF684585F}"/>
            </c:ext>
          </c:extLst>
        </c:ser>
        <c:ser>
          <c:idx val="1"/>
          <c:order val="1"/>
          <c:tx>
            <c:strRef>
              <c:f>'Scenario 3'!$BO$8</c:f>
              <c:strCache>
                <c:ptCount val="1"/>
                <c:pt idx="0">
                  <c:v>Operating Expenses</c:v>
                </c:pt>
              </c:strCache>
            </c:strRef>
          </c:tx>
          <c:spPr>
            <a:ln w="19050" cap="rnd">
              <a:solidFill>
                <a:schemeClr val="accent2"/>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3'!$BP$8:$CX$8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0694-4062-B50D-772DF684585F}"/>
            </c:ext>
          </c:extLst>
        </c:ser>
        <c:ser>
          <c:idx val="2"/>
          <c:order val="2"/>
          <c:tx>
            <c:strRef>
              <c:f>'Scenario 3'!$BO$9</c:f>
              <c:strCache>
                <c:ptCount val="1"/>
                <c:pt idx="0">
                  <c:v>Expected Debt Principal Repayments</c:v>
                </c:pt>
              </c:strCache>
            </c:strRef>
          </c:tx>
          <c:spPr>
            <a:ln w="19050" cap="rnd">
              <a:solidFill>
                <a:schemeClr val="accent3"/>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3'!$BP$9:$CX$9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0694-4062-B50D-772DF684585F}"/>
            </c:ext>
          </c:extLst>
        </c:ser>
        <c:ser>
          <c:idx val="3"/>
          <c:order val="3"/>
          <c:tx>
            <c:strRef>
              <c:f>'Scenario 3'!$BO$10</c:f>
              <c:strCache>
                <c:ptCount val="1"/>
                <c:pt idx="0">
                  <c:v>Expected Debt Interest Repayments</c:v>
                </c:pt>
              </c:strCache>
            </c:strRef>
          </c:tx>
          <c:spPr>
            <a:ln w="19050" cap="rnd">
              <a:solidFill>
                <a:schemeClr val="accent4"/>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3'!$BP$10:$CX$10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0694-4062-B50D-772DF684585F}"/>
            </c:ext>
          </c:extLst>
        </c:ser>
        <c:ser>
          <c:idx val="4"/>
          <c:order val="4"/>
          <c:tx>
            <c:strRef>
              <c:f>'Scenario 3'!$BO$11</c:f>
              <c:strCache>
                <c:ptCount val="1"/>
                <c:pt idx="0">
                  <c:v>Direct Support payments</c:v>
                </c:pt>
              </c:strCache>
            </c:strRef>
          </c:tx>
          <c:spPr>
            <a:ln w="19050" cap="rnd">
              <a:solidFill>
                <a:schemeClr val="accent5"/>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3'!$BP$11:$CX$11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0694-4062-B50D-772DF684585F}"/>
            </c:ext>
          </c:extLst>
        </c:ser>
        <c:ser>
          <c:idx val="5"/>
          <c:order val="5"/>
          <c:tx>
            <c:strRef>
              <c:f>'Scenario 3'!$BO$12</c:f>
              <c:strCache>
                <c:ptCount val="1"/>
                <c:pt idx="0">
                  <c:v>Direct Government receipts</c:v>
                </c:pt>
              </c:strCache>
            </c:strRef>
          </c:tx>
          <c:spPr>
            <a:ln w="19050" cap="rnd">
              <a:solidFill>
                <a:schemeClr val="accent6"/>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3'!$BP$12:$CX$12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0694-4062-B50D-772DF684585F}"/>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3'!$BO$20</c:f>
              <c:strCache>
                <c:ptCount val="1"/>
                <c:pt idx="0">
                  <c:v>Gross Operating Income to Company</c:v>
                </c:pt>
              </c:strCache>
            </c:strRef>
          </c:tx>
          <c:spPr>
            <a:ln w="19050" cap="rnd">
              <a:solidFill>
                <a:schemeClr val="accent1"/>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3'!$BP$20:$CX$20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686D-4FDC-B111-C2C596305689}"/>
            </c:ext>
          </c:extLst>
        </c:ser>
        <c:ser>
          <c:idx val="1"/>
          <c:order val="1"/>
          <c:tx>
            <c:strRef>
              <c:f>'Scenario 3'!$BO$21</c:f>
              <c:strCache>
                <c:ptCount val="1"/>
                <c:pt idx="0">
                  <c:v>Operating Expenses</c:v>
                </c:pt>
              </c:strCache>
            </c:strRef>
          </c:tx>
          <c:spPr>
            <a:ln w="19050" cap="rnd">
              <a:solidFill>
                <a:schemeClr val="accent2"/>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3'!$BP$21:$CX$21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686D-4FDC-B111-C2C596305689}"/>
            </c:ext>
          </c:extLst>
        </c:ser>
        <c:ser>
          <c:idx val="2"/>
          <c:order val="2"/>
          <c:tx>
            <c:strRef>
              <c:f>'Scenario 3'!$BO$22</c:f>
              <c:strCache>
                <c:ptCount val="1"/>
                <c:pt idx="0">
                  <c:v>Expected Debt Principal Repayments</c:v>
                </c:pt>
              </c:strCache>
            </c:strRef>
          </c:tx>
          <c:spPr>
            <a:ln w="19050" cap="rnd">
              <a:solidFill>
                <a:schemeClr val="accent3"/>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3'!$BP$22:$CX$22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686D-4FDC-B111-C2C596305689}"/>
            </c:ext>
          </c:extLst>
        </c:ser>
        <c:ser>
          <c:idx val="3"/>
          <c:order val="3"/>
          <c:tx>
            <c:strRef>
              <c:f>'Scenario 3'!$BO$23</c:f>
              <c:strCache>
                <c:ptCount val="1"/>
                <c:pt idx="0">
                  <c:v>Expected Debt Interest Repayments</c:v>
                </c:pt>
              </c:strCache>
            </c:strRef>
          </c:tx>
          <c:spPr>
            <a:ln w="19050" cap="rnd">
              <a:solidFill>
                <a:schemeClr val="accent4"/>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3'!$BP$23:$CX$23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686D-4FDC-B111-C2C596305689}"/>
            </c:ext>
          </c:extLst>
        </c:ser>
        <c:ser>
          <c:idx val="4"/>
          <c:order val="4"/>
          <c:tx>
            <c:strRef>
              <c:f>'Scenario 3'!$BO$24</c:f>
              <c:strCache>
                <c:ptCount val="1"/>
                <c:pt idx="0">
                  <c:v>Direct Support payments</c:v>
                </c:pt>
              </c:strCache>
            </c:strRef>
          </c:tx>
          <c:spPr>
            <a:ln w="19050" cap="rnd">
              <a:solidFill>
                <a:schemeClr val="accent5"/>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3'!$BP$24:$CX$24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686D-4FDC-B111-C2C596305689}"/>
            </c:ext>
          </c:extLst>
        </c:ser>
        <c:ser>
          <c:idx val="5"/>
          <c:order val="5"/>
          <c:tx>
            <c:strRef>
              <c:f>'Scenario 3'!$BO$25</c:f>
              <c:strCache>
                <c:ptCount val="1"/>
                <c:pt idx="0">
                  <c:v>Direct Government receipts</c:v>
                </c:pt>
              </c:strCache>
            </c:strRef>
          </c:tx>
          <c:spPr>
            <a:ln w="19050" cap="rnd">
              <a:solidFill>
                <a:schemeClr val="accent6"/>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3'!$BP$25:$CX$25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686D-4FDC-B111-C2C596305689}"/>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3'!$BO$15</c:f>
              <c:strCache>
                <c:ptCount val="1"/>
                <c:pt idx="0">
                  <c:v>Net Revenue Support</c:v>
                </c:pt>
              </c:strCache>
            </c:strRef>
          </c:tx>
          <c:spPr>
            <a:ln w="19050" cap="rnd">
              <a:solidFill>
                <a:srgbClr val="FF0000"/>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3'!$BP$15:$CX$15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B006-48DA-ABA0-D797EC80F264}"/>
            </c:ext>
          </c:extLst>
        </c:ser>
        <c:ser>
          <c:idx val="4"/>
          <c:order val="1"/>
          <c:tx>
            <c:strRef>
              <c:f>'Scenario 3'!$BO$14</c:f>
              <c:strCache>
                <c:ptCount val="1"/>
                <c:pt idx="0">
                  <c:v>Debt Servicing</c:v>
                </c:pt>
              </c:strCache>
            </c:strRef>
          </c:tx>
          <c:spPr>
            <a:ln w="19050" cap="rnd">
              <a:solidFill>
                <a:schemeClr val="accent5"/>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3'!$BP$14:$CX$14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B006-48DA-ABA0-D797EC80F264}"/>
            </c:ext>
          </c:extLst>
        </c:ser>
        <c:ser>
          <c:idx val="5"/>
          <c:order val="2"/>
          <c:tx>
            <c:strRef>
              <c:f>'Scenario 3'!$BO$13</c:f>
              <c:strCache>
                <c:ptCount val="1"/>
                <c:pt idx="0">
                  <c:v>Net Income</c:v>
                </c:pt>
              </c:strCache>
            </c:strRef>
          </c:tx>
          <c:spPr>
            <a:ln w="19050" cap="rnd">
              <a:solidFill>
                <a:schemeClr val="accent6"/>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3'!$BP$13:$CX$13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B006-48DA-ABA0-D797EC80F264}"/>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3'!$BO$28</c:f>
              <c:strCache>
                <c:ptCount val="1"/>
                <c:pt idx="0">
                  <c:v>Net Revenue Support</c:v>
                </c:pt>
              </c:strCache>
            </c:strRef>
          </c:tx>
          <c:spPr>
            <a:ln w="19050" cap="rnd">
              <a:solidFill>
                <a:srgbClr val="FF0000"/>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3'!$BP$28:$CX$28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F739-4016-9842-A2DBA28355ED}"/>
            </c:ext>
          </c:extLst>
        </c:ser>
        <c:ser>
          <c:idx val="4"/>
          <c:order val="1"/>
          <c:tx>
            <c:strRef>
              <c:f>'Scenario 3'!$BO$27</c:f>
              <c:strCache>
                <c:ptCount val="1"/>
                <c:pt idx="0">
                  <c:v>Debt Servicing</c:v>
                </c:pt>
              </c:strCache>
            </c:strRef>
          </c:tx>
          <c:spPr>
            <a:ln w="19050" cap="rnd">
              <a:solidFill>
                <a:schemeClr val="accent5"/>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3'!$BP$27:$CX$27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F739-4016-9842-A2DBA28355ED}"/>
            </c:ext>
          </c:extLst>
        </c:ser>
        <c:ser>
          <c:idx val="5"/>
          <c:order val="2"/>
          <c:tx>
            <c:strRef>
              <c:f>'Scenario 3'!$BO$26</c:f>
              <c:strCache>
                <c:ptCount val="1"/>
                <c:pt idx="0">
                  <c:v>Net Income</c:v>
                </c:pt>
              </c:strCache>
            </c:strRef>
          </c:tx>
          <c:spPr>
            <a:ln w="19050" cap="rnd">
              <a:solidFill>
                <a:schemeClr val="accent6"/>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3'!$BP$26:$CX$26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F739-4016-9842-A2DBA28355ED}"/>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1'!$BO$36</c:f>
              <c:strCache>
                <c:ptCount val="1"/>
                <c:pt idx="0">
                  <c:v>Gross Operating Income to Company</c:v>
                </c:pt>
              </c:strCache>
            </c:strRef>
          </c:tx>
          <c:spPr>
            <a:ln w="19050" cap="rnd">
              <a:solidFill>
                <a:schemeClr val="accent1"/>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1'!$BP$36:$CX$36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5492-4628-A8BF-D2402C8DF06E}"/>
            </c:ext>
          </c:extLst>
        </c:ser>
        <c:ser>
          <c:idx val="1"/>
          <c:order val="1"/>
          <c:tx>
            <c:strRef>
              <c:f>'Scenario 1'!$BO$37</c:f>
              <c:strCache>
                <c:ptCount val="1"/>
                <c:pt idx="0">
                  <c:v>Operating Expenses</c:v>
                </c:pt>
              </c:strCache>
            </c:strRef>
          </c:tx>
          <c:spPr>
            <a:ln w="19050" cap="rnd">
              <a:solidFill>
                <a:schemeClr val="accent2"/>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1'!$BP$37:$CX$37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5492-4628-A8BF-D2402C8DF06E}"/>
            </c:ext>
          </c:extLst>
        </c:ser>
        <c:ser>
          <c:idx val="2"/>
          <c:order val="2"/>
          <c:tx>
            <c:strRef>
              <c:f>'Scenario 1'!$BO$38</c:f>
              <c:strCache>
                <c:ptCount val="1"/>
                <c:pt idx="0">
                  <c:v>Expected Debt Principal Repayments</c:v>
                </c:pt>
              </c:strCache>
            </c:strRef>
          </c:tx>
          <c:spPr>
            <a:ln w="19050" cap="rnd">
              <a:solidFill>
                <a:schemeClr val="accent3"/>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1'!$BP$38:$CX$38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5492-4628-A8BF-D2402C8DF06E}"/>
            </c:ext>
          </c:extLst>
        </c:ser>
        <c:ser>
          <c:idx val="3"/>
          <c:order val="3"/>
          <c:tx>
            <c:strRef>
              <c:f>'Scenario 1'!$BO$39</c:f>
              <c:strCache>
                <c:ptCount val="1"/>
                <c:pt idx="0">
                  <c:v>Expected Debt Interest Repayments</c:v>
                </c:pt>
              </c:strCache>
            </c:strRef>
          </c:tx>
          <c:spPr>
            <a:ln w="19050" cap="rnd">
              <a:solidFill>
                <a:schemeClr val="accent4"/>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1'!$BP$39:$CX$39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5492-4628-A8BF-D2402C8DF06E}"/>
            </c:ext>
          </c:extLst>
        </c:ser>
        <c:ser>
          <c:idx val="4"/>
          <c:order val="4"/>
          <c:tx>
            <c:strRef>
              <c:f>'Scenario 1'!$BO$40</c:f>
              <c:strCache>
                <c:ptCount val="1"/>
                <c:pt idx="0">
                  <c:v>Direct Support payments</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1'!$BP$40:$CX$40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5492-4628-A8BF-D2402C8DF06E}"/>
            </c:ext>
          </c:extLst>
        </c:ser>
        <c:ser>
          <c:idx val="5"/>
          <c:order val="5"/>
          <c:tx>
            <c:strRef>
              <c:f>'Scenario 1'!$BO$41</c:f>
              <c:strCache>
                <c:ptCount val="1"/>
                <c:pt idx="0">
                  <c:v>Direct Government receipts</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1'!$BP$41:$CX$41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5492-4628-A8BF-D2402C8DF06E}"/>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3'!$BO$49</c:f>
              <c:strCache>
                <c:ptCount val="1"/>
                <c:pt idx="0">
                  <c:v>Gross Operating Income to Company</c:v>
                </c:pt>
              </c:strCache>
            </c:strRef>
          </c:tx>
          <c:spPr>
            <a:ln w="19050" cap="rnd">
              <a:solidFill>
                <a:schemeClr val="accent1"/>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3'!$BP$49:$CX$49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B7F6-4033-BFE3-2F4222BA67C5}"/>
            </c:ext>
          </c:extLst>
        </c:ser>
        <c:ser>
          <c:idx val="1"/>
          <c:order val="1"/>
          <c:tx>
            <c:strRef>
              <c:f>'Scenario 3'!$BO$50</c:f>
              <c:strCache>
                <c:ptCount val="1"/>
                <c:pt idx="0">
                  <c:v>Operating Expenses</c:v>
                </c:pt>
              </c:strCache>
            </c:strRef>
          </c:tx>
          <c:spPr>
            <a:ln w="19050" cap="rnd">
              <a:solidFill>
                <a:schemeClr val="accent2"/>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3'!$BP$50:$CX$50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B7F6-4033-BFE3-2F4222BA67C5}"/>
            </c:ext>
          </c:extLst>
        </c:ser>
        <c:ser>
          <c:idx val="2"/>
          <c:order val="2"/>
          <c:tx>
            <c:strRef>
              <c:f>'Scenario 3'!$BO$51</c:f>
              <c:strCache>
                <c:ptCount val="1"/>
                <c:pt idx="0">
                  <c:v>Expected Debt Principal Repayments</c:v>
                </c:pt>
              </c:strCache>
            </c:strRef>
          </c:tx>
          <c:spPr>
            <a:ln w="19050" cap="rnd">
              <a:solidFill>
                <a:schemeClr val="accent3"/>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3'!$BP$51:$CX$51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B7F6-4033-BFE3-2F4222BA67C5}"/>
            </c:ext>
          </c:extLst>
        </c:ser>
        <c:ser>
          <c:idx val="3"/>
          <c:order val="3"/>
          <c:tx>
            <c:strRef>
              <c:f>'Scenario 3'!$BO$52</c:f>
              <c:strCache>
                <c:ptCount val="1"/>
                <c:pt idx="0">
                  <c:v>Expected Debt Interest Repayments</c:v>
                </c:pt>
              </c:strCache>
            </c:strRef>
          </c:tx>
          <c:spPr>
            <a:ln w="19050" cap="rnd">
              <a:solidFill>
                <a:schemeClr val="accent4"/>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3'!$BP$52:$CX$52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B7F6-4033-BFE3-2F4222BA67C5}"/>
            </c:ext>
          </c:extLst>
        </c:ser>
        <c:ser>
          <c:idx val="4"/>
          <c:order val="4"/>
          <c:tx>
            <c:strRef>
              <c:f>'Scenario 3'!$BO$53</c:f>
              <c:strCache>
                <c:ptCount val="1"/>
                <c:pt idx="0">
                  <c:v>Direct Support payments</c:v>
                </c:pt>
              </c:strCache>
            </c:strRef>
          </c:tx>
          <c:spPr>
            <a:ln w="19050" cap="rnd">
              <a:solidFill>
                <a:schemeClr val="accent5"/>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3'!$BP$53:$CX$53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B7F6-4033-BFE3-2F4222BA67C5}"/>
            </c:ext>
          </c:extLst>
        </c:ser>
        <c:ser>
          <c:idx val="5"/>
          <c:order val="5"/>
          <c:tx>
            <c:strRef>
              <c:f>'Scenario 3'!$BO$54</c:f>
              <c:strCache>
                <c:ptCount val="1"/>
                <c:pt idx="0">
                  <c:v>Direct Government receipts</c:v>
                </c:pt>
              </c:strCache>
            </c:strRef>
          </c:tx>
          <c:spPr>
            <a:ln w="19050" cap="rnd">
              <a:solidFill>
                <a:schemeClr val="accent6"/>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3'!$BP$54:$CX$54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B7F6-4033-BFE3-2F4222BA67C5}"/>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3'!$BO$44</c:f>
              <c:strCache>
                <c:ptCount val="1"/>
                <c:pt idx="0">
                  <c:v>Net Revenue Support</c:v>
                </c:pt>
              </c:strCache>
            </c:strRef>
          </c:tx>
          <c:spPr>
            <a:ln w="19050" cap="rnd">
              <a:solidFill>
                <a:srgbClr val="FF0000"/>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3'!$BP$44:$CX$44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80ED-4BB2-97EB-9239097CB4FD}"/>
            </c:ext>
          </c:extLst>
        </c:ser>
        <c:ser>
          <c:idx val="4"/>
          <c:order val="1"/>
          <c:tx>
            <c:strRef>
              <c:f>'Scenario 3'!$BO$43</c:f>
              <c:strCache>
                <c:ptCount val="1"/>
                <c:pt idx="0">
                  <c:v>Debt Servicing</c:v>
                </c:pt>
              </c:strCache>
            </c:strRef>
          </c:tx>
          <c:spPr>
            <a:ln w="19050" cap="rnd">
              <a:solidFill>
                <a:schemeClr val="accent5"/>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3'!$BP$43:$CX$43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80ED-4BB2-97EB-9239097CB4FD}"/>
            </c:ext>
          </c:extLst>
        </c:ser>
        <c:ser>
          <c:idx val="5"/>
          <c:order val="2"/>
          <c:tx>
            <c:strRef>
              <c:f>'Scenario 3'!$BO$42</c:f>
              <c:strCache>
                <c:ptCount val="1"/>
                <c:pt idx="0">
                  <c:v>Net Income</c:v>
                </c:pt>
              </c:strCache>
            </c:strRef>
          </c:tx>
          <c:spPr>
            <a:ln w="19050" cap="rnd">
              <a:solidFill>
                <a:schemeClr val="accent6"/>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3'!$BP$42:$CX$42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80ED-4BB2-97EB-9239097CB4FD}"/>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3'!$BO$57</c:f>
              <c:strCache>
                <c:ptCount val="1"/>
                <c:pt idx="0">
                  <c:v>Net Revenue Support</c:v>
                </c:pt>
              </c:strCache>
            </c:strRef>
          </c:tx>
          <c:spPr>
            <a:ln w="19050" cap="rnd">
              <a:solidFill>
                <a:srgbClr val="FF0000"/>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3'!$BP$57:$CX$57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ADAC-43E4-844B-8E20DCF1EC0C}"/>
            </c:ext>
          </c:extLst>
        </c:ser>
        <c:ser>
          <c:idx val="4"/>
          <c:order val="1"/>
          <c:tx>
            <c:strRef>
              <c:f>'Scenario 3'!$BO$56</c:f>
              <c:strCache>
                <c:ptCount val="1"/>
                <c:pt idx="0">
                  <c:v>Debt Servicing</c:v>
                </c:pt>
              </c:strCache>
            </c:strRef>
          </c:tx>
          <c:spPr>
            <a:ln w="19050" cap="rnd">
              <a:solidFill>
                <a:schemeClr val="accent5"/>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3'!$BP$56:$CX$56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ADAC-43E4-844B-8E20DCF1EC0C}"/>
            </c:ext>
          </c:extLst>
        </c:ser>
        <c:ser>
          <c:idx val="5"/>
          <c:order val="2"/>
          <c:tx>
            <c:strRef>
              <c:f>'Scenario 3'!$BO$55</c:f>
              <c:strCache>
                <c:ptCount val="1"/>
                <c:pt idx="0">
                  <c:v>Net Income</c:v>
                </c:pt>
              </c:strCache>
            </c:strRef>
          </c:tx>
          <c:spPr>
            <a:ln w="19050" cap="rnd">
              <a:solidFill>
                <a:schemeClr val="accent6"/>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3'!$BP$55:$CX$55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ADAC-43E4-844B-8E20DCF1EC0C}"/>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3'!$BO$60</c:f>
              <c:strCache>
                <c:ptCount val="1"/>
                <c:pt idx="0">
                  <c:v>Gross Income</c:v>
                </c:pt>
              </c:strCache>
            </c:strRef>
          </c:tx>
          <c:spPr>
            <a:ln w="19050" cap="rnd">
              <a:solidFill>
                <a:schemeClr val="accent1"/>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3'!$BP$60:$CX$60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2606-419F-AE4E-ECB485A16634}"/>
            </c:ext>
          </c:extLst>
        </c:ser>
        <c:ser>
          <c:idx val="1"/>
          <c:order val="1"/>
          <c:tx>
            <c:strRef>
              <c:f>'Scenario 3'!$BO$61</c:f>
              <c:strCache>
                <c:ptCount val="1"/>
                <c:pt idx="0">
                  <c:v>Operating Expenses</c:v>
                </c:pt>
              </c:strCache>
            </c:strRef>
          </c:tx>
          <c:spPr>
            <a:ln w="19050" cap="rnd">
              <a:solidFill>
                <a:schemeClr val="accent2"/>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3'!$BP$61:$CX$61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2606-419F-AE4E-ECB485A16634}"/>
            </c:ext>
          </c:extLst>
        </c:ser>
        <c:ser>
          <c:idx val="2"/>
          <c:order val="2"/>
          <c:tx>
            <c:strRef>
              <c:f>'Scenario 3'!$BO$62</c:f>
              <c:strCache>
                <c:ptCount val="1"/>
                <c:pt idx="0">
                  <c:v>Debt Principal payment required</c:v>
                </c:pt>
              </c:strCache>
            </c:strRef>
          </c:tx>
          <c:spPr>
            <a:ln w="19050" cap="rnd">
              <a:solidFill>
                <a:schemeClr val="accent3"/>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3'!$BP$62:$CX$62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2606-419F-AE4E-ECB485A16634}"/>
            </c:ext>
          </c:extLst>
        </c:ser>
        <c:ser>
          <c:idx val="3"/>
          <c:order val="3"/>
          <c:tx>
            <c:strRef>
              <c:f>'Scenario 3'!$BO$63</c:f>
              <c:strCache>
                <c:ptCount val="1"/>
                <c:pt idx="0">
                  <c:v>Debt Interest payment required</c:v>
                </c:pt>
              </c:strCache>
            </c:strRef>
          </c:tx>
          <c:spPr>
            <a:ln w="19050" cap="rnd">
              <a:solidFill>
                <a:schemeClr val="accent4"/>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3'!$BP$63:$CX$63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2606-419F-AE4E-ECB485A16634}"/>
            </c:ext>
          </c:extLst>
        </c:ser>
        <c:ser>
          <c:idx val="4"/>
          <c:order val="4"/>
          <c:tx>
            <c:strRef>
              <c:f>'Scenario 3'!$BO$64</c:f>
              <c:strCache>
                <c:ptCount val="1"/>
                <c:pt idx="0">
                  <c:v>Direct Support payments</c:v>
                </c:pt>
              </c:strCache>
            </c:strRef>
          </c:tx>
          <c:spPr>
            <a:ln w="19050" cap="rnd">
              <a:solidFill>
                <a:schemeClr val="accent5"/>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3'!$BP$64:$CX$64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2606-419F-AE4E-ECB485A16634}"/>
            </c:ext>
          </c:extLst>
        </c:ser>
        <c:ser>
          <c:idx val="5"/>
          <c:order val="5"/>
          <c:tx>
            <c:strRef>
              <c:f>'Scenario 3'!$BO$65</c:f>
              <c:strCache>
                <c:ptCount val="1"/>
                <c:pt idx="0">
                  <c:v>Direct Government receipts</c:v>
                </c:pt>
              </c:strCache>
            </c:strRef>
          </c:tx>
          <c:spPr>
            <a:ln w="19050" cap="rnd">
              <a:solidFill>
                <a:schemeClr val="accent6"/>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3'!$BP$65:$CX$65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2606-419F-AE4E-ECB485A16634}"/>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'Input Cashflows'!$BO$47</c:f>
              <c:strCache>
                <c:ptCount val="1"/>
                <c:pt idx="0">
                  <c:v>Gross Operating Income to Company</c:v>
                </c:pt>
              </c:strCache>
            </c:strRef>
          </c:tx>
          <c:spPr>
            <a:ln w="19050" cap="rnd">
              <a:solidFill>
                <a:schemeClr val="accent1"/>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Cashflows'!$BP$47:$CX$47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8973-4FD7-9175-453EF1EAF07A}"/>
            </c:ext>
          </c:extLst>
        </c:ser>
        <c:ser>
          <c:idx val="1"/>
          <c:order val="1"/>
          <c:tx>
            <c:strRef>
              <c:f>'Input Cashflows'!$BO$48</c:f>
              <c:strCache>
                <c:ptCount val="1"/>
                <c:pt idx="0">
                  <c:v>Operating Expenses</c:v>
                </c:pt>
              </c:strCache>
            </c:strRef>
          </c:tx>
          <c:spPr>
            <a:ln w="19050" cap="rnd">
              <a:solidFill>
                <a:schemeClr val="accent2"/>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Cashflows'!$BP$48:$CX$48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8973-4FD7-9175-453EF1EAF07A}"/>
            </c:ext>
          </c:extLst>
        </c:ser>
        <c:ser>
          <c:idx val="2"/>
          <c:order val="2"/>
          <c:tx>
            <c:strRef>
              <c:f>'Input Cashflows'!$BO$49</c:f>
              <c:strCache>
                <c:ptCount val="1"/>
                <c:pt idx="0">
                  <c:v>Expected Debt Principal Repayments</c:v>
                </c:pt>
              </c:strCache>
            </c:strRef>
          </c:tx>
          <c:spPr>
            <a:ln w="19050" cap="rnd">
              <a:solidFill>
                <a:schemeClr val="accent3"/>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Cashflows'!$BP$49:$CX$49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8973-4FD7-9175-453EF1EAF07A}"/>
            </c:ext>
          </c:extLst>
        </c:ser>
        <c:ser>
          <c:idx val="3"/>
          <c:order val="3"/>
          <c:tx>
            <c:strRef>
              <c:f>'Input Cashflows'!$BO$50</c:f>
              <c:strCache>
                <c:ptCount val="1"/>
                <c:pt idx="0">
                  <c:v>Expected Debt Interest Repayments</c:v>
                </c:pt>
              </c:strCache>
            </c:strRef>
          </c:tx>
          <c:spPr>
            <a:ln w="19050" cap="rnd">
              <a:solidFill>
                <a:schemeClr val="accent4"/>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Cashflows'!$BP$50:$CX$50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8973-4FD7-9175-453EF1EAF07A}"/>
            </c:ext>
          </c:extLst>
        </c:ser>
        <c:ser>
          <c:idx val="4"/>
          <c:order val="4"/>
          <c:tx>
            <c:strRef>
              <c:f>'Input Cashflows'!$BO$51</c:f>
              <c:strCache>
                <c:ptCount val="1"/>
                <c:pt idx="0">
                  <c:v>Direct Support payments</c:v>
                </c:pt>
              </c:strCache>
            </c:strRef>
          </c:tx>
          <c:spPr>
            <a:ln w="19050" cap="rnd">
              <a:solidFill>
                <a:schemeClr val="accent5"/>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Cashflows'!$BP$51:$CX$51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8973-4FD7-9175-453EF1EAF07A}"/>
            </c:ext>
          </c:extLst>
        </c:ser>
        <c:ser>
          <c:idx val="5"/>
          <c:order val="5"/>
          <c:tx>
            <c:strRef>
              <c:f>'Input Cashflows'!$BO$52</c:f>
              <c:strCache>
                <c:ptCount val="1"/>
                <c:pt idx="0">
                  <c:v>Direct Government receipts</c:v>
                </c:pt>
              </c:strCache>
            </c:strRef>
          </c:tx>
          <c:spPr>
            <a:ln w="19050" cap="rnd">
              <a:solidFill>
                <a:schemeClr val="accent6"/>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Cashflows'!$BP$52:$CX$52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8973-4FD7-9175-453EF1EAF07A}"/>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Net Cashflows</a:t>
            </a:r>
          </a:p>
        </c:rich>
      </c:tx>
      <c:overlay val="0"/>
      <c:spPr>
        <a:noFill/>
        <a:ln>
          <a:noFill/>
        </a:ln>
        <a:effectLst/>
      </c:spPr>
    </c:title>
    <c:autoTitleDeleted val="0"/>
    <c:plotArea>
      <c:layout/>
      <c:scatterChart>
        <c:scatterStyle val="smoothMarker"/>
        <c:varyColors val="0"/>
        <c:ser>
          <c:idx val="1"/>
          <c:order val="0"/>
          <c:tx>
            <c:strRef>
              <c:f>'Scenario 3'!$BO$68</c:f>
              <c:strCache>
                <c:ptCount val="1"/>
                <c:pt idx="0">
                  <c:v>Net Support Payments</c:v>
                </c:pt>
              </c:strCache>
            </c:strRef>
          </c:tx>
          <c:spPr>
            <a:ln>
              <a:solidFill>
                <a:srgbClr val="FF0000"/>
              </a:solidFill>
            </a:ln>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3'!$BP$68:$CX$68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BCD4-4CCF-A732-CE4C73B83DCE}"/>
            </c:ext>
          </c:extLst>
        </c:ser>
        <c:ser>
          <c:idx val="2"/>
          <c:order val="1"/>
          <c:tx>
            <c:strRef>
              <c:f>'Scenario 3'!$BO$67</c:f>
              <c:strCache>
                <c:ptCount val="1"/>
                <c:pt idx="0">
                  <c:v>Debt Servicing</c:v>
                </c:pt>
              </c:strCache>
            </c:strRef>
          </c:tx>
          <c:spPr>
            <a:ln>
              <a:solidFill>
                <a:srgbClr val="0070C0"/>
              </a:solidFill>
            </a:ln>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3'!$BP$67:$CX$67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BCD4-4CCF-A732-CE4C73B83DCE}"/>
            </c:ext>
          </c:extLst>
        </c:ser>
        <c:ser>
          <c:idx val="3"/>
          <c:order val="2"/>
          <c:tx>
            <c:strRef>
              <c:f>'Scenario 3'!$BO$66</c:f>
              <c:strCache>
                <c:ptCount val="1"/>
                <c:pt idx="0">
                  <c:v>Net Income</c:v>
                </c:pt>
              </c:strCache>
            </c:strRef>
          </c:tx>
          <c:spPr>
            <a:ln>
              <a:solidFill>
                <a:schemeClr val="accent6"/>
              </a:solidFill>
            </a:ln>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3'!$BP$66:$CX$66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BCD4-4CCF-A732-CE4C73B83DCE}"/>
            </c:ext>
          </c:extLst>
        </c:ser>
        <c:ser>
          <c:idx val="0"/>
          <c:order val="3"/>
          <c:tx>
            <c:strRef>
              <c:f>'Scenario 3'!$BO$69</c:f>
              <c:strCache>
                <c:ptCount val="1"/>
                <c:pt idx="0">
                  <c:v>Debt Guarantee Payments</c:v>
                </c:pt>
              </c:strCache>
            </c:strRef>
          </c:tx>
          <c:spPr>
            <a:ln w="25400" cap="rnd">
              <a:solidFill>
                <a:schemeClr val="tx1"/>
              </a:solidFill>
              <a:round/>
            </a:ln>
            <a:effectLst/>
          </c:spPr>
          <c:marker>
            <c:symbol val="none"/>
          </c:marker>
          <c:xVal>
            <c:numRef>
              <c:f>'Scenario 3'!$BP$6:$CX$6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3'!$BP$69:$CX$69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BCD4-4CCF-A732-CE4C73B83DCE}"/>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4'!$BO$7</c:f>
              <c:strCache>
                <c:ptCount val="1"/>
                <c:pt idx="0">
                  <c:v>Gross Operating Income to Company</c:v>
                </c:pt>
              </c:strCache>
            </c:strRef>
          </c:tx>
          <c:spPr>
            <a:ln w="19050" cap="rnd">
              <a:solidFill>
                <a:schemeClr val="tx1"/>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4'!$BP$7:$CX$7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6EC7-4E62-8B35-165A741AB06A}"/>
            </c:ext>
          </c:extLst>
        </c:ser>
        <c:ser>
          <c:idx val="1"/>
          <c:order val="1"/>
          <c:tx>
            <c:strRef>
              <c:f>'Scenario 4'!$BO$8</c:f>
              <c:strCache>
                <c:ptCount val="1"/>
                <c:pt idx="0">
                  <c:v>Operating Expenses</c:v>
                </c:pt>
              </c:strCache>
            </c:strRef>
          </c:tx>
          <c:spPr>
            <a:ln w="19050" cap="rnd">
              <a:solidFill>
                <a:schemeClr val="accent2"/>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4'!$BP$8:$CX$8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6EC7-4E62-8B35-165A741AB06A}"/>
            </c:ext>
          </c:extLst>
        </c:ser>
        <c:ser>
          <c:idx val="2"/>
          <c:order val="2"/>
          <c:tx>
            <c:strRef>
              <c:f>'Scenario 4'!$BO$9</c:f>
              <c:strCache>
                <c:ptCount val="1"/>
                <c:pt idx="0">
                  <c:v>Expected Debt Principal Repayments</c:v>
                </c:pt>
              </c:strCache>
            </c:strRef>
          </c:tx>
          <c:spPr>
            <a:ln w="19050" cap="rnd">
              <a:solidFill>
                <a:schemeClr val="accent3"/>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4'!$BP$9:$CX$9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6EC7-4E62-8B35-165A741AB06A}"/>
            </c:ext>
          </c:extLst>
        </c:ser>
        <c:ser>
          <c:idx val="3"/>
          <c:order val="3"/>
          <c:tx>
            <c:strRef>
              <c:f>'Scenario 4'!$BO$10</c:f>
              <c:strCache>
                <c:ptCount val="1"/>
                <c:pt idx="0">
                  <c:v>Expected Debt Interest Repayments</c:v>
                </c:pt>
              </c:strCache>
            </c:strRef>
          </c:tx>
          <c:spPr>
            <a:ln w="19050" cap="rnd">
              <a:solidFill>
                <a:schemeClr val="accent4"/>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4'!$BP$10:$CX$10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6EC7-4E62-8B35-165A741AB06A}"/>
            </c:ext>
          </c:extLst>
        </c:ser>
        <c:ser>
          <c:idx val="4"/>
          <c:order val="4"/>
          <c:tx>
            <c:strRef>
              <c:f>'Scenario 4'!$BO$11</c:f>
              <c:strCache>
                <c:ptCount val="1"/>
                <c:pt idx="0">
                  <c:v>Direct Support payments</c:v>
                </c:pt>
              </c:strCache>
            </c:strRef>
          </c:tx>
          <c:spPr>
            <a:ln w="19050" cap="rnd">
              <a:solidFill>
                <a:schemeClr val="accent5"/>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4'!$BP$11:$CX$11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6EC7-4E62-8B35-165A741AB06A}"/>
            </c:ext>
          </c:extLst>
        </c:ser>
        <c:ser>
          <c:idx val="5"/>
          <c:order val="5"/>
          <c:tx>
            <c:strRef>
              <c:f>'Scenario 4'!$BO$12</c:f>
              <c:strCache>
                <c:ptCount val="1"/>
                <c:pt idx="0">
                  <c:v>Direct Government receipts</c:v>
                </c:pt>
              </c:strCache>
            </c:strRef>
          </c:tx>
          <c:spPr>
            <a:ln w="19050" cap="rnd">
              <a:solidFill>
                <a:schemeClr val="accent6"/>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4'!$BP$12:$CX$12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6EC7-4E62-8B35-165A741AB06A}"/>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1'!$BO$20</c:f>
              <c:strCache>
                <c:ptCount val="1"/>
                <c:pt idx="0">
                  <c:v>Gross Operating Income to Company</c:v>
                </c:pt>
              </c:strCache>
            </c:strRef>
          </c:tx>
          <c:spPr>
            <a:ln w="19050" cap="rnd">
              <a:solidFill>
                <a:schemeClr val="accent1"/>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1'!$BP$20:$CX$20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5386-4FD5-A291-164ABB9B811F}"/>
            </c:ext>
          </c:extLst>
        </c:ser>
        <c:ser>
          <c:idx val="1"/>
          <c:order val="1"/>
          <c:tx>
            <c:strRef>
              <c:f>'Scenario 1'!$BO$21</c:f>
              <c:strCache>
                <c:ptCount val="1"/>
                <c:pt idx="0">
                  <c:v>Operating Expenses</c:v>
                </c:pt>
              </c:strCache>
            </c:strRef>
          </c:tx>
          <c:spPr>
            <a:ln w="19050" cap="rnd">
              <a:solidFill>
                <a:schemeClr val="accent2"/>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1'!$BP$21:$CX$21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5386-4FD5-A291-164ABB9B811F}"/>
            </c:ext>
          </c:extLst>
        </c:ser>
        <c:ser>
          <c:idx val="2"/>
          <c:order val="2"/>
          <c:tx>
            <c:strRef>
              <c:f>'Scenario 1'!$BO$22</c:f>
              <c:strCache>
                <c:ptCount val="1"/>
                <c:pt idx="0">
                  <c:v>Expected Debt Principal Repayments</c:v>
                </c:pt>
              </c:strCache>
            </c:strRef>
          </c:tx>
          <c:spPr>
            <a:ln w="19050" cap="rnd">
              <a:solidFill>
                <a:schemeClr val="accent3"/>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1'!$BP$22:$CX$22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5386-4FD5-A291-164ABB9B811F}"/>
            </c:ext>
          </c:extLst>
        </c:ser>
        <c:ser>
          <c:idx val="3"/>
          <c:order val="3"/>
          <c:tx>
            <c:strRef>
              <c:f>'Scenario 1'!$BO$23</c:f>
              <c:strCache>
                <c:ptCount val="1"/>
                <c:pt idx="0">
                  <c:v>Expected Debt Interest Repayments</c:v>
                </c:pt>
              </c:strCache>
            </c:strRef>
          </c:tx>
          <c:spPr>
            <a:ln w="19050" cap="rnd">
              <a:solidFill>
                <a:schemeClr val="accent4"/>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1'!$BP$23:$CX$23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5386-4FD5-A291-164ABB9B811F}"/>
            </c:ext>
          </c:extLst>
        </c:ser>
        <c:ser>
          <c:idx val="4"/>
          <c:order val="4"/>
          <c:tx>
            <c:strRef>
              <c:f>'Scenario 1'!$BO$24</c:f>
              <c:strCache>
                <c:ptCount val="1"/>
                <c:pt idx="0">
                  <c:v>Direct Support payments</c:v>
                </c:pt>
              </c:strCache>
            </c:strRef>
          </c:tx>
          <c:spPr>
            <a:ln w="19050" cap="rnd">
              <a:solidFill>
                <a:schemeClr val="accent5"/>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1'!$BP$24:$CX$24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5386-4FD5-A291-164ABB9B811F}"/>
            </c:ext>
          </c:extLst>
        </c:ser>
        <c:ser>
          <c:idx val="5"/>
          <c:order val="5"/>
          <c:tx>
            <c:strRef>
              <c:f>'Scenario 1'!$BO$25</c:f>
              <c:strCache>
                <c:ptCount val="1"/>
                <c:pt idx="0">
                  <c:v>Direct Government receipts</c:v>
                </c:pt>
              </c:strCache>
            </c:strRef>
          </c:tx>
          <c:spPr>
            <a:ln w="19050" cap="rnd">
              <a:solidFill>
                <a:schemeClr val="accent6"/>
              </a:solidFill>
              <a:round/>
            </a:ln>
            <a:effectLst/>
          </c:spPr>
          <c:marker>
            <c:symbol val="none"/>
          </c:marker>
          <c:xVal>
            <c:numRef>
              <c:f>'Scenario 1'!$BP$6:$CX$6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1'!$BP$25:$CX$25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5386-4FD5-A291-164ABB9B811F}"/>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4'!$BO$15</c:f>
              <c:strCache>
                <c:ptCount val="1"/>
                <c:pt idx="0">
                  <c:v>Net Revenue Support</c:v>
                </c:pt>
              </c:strCache>
            </c:strRef>
          </c:tx>
          <c:spPr>
            <a:ln w="19050" cap="rnd">
              <a:solidFill>
                <a:srgbClr val="FF0000"/>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4'!$BP$15:$CX$15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6E7B-4902-AE07-ABD73728AD81}"/>
            </c:ext>
          </c:extLst>
        </c:ser>
        <c:ser>
          <c:idx val="4"/>
          <c:order val="1"/>
          <c:tx>
            <c:strRef>
              <c:f>'Scenario 4'!$BO$14</c:f>
              <c:strCache>
                <c:ptCount val="1"/>
                <c:pt idx="0">
                  <c:v>Debt Servicing</c:v>
                </c:pt>
              </c:strCache>
            </c:strRef>
          </c:tx>
          <c:spPr>
            <a:ln w="19050" cap="rnd">
              <a:solidFill>
                <a:schemeClr val="accent5"/>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4'!$BP$14:$CX$14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6E7B-4902-AE07-ABD73728AD81}"/>
            </c:ext>
          </c:extLst>
        </c:ser>
        <c:ser>
          <c:idx val="5"/>
          <c:order val="2"/>
          <c:tx>
            <c:strRef>
              <c:f>'Scenario 4'!$BO$13</c:f>
              <c:strCache>
                <c:ptCount val="1"/>
                <c:pt idx="0">
                  <c:v>Net Income</c:v>
                </c:pt>
              </c:strCache>
            </c:strRef>
          </c:tx>
          <c:spPr>
            <a:ln w="19050" cap="rnd">
              <a:solidFill>
                <a:schemeClr val="accent6"/>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4'!$BP$13:$CX$13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6E7B-4902-AE07-ABD73728AD81}"/>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4'!$BO$28</c:f>
              <c:strCache>
                <c:ptCount val="1"/>
                <c:pt idx="0">
                  <c:v>Net Revenue Support</c:v>
                </c:pt>
              </c:strCache>
            </c:strRef>
          </c:tx>
          <c:spPr>
            <a:ln w="19050" cap="rnd">
              <a:solidFill>
                <a:srgbClr val="FF0000"/>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4'!$BP$28:$CX$28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239A-4A75-B239-FC4BCE003C27}"/>
            </c:ext>
          </c:extLst>
        </c:ser>
        <c:ser>
          <c:idx val="4"/>
          <c:order val="1"/>
          <c:tx>
            <c:strRef>
              <c:f>'Scenario 4'!$BO$27</c:f>
              <c:strCache>
                <c:ptCount val="1"/>
                <c:pt idx="0">
                  <c:v>Debt Servicing</c:v>
                </c:pt>
              </c:strCache>
            </c:strRef>
          </c:tx>
          <c:spPr>
            <a:ln w="19050" cap="rnd">
              <a:solidFill>
                <a:schemeClr val="accent5"/>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4'!$BP$27:$CX$27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239A-4A75-B239-FC4BCE003C27}"/>
            </c:ext>
          </c:extLst>
        </c:ser>
        <c:ser>
          <c:idx val="5"/>
          <c:order val="2"/>
          <c:tx>
            <c:strRef>
              <c:f>'Scenario 4'!$BO$26</c:f>
              <c:strCache>
                <c:ptCount val="1"/>
                <c:pt idx="0">
                  <c:v>Net Income</c:v>
                </c:pt>
              </c:strCache>
            </c:strRef>
          </c:tx>
          <c:spPr>
            <a:ln w="19050" cap="rnd">
              <a:solidFill>
                <a:schemeClr val="accent6"/>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4'!$BP$26:$CX$26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239A-4A75-B239-FC4BCE003C27}"/>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4'!$BO$36</c:f>
              <c:strCache>
                <c:ptCount val="1"/>
                <c:pt idx="0">
                  <c:v>Gross Operating Income to Company</c:v>
                </c:pt>
              </c:strCache>
            </c:strRef>
          </c:tx>
          <c:spPr>
            <a:ln w="19050" cap="rnd">
              <a:solidFill>
                <a:schemeClr val="accent1"/>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4'!$BP$36:$CX$36</c:f>
            </c:numRef>
          </c:yVal>
          <c:smooth val="0"/>
          <c:extLst>
            <c:ext xmlns:c16="http://schemas.microsoft.com/office/drawing/2014/chart" uri="{C3380CC4-5D6E-409C-BE32-E72D297353CC}">
              <c16:uniqueId val="{00000000-168C-4AF3-A0C9-2447A0135483}"/>
            </c:ext>
          </c:extLst>
        </c:ser>
        <c:ser>
          <c:idx val="1"/>
          <c:order val="1"/>
          <c:tx>
            <c:strRef>
              <c:f>'Scenario 4'!$BO$37</c:f>
              <c:strCache>
                <c:ptCount val="1"/>
                <c:pt idx="0">
                  <c:v>Operating Expenses</c:v>
                </c:pt>
              </c:strCache>
            </c:strRef>
          </c:tx>
          <c:spPr>
            <a:ln w="19050" cap="rnd">
              <a:solidFill>
                <a:schemeClr val="accent2"/>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4'!$BP$37:$CX$37</c:f>
            </c:numRef>
          </c:yVal>
          <c:smooth val="0"/>
          <c:extLst>
            <c:ext xmlns:c16="http://schemas.microsoft.com/office/drawing/2014/chart" uri="{C3380CC4-5D6E-409C-BE32-E72D297353CC}">
              <c16:uniqueId val="{00000001-168C-4AF3-A0C9-2447A0135483}"/>
            </c:ext>
          </c:extLst>
        </c:ser>
        <c:ser>
          <c:idx val="2"/>
          <c:order val="2"/>
          <c:tx>
            <c:strRef>
              <c:f>'Scenario 4'!$BO$38</c:f>
              <c:strCache>
                <c:ptCount val="1"/>
                <c:pt idx="0">
                  <c:v>Expected Debt Principal Repayments</c:v>
                </c:pt>
              </c:strCache>
            </c:strRef>
          </c:tx>
          <c:spPr>
            <a:ln w="19050" cap="rnd">
              <a:solidFill>
                <a:schemeClr val="accent3"/>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4'!$BP$38:$CX$38</c:f>
            </c:numRef>
          </c:yVal>
          <c:smooth val="0"/>
          <c:extLst>
            <c:ext xmlns:c16="http://schemas.microsoft.com/office/drawing/2014/chart" uri="{C3380CC4-5D6E-409C-BE32-E72D297353CC}">
              <c16:uniqueId val="{00000002-168C-4AF3-A0C9-2447A0135483}"/>
            </c:ext>
          </c:extLst>
        </c:ser>
        <c:ser>
          <c:idx val="3"/>
          <c:order val="3"/>
          <c:tx>
            <c:strRef>
              <c:f>'Scenario 4'!$BO$39</c:f>
              <c:strCache>
                <c:ptCount val="1"/>
                <c:pt idx="0">
                  <c:v>Expected Debt Interest Repayments</c:v>
                </c:pt>
              </c:strCache>
            </c:strRef>
          </c:tx>
          <c:spPr>
            <a:ln w="19050" cap="rnd">
              <a:solidFill>
                <a:schemeClr val="accent4"/>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4'!$BP$39:$CX$39</c:f>
            </c:numRef>
          </c:yVal>
          <c:smooth val="0"/>
          <c:extLst>
            <c:ext xmlns:c16="http://schemas.microsoft.com/office/drawing/2014/chart" uri="{C3380CC4-5D6E-409C-BE32-E72D297353CC}">
              <c16:uniqueId val="{00000003-168C-4AF3-A0C9-2447A0135483}"/>
            </c:ext>
          </c:extLst>
        </c:ser>
        <c:ser>
          <c:idx val="4"/>
          <c:order val="4"/>
          <c:tx>
            <c:strRef>
              <c:f>'Scenario 4'!$BO$40</c:f>
              <c:strCache>
                <c:ptCount val="1"/>
                <c:pt idx="0">
                  <c:v>Direct Support payments</c:v>
                </c:pt>
              </c:strCache>
            </c:strRef>
          </c:tx>
          <c:spPr>
            <a:ln w="19050" cap="rnd">
              <a:solidFill>
                <a:schemeClr val="accent5"/>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4'!$BP$40:$CX$40</c:f>
            </c:numRef>
          </c:yVal>
          <c:smooth val="0"/>
          <c:extLst>
            <c:ext xmlns:c16="http://schemas.microsoft.com/office/drawing/2014/chart" uri="{C3380CC4-5D6E-409C-BE32-E72D297353CC}">
              <c16:uniqueId val="{00000004-168C-4AF3-A0C9-2447A0135483}"/>
            </c:ext>
          </c:extLst>
        </c:ser>
        <c:ser>
          <c:idx val="5"/>
          <c:order val="5"/>
          <c:tx>
            <c:strRef>
              <c:f>'Scenario 4'!$BO$41</c:f>
              <c:strCache>
                <c:ptCount val="1"/>
                <c:pt idx="0">
                  <c:v>Direct Government receipts</c:v>
                </c:pt>
              </c:strCache>
            </c:strRef>
          </c:tx>
          <c:spPr>
            <a:ln w="19050" cap="rnd">
              <a:solidFill>
                <a:schemeClr val="accent6"/>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4'!$BP$41:$CX$41</c:f>
            </c:numRef>
          </c:yVal>
          <c:smooth val="0"/>
          <c:extLst>
            <c:ext xmlns:c16="http://schemas.microsoft.com/office/drawing/2014/chart" uri="{C3380CC4-5D6E-409C-BE32-E72D297353CC}">
              <c16:uniqueId val="{00000005-168C-4AF3-A0C9-2447A0135483}"/>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4'!$BO$49</c:f>
              <c:strCache>
                <c:ptCount val="1"/>
                <c:pt idx="0">
                  <c:v>Gross Operating Income to Company</c:v>
                </c:pt>
              </c:strCache>
            </c:strRef>
          </c:tx>
          <c:spPr>
            <a:ln w="19050" cap="rnd">
              <a:solidFill>
                <a:schemeClr val="accent1"/>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4'!$BP$49:$CX$49</c:f>
            </c:numRef>
          </c:yVal>
          <c:smooth val="0"/>
          <c:extLst>
            <c:ext xmlns:c16="http://schemas.microsoft.com/office/drawing/2014/chart" uri="{C3380CC4-5D6E-409C-BE32-E72D297353CC}">
              <c16:uniqueId val="{00000000-DD79-4C21-AABE-33CCAE1291F9}"/>
            </c:ext>
          </c:extLst>
        </c:ser>
        <c:ser>
          <c:idx val="1"/>
          <c:order val="1"/>
          <c:tx>
            <c:strRef>
              <c:f>'Scenario 4'!$BO$50</c:f>
              <c:strCache>
                <c:ptCount val="1"/>
                <c:pt idx="0">
                  <c:v>Operating Expenses</c:v>
                </c:pt>
              </c:strCache>
            </c:strRef>
          </c:tx>
          <c:spPr>
            <a:ln w="19050" cap="rnd">
              <a:solidFill>
                <a:schemeClr val="accent2"/>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4'!$BP$50:$CX$50</c:f>
            </c:numRef>
          </c:yVal>
          <c:smooth val="0"/>
          <c:extLst>
            <c:ext xmlns:c16="http://schemas.microsoft.com/office/drawing/2014/chart" uri="{C3380CC4-5D6E-409C-BE32-E72D297353CC}">
              <c16:uniqueId val="{00000001-DD79-4C21-AABE-33CCAE1291F9}"/>
            </c:ext>
          </c:extLst>
        </c:ser>
        <c:ser>
          <c:idx val="2"/>
          <c:order val="2"/>
          <c:tx>
            <c:strRef>
              <c:f>'Scenario 4'!$BO$51</c:f>
              <c:strCache>
                <c:ptCount val="1"/>
                <c:pt idx="0">
                  <c:v>Expected Debt Principal Repayments</c:v>
                </c:pt>
              </c:strCache>
            </c:strRef>
          </c:tx>
          <c:spPr>
            <a:ln w="19050" cap="rnd">
              <a:solidFill>
                <a:schemeClr val="accent3"/>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4'!$BP$51:$CX$51</c:f>
            </c:numRef>
          </c:yVal>
          <c:smooth val="0"/>
          <c:extLst>
            <c:ext xmlns:c16="http://schemas.microsoft.com/office/drawing/2014/chart" uri="{C3380CC4-5D6E-409C-BE32-E72D297353CC}">
              <c16:uniqueId val="{00000002-DD79-4C21-AABE-33CCAE1291F9}"/>
            </c:ext>
          </c:extLst>
        </c:ser>
        <c:ser>
          <c:idx val="3"/>
          <c:order val="3"/>
          <c:tx>
            <c:strRef>
              <c:f>'Scenario 4'!$BO$52</c:f>
              <c:strCache>
                <c:ptCount val="1"/>
                <c:pt idx="0">
                  <c:v>Expected Debt Interest Repayments</c:v>
                </c:pt>
              </c:strCache>
            </c:strRef>
          </c:tx>
          <c:spPr>
            <a:ln w="19050" cap="rnd">
              <a:solidFill>
                <a:schemeClr val="accent4"/>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4'!$BP$52:$CX$52</c:f>
            </c:numRef>
          </c:yVal>
          <c:smooth val="0"/>
          <c:extLst>
            <c:ext xmlns:c16="http://schemas.microsoft.com/office/drawing/2014/chart" uri="{C3380CC4-5D6E-409C-BE32-E72D297353CC}">
              <c16:uniqueId val="{00000003-DD79-4C21-AABE-33CCAE1291F9}"/>
            </c:ext>
          </c:extLst>
        </c:ser>
        <c:ser>
          <c:idx val="4"/>
          <c:order val="4"/>
          <c:tx>
            <c:strRef>
              <c:f>'Scenario 4'!$BO$53</c:f>
              <c:strCache>
                <c:ptCount val="1"/>
                <c:pt idx="0">
                  <c:v>Direct Support payments</c:v>
                </c:pt>
              </c:strCache>
            </c:strRef>
          </c:tx>
          <c:spPr>
            <a:ln w="19050" cap="rnd">
              <a:solidFill>
                <a:schemeClr val="accent5"/>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4'!$BP$53:$CX$53</c:f>
            </c:numRef>
          </c:yVal>
          <c:smooth val="0"/>
          <c:extLst>
            <c:ext xmlns:c16="http://schemas.microsoft.com/office/drawing/2014/chart" uri="{C3380CC4-5D6E-409C-BE32-E72D297353CC}">
              <c16:uniqueId val="{00000004-DD79-4C21-AABE-33CCAE1291F9}"/>
            </c:ext>
          </c:extLst>
        </c:ser>
        <c:ser>
          <c:idx val="5"/>
          <c:order val="5"/>
          <c:tx>
            <c:strRef>
              <c:f>'Scenario 4'!$BO$54</c:f>
              <c:strCache>
                <c:ptCount val="1"/>
                <c:pt idx="0">
                  <c:v>Direct Government receipts</c:v>
                </c:pt>
              </c:strCache>
            </c:strRef>
          </c:tx>
          <c:spPr>
            <a:ln w="19050" cap="rnd">
              <a:solidFill>
                <a:schemeClr val="accent6"/>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4'!$BP$54:$CX$54</c:f>
            </c:numRef>
          </c:yVal>
          <c:smooth val="0"/>
          <c:extLst>
            <c:ext xmlns:c16="http://schemas.microsoft.com/office/drawing/2014/chart" uri="{C3380CC4-5D6E-409C-BE32-E72D297353CC}">
              <c16:uniqueId val="{00000005-DD79-4C21-AABE-33CCAE1291F9}"/>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4'!$BO$44</c:f>
              <c:strCache>
                <c:ptCount val="1"/>
                <c:pt idx="0">
                  <c:v>Net Revenue Support</c:v>
                </c:pt>
              </c:strCache>
            </c:strRef>
          </c:tx>
          <c:spPr>
            <a:ln w="19050" cap="rnd">
              <a:solidFill>
                <a:schemeClr val="accent1"/>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4'!$BP$44:$CX$44</c:f>
            </c:numRef>
          </c:yVal>
          <c:smooth val="0"/>
          <c:extLst>
            <c:ext xmlns:c16="http://schemas.microsoft.com/office/drawing/2014/chart" uri="{C3380CC4-5D6E-409C-BE32-E72D297353CC}">
              <c16:uniqueId val="{00000000-8D5D-499E-972E-9FBAD2EBD6AD}"/>
            </c:ext>
          </c:extLst>
        </c:ser>
        <c:ser>
          <c:idx val="4"/>
          <c:order val="1"/>
          <c:tx>
            <c:strRef>
              <c:f>'Scenario 4'!$BO$43</c:f>
              <c:strCache>
                <c:ptCount val="1"/>
                <c:pt idx="0">
                  <c:v>Debt Servicing</c:v>
                </c:pt>
              </c:strCache>
            </c:strRef>
          </c:tx>
          <c:spPr>
            <a:ln w="19050" cap="rnd">
              <a:solidFill>
                <a:schemeClr val="accent5"/>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4'!$BP$43:$CX$43</c:f>
            </c:numRef>
          </c:yVal>
          <c:smooth val="0"/>
          <c:extLst>
            <c:ext xmlns:c16="http://schemas.microsoft.com/office/drawing/2014/chart" uri="{C3380CC4-5D6E-409C-BE32-E72D297353CC}">
              <c16:uniqueId val="{00000001-8D5D-499E-972E-9FBAD2EBD6AD}"/>
            </c:ext>
          </c:extLst>
        </c:ser>
        <c:ser>
          <c:idx val="5"/>
          <c:order val="2"/>
          <c:tx>
            <c:strRef>
              <c:f>'Scenario 4'!$BO$42</c:f>
              <c:strCache>
                <c:ptCount val="1"/>
                <c:pt idx="0">
                  <c:v>Net Income</c:v>
                </c:pt>
              </c:strCache>
            </c:strRef>
          </c:tx>
          <c:spPr>
            <a:ln w="19050" cap="rnd">
              <a:solidFill>
                <a:schemeClr val="accent6"/>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4'!$BP$42:$CX$42</c:f>
            </c:numRef>
          </c:yVal>
          <c:smooth val="0"/>
          <c:extLst>
            <c:ext xmlns:c16="http://schemas.microsoft.com/office/drawing/2014/chart" uri="{C3380CC4-5D6E-409C-BE32-E72D297353CC}">
              <c16:uniqueId val="{00000002-8D5D-499E-972E-9FBAD2EBD6AD}"/>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4'!$BO$57</c:f>
              <c:strCache>
                <c:ptCount val="1"/>
                <c:pt idx="0">
                  <c:v>Net Revenue Support</c:v>
                </c:pt>
              </c:strCache>
            </c:strRef>
          </c:tx>
          <c:spPr>
            <a:ln w="19050" cap="rnd">
              <a:solidFill>
                <a:schemeClr val="accent1"/>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4'!$BP$57:$CX$57</c:f>
            </c:numRef>
          </c:yVal>
          <c:smooth val="0"/>
          <c:extLst>
            <c:ext xmlns:c16="http://schemas.microsoft.com/office/drawing/2014/chart" uri="{C3380CC4-5D6E-409C-BE32-E72D297353CC}">
              <c16:uniqueId val="{00000000-9B97-43F7-B448-4A4622EB9E36}"/>
            </c:ext>
          </c:extLst>
        </c:ser>
        <c:ser>
          <c:idx val="4"/>
          <c:order val="1"/>
          <c:tx>
            <c:strRef>
              <c:f>'Scenario 4'!$BO$56</c:f>
              <c:strCache>
                <c:ptCount val="1"/>
                <c:pt idx="0">
                  <c:v>Debt Servicing</c:v>
                </c:pt>
              </c:strCache>
            </c:strRef>
          </c:tx>
          <c:spPr>
            <a:ln w="19050" cap="rnd">
              <a:solidFill>
                <a:schemeClr val="accent5"/>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4'!$BP$56:$CX$56</c:f>
            </c:numRef>
          </c:yVal>
          <c:smooth val="0"/>
          <c:extLst>
            <c:ext xmlns:c16="http://schemas.microsoft.com/office/drawing/2014/chart" uri="{C3380CC4-5D6E-409C-BE32-E72D297353CC}">
              <c16:uniqueId val="{00000001-9B97-43F7-B448-4A4622EB9E36}"/>
            </c:ext>
          </c:extLst>
        </c:ser>
        <c:ser>
          <c:idx val="5"/>
          <c:order val="2"/>
          <c:tx>
            <c:strRef>
              <c:f>'Scenario 4'!$BO$55</c:f>
              <c:strCache>
                <c:ptCount val="1"/>
                <c:pt idx="0">
                  <c:v>Net Income</c:v>
                </c:pt>
              </c:strCache>
            </c:strRef>
          </c:tx>
          <c:spPr>
            <a:ln w="19050" cap="rnd">
              <a:solidFill>
                <a:schemeClr val="accent6"/>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4'!$BP$55:$CX$55</c:f>
            </c:numRef>
          </c:yVal>
          <c:smooth val="0"/>
          <c:extLst>
            <c:ext xmlns:c16="http://schemas.microsoft.com/office/drawing/2014/chart" uri="{C3380CC4-5D6E-409C-BE32-E72D297353CC}">
              <c16:uniqueId val="{00000002-9B97-43F7-B448-4A4622EB9E36}"/>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4'!$BO$60</c:f>
              <c:strCache>
                <c:ptCount val="1"/>
                <c:pt idx="0">
                  <c:v>Gross Income</c:v>
                </c:pt>
              </c:strCache>
            </c:strRef>
          </c:tx>
          <c:spPr>
            <a:ln w="19050" cap="rnd">
              <a:solidFill>
                <a:schemeClr val="accent1"/>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4'!$BP$60:$CX$60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1B34-4684-A065-B597421BCD2F}"/>
            </c:ext>
          </c:extLst>
        </c:ser>
        <c:ser>
          <c:idx val="1"/>
          <c:order val="1"/>
          <c:tx>
            <c:strRef>
              <c:f>'Scenario 4'!$BO$61</c:f>
              <c:strCache>
                <c:ptCount val="1"/>
                <c:pt idx="0">
                  <c:v>Operating Expenses</c:v>
                </c:pt>
              </c:strCache>
            </c:strRef>
          </c:tx>
          <c:spPr>
            <a:ln w="19050" cap="rnd">
              <a:solidFill>
                <a:schemeClr val="accent2"/>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4'!$BP$61:$CX$61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1B34-4684-A065-B597421BCD2F}"/>
            </c:ext>
          </c:extLst>
        </c:ser>
        <c:ser>
          <c:idx val="2"/>
          <c:order val="2"/>
          <c:tx>
            <c:strRef>
              <c:f>'Scenario 4'!$BO$62</c:f>
              <c:strCache>
                <c:ptCount val="1"/>
                <c:pt idx="0">
                  <c:v>Debt Principal payment required</c:v>
                </c:pt>
              </c:strCache>
            </c:strRef>
          </c:tx>
          <c:spPr>
            <a:ln w="19050" cap="rnd">
              <a:solidFill>
                <a:schemeClr val="accent3"/>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4'!$BP$62:$CX$62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1B34-4684-A065-B597421BCD2F}"/>
            </c:ext>
          </c:extLst>
        </c:ser>
        <c:ser>
          <c:idx val="3"/>
          <c:order val="3"/>
          <c:tx>
            <c:strRef>
              <c:f>'Scenario 4'!$BO$63</c:f>
              <c:strCache>
                <c:ptCount val="1"/>
                <c:pt idx="0">
                  <c:v>Debt Interest payment required</c:v>
                </c:pt>
              </c:strCache>
            </c:strRef>
          </c:tx>
          <c:spPr>
            <a:ln w="19050" cap="rnd">
              <a:solidFill>
                <a:schemeClr val="accent4"/>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4'!$BP$63:$CX$63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1B34-4684-A065-B597421BCD2F}"/>
            </c:ext>
          </c:extLst>
        </c:ser>
        <c:ser>
          <c:idx val="4"/>
          <c:order val="4"/>
          <c:tx>
            <c:strRef>
              <c:f>'Scenario 4'!$BO$64</c:f>
              <c:strCache>
                <c:ptCount val="1"/>
                <c:pt idx="0">
                  <c:v>Direct Support payments</c:v>
                </c:pt>
              </c:strCache>
            </c:strRef>
          </c:tx>
          <c:spPr>
            <a:ln w="19050" cap="rnd">
              <a:solidFill>
                <a:schemeClr val="accent5"/>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4'!$BP$64:$CX$64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1B34-4684-A065-B597421BCD2F}"/>
            </c:ext>
          </c:extLst>
        </c:ser>
        <c:ser>
          <c:idx val="5"/>
          <c:order val="5"/>
          <c:tx>
            <c:strRef>
              <c:f>'Scenario 4'!$BO$65</c:f>
              <c:strCache>
                <c:ptCount val="1"/>
                <c:pt idx="0">
                  <c:v>Direct Government receipts</c:v>
                </c:pt>
              </c:strCache>
            </c:strRef>
          </c:tx>
          <c:spPr>
            <a:ln w="19050" cap="rnd">
              <a:solidFill>
                <a:schemeClr val="accent6"/>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4'!$BP$65:$CX$65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1B34-4684-A065-B597421BCD2F}"/>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'Input Cashflows'!$BO$42</c:f>
              <c:strCache>
                <c:ptCount val="1"/>
                <c:pt idx="0">
                  <c:v>Net Revenue Support</c:v>
                </c:pt>
              </c:strCache>
            </c:strRef>
          </c:tx>
          <c:spPr>
            <a:ln w="19050" cap="rnd">
              <a:solidFill>
                <a:schemeClr val="accent1"/>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Cashflows'!$BP$42:$CX$42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10D7-4292-9AC4-02769A0BAC08}"/>
            </c:ext>
          </c:extLst>
        </c:ser>
        <c:ser>
          <c:idx val="4"/>
          <c:order val="1"/>
          <c:tx>
            <c:strRef>
              <c:f>'Input Cashflows'!$BO$41</c:f>
              <c:strCache>
                <c:ptCount val="1"/>
                <c:pt idx="0">
                  <c:v>Debt Servicing</c:v>
                </c:pt>
              </c:strCache>
            </c:strRef>
          </c:tx>
          <c:spPr>
            <a:ln w="19050" cap="rnd">
              <a:solidFill>
                <a:schemeClr val="accent5"/>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Cashflows'!$BP$41:$CX$41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10D7-4292-9AC4-02769A0BAC08}"/>
            </c:ext>
          </c:extLst>
        </c:ser>
        <c:ser>
          <c:idx val="5"/>
          <c:order val="2"/>
          <c:tx>
            <c:strRef>
              <c:f>'Input Cashflows'!$BO$40</c:f>
              <c:strCache>
                <c:ptCount val="1"/>
                <c:pt idx="0">
                  <c:v>Net Income</c:v>
                </c:pt>
              </c:strCache>
            </c:strRef>
          </c:tx>
          <c:spPr>
            <a:ln w="19050" cap="rnd">
              <a:solidFill>
                <a:schemeClr val="accent6"/>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Cashflows'!$BP$40:$CX$40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10D7-4292-9AC4-02769A0BAC08}"/>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Net Cashflows</a:t>
            </a:r>
          </a:p>
        </c:rich>
      </c:tx>
      <c:overlay val="0"/>
      <c:spPr>
        <a:noFill/>
        <a:ln>
          <a:noFill/>
        </a:ln>
        <a:effectLst/>
      </c:spPr>
    </c:title>
    <c:autoTitleDeleted val="0"/>
    <c:plotArea>
      <c:layout/>
      <c:scatterChart>
        <c:scatterStyle val="smoothMarker"/>
        <c:varyColors val="0"/>
        <c:ser>
          <c:idx val="1"/>
          <c:order val="0"/>
          <c:tx>
            <c:strRef>
              <c:f>'Scenario 4'!$BO$68</c:f>
              <c:strCache>
                <c:ptCount val="1"/>
                <c:pt idx="0">
                  <c:v>Net Support Payments</c:v>
                </c:pt>
              </c:strCache>
            </c:strRef>
          </c:tx>
          <c:spPr>
            <a:ln>
              <a:solidFill>
                <a:srgbClr val="FF0000"/>
              </a:solidFill>
            </a:ln>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4'!$BP$68:$CX$68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E758-44F6-9641-77C36772DACE}"/>
            </c:ext>
          </c:extLst>
        </c:ser>
        <c:ser>
          <c:idx val="2"/>
          <c:order val="1"/>
          <c:tx>
            <c:strRef>
              <c:f>'Scenario 4'!$BO$67</c:f>
              <c:strCache>
                <c:ptCount val="1"/>
                <c:pt idx="0">
                  <c:v>Debt Servicing</c:v>
                </c:pt>
              </c:strCache>
            </c:strRef>
          </c:tx>
          <c:spPr>
            <a:ln>
              <a:solidFill>
                <a:srgbClr val="0070C0"/>
              </a:solidFill>
            </a:ln>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4'!$BP$67:$CX$67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E758-44F6-9641-77C36772DACE}"/>
            </c:ext>
          </c:extLst>
        </c:ser>
        <c:ser>
          <c:idx val="3"/>
          <c:order val="2"/>
          <c:tx>
            <c:strRef>
              <c:f>'Scenario 4'!$BO$66</c:f>
              <c:strCache>
                <c:ptCount val="1"/>
                <c:pt idx="0">
                  <c:v>Net Income</c:v>
                </c:pt>
              </c:strCache>
            </c:strRef>
          </c:tx>
          <c:spPr>
            <a:ln>
              <a:solidFill>
                <a:schemeClr val="accent6"/>
              </a:solidFill>
            </a:ln>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4'!$BP$66:$CX$66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E758-44F6-9641-77C36772DACE}"/>
            </c:ext>
          </c:extLst>
        </c:ser>
        <c:ser>
          <c:idx val="0"/>
          <c:order val="3"/>
          <c:tx>
            <c:strRef>
              <c:f>'Scenario 4'!$BO$69</c:f>
              <c:strCache>
                <c:ptCount val="1"/>
                <c:pt idx="0">
                  <c:v>Debt Guarantee Payments</c:v>
                </c:pt>
              </c:strCache>
            </c:strRef>
          </c:tx>
          <c:spPr>
            <a:ln w="25400" cap="rnd">
              <a:solidFill>
                <a:schemeClr val="tx1"/>
              </a:solidFill>
              <a:round/>
            </a:ln>
            <a:effectLst/>
          </c:spPr>
          <c:marker>
            <c:symbol val="none"/>
          </c:marker>
          <c:xVal>
            <c:numRef>
              <c:f>'Scenario 4'!$BP$6:$CX$6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4'!$BP$69:$CX$69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E758-44F6-9641-77C36772DACE}"/>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5'!$BO$7</c:f>
              <c:strCache>
                <c:ptCount val="1"/>
                <c:pt idx="0">
                  <c:v>Gross Operating Income to Company</c:v>
                </c:pt>
              </c:strCache>
            </c:strRef>
          </c:tx>
          <c:spPr>
            <a:ln w="19050" cap="rnd">
              <a:solidFill>
                <a:schemeClr val="tx1"/>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5'!$BP$7:$CX$7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8397-48B9-A319-EA875D1E4954}"/>
            </c:ext>
          </c:extLst>
        </c:ser>
        <c:ser>
          <c:idx val="1"/>
          <c:order val="1"/>
          <c:tx>
            <c:strRef>
              <c:f>'Scenario 5'!$BO$8</c:f>
              <c:strCache>
                <c:ptCount val="1"/>
                <c:pt idx="0">
                  <c:v>Operating Expenses</c:v>
                </c:pt>
              </c:strCache>
            </c:strRef>
          </c:tx>
          <c:spPr>
            <a:ln w="19050" cap="rnd">
              <a:solidFill>
                <a:schemeClr val="accent2"/>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5'!$BP$8:$CX$8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8397-48B9-A319-EA875D1E4954}"/>
            </c:ext>
          </c:extLst>
        </c:ser>
        <c:ser>
          <c:idx val="2"/>
          <c:order val="2"/>
          <c:tx>
            <c:strRef>
              <c:f>'Scenario 5'!$BO$9</c:f>
              <c:strCache>
                <c:ptCount val="1"/>
                <c:pt idx="0">
                  <c:v>Expected Debt Principal Repayments</c:v>
                </c:pt>
              </c:strCache>
            </c:strRef>
          </c:tx>
          <c:spPr>
            <a:ln w="19050" cap="rnd">
              <a:solidFill>
                <a:schemeClr val="accent3"/>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5'!$BP$9:$CX$9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8397-48B9-A319-EA875D1E4954}"/>
            </c:ext>
          </c:extLst>
        </c:ser>
        <c:ser>
          <c:idx val="3"/>
          <c:order val="3"/>
          <c:tx>
            <c:strRef>
              <c:f>'Scenario 5'!$BO$10</c:f>
              <c:strCache>
                <c:ptCount val="1"/>
                <c:pt idx="0">
                  <c:v>Expected Debt Interest Repayments</c:v>
                </c:pt>
              </c:strCache>
            </c:strRef>
          </c:tx>
          <c:spPr>
            <a:ln w="19050" cap="rnd">
              <a:solidFill>
                <a:schemeClr val="accent4"/>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5'!$BP$10:$CX$10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8397-48B9-A319-EA875D1E4954}"/>
            </c:ext>
          </c:extLst>
        </c:ser>
        <c:ser>
          <c:idx val="4"/>
          <c:order val="4"/>
          <c:tx>
            <c:strRef>
              <c:f>'Scenario 5'!$BO$11</c:f>
              <c:strCache>
                <c:ptCount val="1"/>
                <c:pt idx="0">
                  <c:v>Direct Support payments</c:v>
                </c:pt>
              </c:strCache>
            </c:strRef>
          </c:tx>
          <c:spPr>
            <a:ln w="19050" cap="rnd">
              <a:solidFill>
                <a:schemeClr val="accent5"/>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5'!$BP$11:$CX$11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8397-48B9-A319-EA875D1E4954}"/>
            </c:ext>
          </c:extLst>
        </c:ser>
        <c:ser>
          <c:idx val="5"/>
          <c:order val="5"/>
          <c:tx>
            <c:strRef>
              <c:f>'Scenario 5'!$BO$12</c:f>
              <c:strCache>
                <c:ptCount val="1"/>
                <c:pt idx="0">
                  <c:v>Direct Government receipts</c:v>
                </c:pt>
              </c:strCache>
            </c:strRef>
          </c:tx>
          <c:spPr>
            <a:ln w="19050" cap="rnd">
              <a:solidFill>
                <a:schemeClr val="accent6"/>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5'!$BP$12:$CX$12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8397-48B9-A319-EA875D1E4954}"/>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5'!$BO$20</c:f>
              <c:strCache>
                <c:ptCount val="1"/>
                <c:pt idx="0">
                  <c:v>Gross Operating Income to Company</c:v>
                </c:pt>
              </c:strCache>
            </c:strRef>
          </c:tx>
          <c:spPr>
            <a:ln w="19050" cap="rnd">
              <a:solidFill>
                <a:schemeClr val="accent1"/>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5'!$BP$20:$CX$20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DC9F-4651-84E0-682A6B6E9E99}"/>
            </c:ext>
          </c:extLst>
        </c:ser>
        <c:ser>
          <c:idx val="1"/>
          <c:order val="1"/>
          <c:tx>
            <c:strRef>
              <c:f>'Scenario 5'!$BO$21</c:f>
              <c:strCache>
                <c:ptCount val="1"/>
                <c:pt idx="0">
                  <c:v>Operating Expenses</c:v>
                </c:pt>
              </c:strCache>
            </c:strRef>
          </c:tx>
          <c:spPr>
            <a:ln w="19050" cap="rnd">
              <a:solidFill>
                <a:schemeClr val="accent2"/>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5'!$BP$21:$CX$21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DC9F-4651-84E0-682A6B6E9E99}"/>
            </c:ext>
          </c:extLst>
        </c:ser>
        <c:ser>
          <c:idx val="2"/>
          <c:order val="2"/>
          <c:tx>
            <c:strRef>
              <c:f>'Scenario 5'!$BO$22</c:f>
              <c:strCache>
                <c:ptCount val="1"/>
                <c:pt idx="0">
                  <c:v>Expected Debt Principal Repayments</c:v>
                </c:pt>
              </c:strCache>
            </c:strRef>
          </c:tx>
          <c:spPr>
            <a:ln w="19050" cap="rnd">
              <a:solidFill>
                <a:schemeClr val="accent3"/>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5'!$BP$22:$CX$22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DC9F-4651-84E0-682A6B6E9E99}"/>
            </c:ext>
          </c:extLst>
        </c:ser>
        <c:ser>
          <c:idx val="3"/>
          <c:order val="3"/>
          <c:tx>
            <c:strRef>
              <c:f>'Scenario 5'!$BO$23</c:f>
              <c:strCache>
                <c:ptCount val="1"/>
                <c:pt idx="0">
                  <c:v>Expected Debt Interest Repayments</c:v>
                </c:pt>
              </c:strCache>
            </c:strRef>
          </c:tx>
          <c:spPr>
            <a:ln w="19050" cap="rnd">
              <a:solidFill>
                <a:schemeClr val="accent4"/>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5'!$BP$23:$CX$23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DC9F-4651-84E0-682A6B6E9E99}"/>
            </c:ext>
          </c:extLst>
        </c:ser>
        <c:ser>
          <c:idx val="4"/>
          <c:order val="4"/>
          <c:tx>
            <c:strRef>
              <c:f>'Scenario 5'!$BO$24</c:f>
              <c:strCache>
                <c:ptCount val="1"/>
                <c:pt idx="0">
                  <c:v>Direct Support payments</c:v>
                </c:pt>
              </c:strCache>
            </c:strRef>
          </c:tx>
          <c:spPr>
            <a:ln w="19050" cap="rnd">
              <a:solidFill>
                <a:schemeClr val="accent5"/>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5'!$BP$24:$CX$24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DC9F-4651-84E0-682A6B6E9E99}"/>
            </c:ext>
          </c:extLst>
        </c:ser>
        <c:ser>
          <c:idx val="5"/>
          <c:order val="5"/>
          <c:tx>
            <c:strRef>
              <c:f>'Scenario 5'!$BO$25</c:f>
              <c:strCache>
                <c:ptCount val="1"/>
                <c:pt idx="0">
                  <c:v>Direct Government receipts</c:v>
                </c:pt>
              </c:strCache>
            </c:strRef>
          </c:tx>
          <c:spPr>
            <a:ln w="19050" cap="rnd">
              <a:solidFill>
                <a:schemeClr val="accent6"/>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5'!$BP$25:$CX$25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DC9F-4651-84E0-682A6B6E9E99}"/>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5'!$BO$15</c:f>
              <c:strCache>
                <c:ptCount val="1"/>
                <c:pt idx="0">
                  <c:v>Net Revenue Support</c:v>
                </c:pt>
              </c:strCache>
            </c:strRef>
          </c:tx>
          <c:spPr>
            <a:ln w="19050" cap="rnd">
              <a:solidFill>
                <a:srgbClr val="FF0000"/>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5'!$BP$15:$CX$15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0370-456B-9904-F6F458803921}"/>
            </c:ext>
          </c:extLst>
        </c:ser>
        <c:ser>
          <c:idx val="4"/>
          <c:order val="1"/>
          <c:tx>
            <c:strRef>
              <c:f>'Scenario 5'!$BO$14</c:f>
              <c:strCache>
                <c:ptCount val="1"/>
                <c:pt idx="0">
                  <c:v>Debt Servicing</c:v>
                </c:pt>
              </c:strCache>
            </c:strRef>
          </c:tx>
          <c:spPr>
            <a:ln w="19050" cap="rnd">
              <a:solidFill>
                <a:schemeClr val="accent5"/>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5'!$BP$14:$CX$14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0370-456B-9904-F6F458803921}"/>
            </c:ext>
          </c:extLst>
        </c:ser>
        <c:ser>
          <c:idx val="5"/>
          <c:order val="2"/>
          <c:tx>
            <c:strRef>
              <c:f>'Scenario 5'!$BO$13</c:f>
              <c:strCache>
                <c:ptCount val="1"/>
                <c:pt idx="0">
                  <c:v>Net Income</c:v>
                </c:pt>
              </c:strCache>
            </c:strRef>
          </c:tx>
          <c:spPr>
            <a:ln w="19050" cap="rnd">
              <a:solidFill>
                <a:schemeClr val="accent6"/>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5'!$BP$13:$CX$13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0370-456B-9904-F6F458803921}"/>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5'!$BO$28</c:f>
              <c:strCache>
                <c:ptCount val="1"/>
                <c:pt idx="0">
                  <c:v>Net Revenue Support</c:v>
                </c:pt>
              </c:strCache>
            </c:strRef>
          </c:tx>
          <c:spPr>
            <a:ln w="19050" cap="rnd">
              <a:solidFill>
                <a:srgbClr val="FF0000"/>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5'!$BP$28:$CX$28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AB7F-4F18-A8DA-989637FE5FAD}"/>
            </c:ext>
          </c:extLst>
        </c:ser>
        <c:ser>
          <c:idx val="4"/>
          <c:order val="1"/>
          <c:tx>
            <c:strRef>
              <c:f>'Scenario 5'!$BO$27</c:f>
              <c:strCache>
                <c:ptCount val="1"/>
                <c:pt idx="0">
                  <c:v>Debt Servicing</c:v>
                </c:pt>
              </c:strCache>
            </c:strRef>
          </c:tx>
          <c:spPr>
            <a:ln w="19050" cap="rnd">
              <a:solidFill>
                <a:schemeClr val="accent5"/>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5'!$BP$27:$CX$27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AB7F-4F18-A8DA-989637FE5FAD}"/>
            </c:ext>
          </c:extLst>
        </c:ser>
        <c:ser>
          <c:idx val="5"/>
          <c:order val="2"/>
          <c:tx>
            <c:strRef>
              <c:f>'Scenario 5'!$BO$26</c:f>
              <c:strCache>
                <c:ptCount val="1"/>
                <c:pt idx="0">
                  <c:v>Net Income</c:v>
                </c:pt>
              </c:strCache>
            </c:strRef>
          </c:tx>
          <c:spPr>
            <a:ln w="19050" cap="rnd">
              <a:solidFill>
                <a:schemeClr val="accent6"/>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5'!$BP$26:$CX$26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AB7F-4F18-A8DA-989637FE5FAD}"/>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Individual Cashflows</a:t>
            </a:r>
          </a:p>
        </c:rich>
      </c:tx>
      <c:layout>
        <c:manualLayout>
          <c:xMode val="edge"/>
          <c:yMode val="edge"/>
          <c:x val="0.11769293381680365"/>
          <c:y val="9.202455099083992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5'!$BO$36</c:f>
              <c:strCache>
                <c:ptCount val="1"/>
                <c:pt idx="0">
                  <c:v>Gross Operating Income to Company</c:v>
                </c:pt>
              </c:strCache>
            </c:strRef>
          </c:tx>
          <c:spPr>
            <a:ln w="19050" cap="rnd">
              <a:solidFill>
                <a:schemeClr val="accent1"/>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5'!$BP$36:$CX$36</c:f>
            </c:numRef>
          </c:yVal>
          <c:smooth val="0"/>
          <c:extLst>
            <c:ext xmlns:c16="http://schemas.microsoft.com/office/drawing/2014/chart" uri="{C3380CC4-5D6E-409C-BE32-E72D297353CC}">
              <c16:uniqueId val="{00000000-061A-4BAC-9D3E-E76A9E41C735}"/>
            </c:ext>
          </c:extLst>
        </c:ser>
        <c:ser>
          <c:idx val="1"/>
          <c:order val="1"/>
          <c:tx>
            <c:strRef>
              <c:f>'Scenario 5'!$BO$37</c:f>
              <c:strCache>
                <c:ptCount val="1"/>
                <c:pt idx="0">
                  <c:v>Operating Expenses</c:v>
                </c:pt>
              </c:strCache>
            </c:strRef>
          </c:tx>
          <c:spPr>
            <a:ln w="19050" cap="rnd">
              <a:solidFill>
                <a:schemeClr val="accent2"/>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5'!$BP$37:$CX$37</c:f>
            </c:numRef>
          </c:yVal>
          <c:smooth val="0"/>
          <c:extLst>
            <c:ext xmlns:c16="http://schemas.microsoft.com/office/drawing/2014/chart" uri="{C3380CC4-5D6E-409C-BE32-E72D297353CC}">
              <c16:uniqueId val="{00000001-061A-4BAC-9D3E-E76A9E41C735}"/>
            </c:ext>
          </c:extLst>
        </c:ser>
        <c:ser>
          <c:idx val="2"/>
          <c:order val="2"/>
          <c:tx>
            <c:strRef>
              <c:f>'Scenario 5'!$BO$38</c:f>
              <c:strCache>
                <c:ptCount val="1"/>
                <c:pt idx="0">
                  <c:v>Expected Debt Principal Repayments</c:v>
                </c:pt>
              </c:strCache>
            </c:strRef>
          </c:tx>
          <c:spPr>
            <a:ln w="19050" cap="rnd">
              <a:solidFill>
                <a:schemeClr val="accent3"/>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5'!$BP$38:$CX$38</c:f>
            </c:numRef>
          </c:yVal>
          <c:smooth val="0"/>
          <c:extLst>
            <c:ext xmlns:c16="http://schemas.microsoft.com/office/drawing/2014/chart" uri="{C3380CC4-5D6E-409C-BE32-E72D297353CC}">
              <c16:uniqueId val="{00000002-061A-4BAC-9D3E-E76A9E41C735}"/>
            </c:ext>
          </c:extLst>
        </c:ser>
        <c:ser>
          <c:idx val="3"/>
          <c:order val="3"/>
          <c:tx>
            <c:strRef>
              <c:f>'Scenario 5'!$BO$39</c:f>
              <c:strCache>
                <c:ptCount val="1"/>
                <c:pt idx="0">
                  <c:v>Expected Debt Interest Repayments</c:v>
                </c:pt>
              </c:strCache>
            </c:strRef>
          </c:tx>
          <c:spPr>
            <a:ln w="19050" cap="rnd">
              <a:solidFill>
                <a:schemeClr val="accent4"/>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5'!$BP$39:$CX$39</c:f>
            </c:numRef>
          </c:yVal>
          <c:smooth val="0"/>
          <c:extLst>
            <c:ext xmlns:c16="http://schemas.microsoft.com/office/drawing/2014/chart" uri="{C3380CC4-5D6E-409C-BE32-E72D297353CC}">
              <c16:uniqueId val="{00000003-061A-4BAC-9D3E-E76A9E41C735}"/>
            </c:ext>
          </c:extLst>
        </c:ser>
        <c:ser>
          <c:idx val="4"/>
          <c:order val="4"/>
          <c:tx>
            <c:strRef>
              <c:f>'Scenario 5'!$BO$40</c:f>
              <c:strCache>
                <c:ptCount val="1"/>
                <c:pt idx="0">
                  <c:v>Direct Support payments</c:v>
                </c:pt>
              </c:strCache>
            </c:strRef>
          </c:tx>
          <c:spPr>
            <a:ln w="19050" cap="rnd">
              <a:solidFill>
                <a:schemeClr val="accent5"/>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5'!$BP$40:$CX$40</c:f>
            </c:numRef>
          </c:yVal>
          <c:smooth val="0"/>
          <c:extLst>
            <c:ext xmlns:c16="http://schemas.microsoft.com/office/drawing/2014/chart" uri="{C3380CC4-5D6E-409C-BE32-E72D297353CC}">
              <c16:uniqueId val="{00000004-061A-4BAC-9D3E-E76A9E41C735}"/>
            </c:ext>
          </c:extLst>
        </c:ser>
        <c:ser>
          <c:idx val="5"/>
          <c:order val="5"/>
          <c:tx>
            <c:strRef>
              <c:f>'Scenario 5'!$BO$41</c:f>
              <c:strCache>
                <c:ptCount val="1"/>
                <c:pt idx="0">
                  <c:v>Direct Government receipts</c:v>
                </c:pt>
              </c:strCache>
            </c:strRef>
          </c:tx>
          <c:spPr>
            <a:ln w="19050" cap="rnd">
              <a:solidFill>
                <a:schemeClr val="accent6"/>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5'!$BP$41:$CX$41</c:f>
            </c:numRef>
          </c:yVal>
          <c:smooth val="0"/>
          <c:extLst>
            <c:ext xmlns:c16="http://schemas.microsoft.com/office/drawing/2014/chart" uri="{C3380CC4-5D6E-409C-BE32-E72D297353CC}">
              <c16:uniqueId val="{00000005-061A-4BAC-9D3E-E76A9E41C735}"/>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5'!$BO$49</c:f>
              <c:strCache>
                <c:ptCount val="1"/>
                <c:pt idx="0">
                  <c:v>Gross Operating Income to Company</c:v>
                </c:pt>
              </c:strCache>
            </c:strRef>
          </c:tx>
          <c:spPr>
            <a:ln w="19050" cap="rnd">
              <a:solidFill>
                <a:schemeClr val="accent1"/>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5'!$BP$49:$CX$49</c:f>
            </c:numRef>
          </c:yVal>
          <c:smooth val="0"/>
          <c:extLst>
            <c:ext xmlns:c16="http://schemas.microsoft.com/office/drawing/2014/chart" uri="{C3380CC4-5D6E-409C-BE32-E72D297353CC}">
              <c16:uniqueId val="{00000000-7A6C-4BCA-8C3F-0C400E488A57}"/>
            </c:ext>
          </c:extLst>
        </c:ser>
        <c:ser>
          <c:idx val="1"/>
          <c:order val="1"/>
          <c:tx>
            <c:strRef>
              <c:f>'Scenario 5'!$BO$50</c:f>
              <c:strCache>
                <c:ptCount val="1"/>
                <c:pt idx="0">
                  <c:v>Operating Expenses</c:v>
                </c:pt>
              </c:strCache>
            </c:strRef>
          </c:tx>
          <c:spPr>
            <a:ln w="19050" cap="rnd">
              <a:solidFill>
                <a:schemeClr val="accent2"/>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5'!$BP$50:$CX$50</c:f>
            </c:numRef>
          </c:yVal>
          <c:smooth val="0"/>
          <c:extLst>
            <c:ext xmlns:c16="http://schemas.microsoft.com/office/drawing/2014/chart" uri="{C3380CC4-5D6E-409C-BE32-E72D297353CC}">
              <c16:uniqueId val="{00000001-7A6C-4BCA-8C3F-0C400E488A57}"/>
            </c:ext>
          </c:extLst>
        </c:ser>
        <c:ser>
          <c:idx val="2"/>
          <c:order val="2"/>
          <c:tx>
            <c:strRef>
              <c:f>'Scenario 5'!$BO$51</c:f>
              <c:strCache>
                <c:ptCount val="1"/>
                <c:pt idx="0">
                  <c:v>Expected Debt Principal Repayments</c:v>
                </c:pt>
              </c:strCache>
            </c:strRef>
          </c:tx>
          <c:spPr>
            <a:ln w="19050" cap="rnd">
              <a:solidFill>
                <a:schemeClr val="accent3"/>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5'!$BP$51:$CX$51</c:f>
            </c:numRef>
          </c:yVal>
          <c:smooth val="0"/>
          <c:extLst>
            <c:ext xmlns:c16="http://schemas.microsoft.com/office/drawing/2014/chart" uri="{C3380CC4-5D6E-409C-BE32-E72D297353CC}">
              <c16:uniqueId val="{00000002-7A6C-4BCA-8C3F-0C400E488A57}"/>
            </c:ext>
          </c:extLst>
        </c:ser>
        <c:ser>
          <c:idx val="3"/>
          <c:order val="3"/>
          <c:tx>
            <c:strRef>
              <c:f>'Scenario 5'!$BO$52</c:f>
              <c:strCache>
                <c:ptCount val="1"/>
                <c:pt idx="0">
                  <c:v>Expected Debt Interest Repayments</c:v>
                </c:pt>
              </c:strCache>
            </c:strRef>
          </c:tx>
          <c:spPr>
            <a:ln w="19050" cap="rnd">
              <a:solidFill>
                <a:schemeClr val="accent4"/>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5'!$BP$52:$CX$52</c:f>
            </c:numRef>
          </c:yVal>
          <c:smooth val="0"/>
          <c:extLst>
            <c:ext xmlns:c16="http://schemas.microsoft.com/office/drawing/2014/chart" uri="{C3380CC4-5D6E-409C-BE32-E72D297353CC}">
              <c16:uniqueId val="{00000003-7A6C-4BCA-8C3F-0C400E488A57}"/>
            </c:ext>
          </c:extLst>
        </c:ser>
        <c:ser>
          <c:idx val="4"/>
          <c:order val="4"/>
          <c:tx>
            <c:strRef>
              <c:f>'Scenario 5'!$BO$53</c:f>
              <c:strCache>
                <c:ptCount val="1"/>
                <c:pt idx="0">
                  <c:v>Direct Support payments</c:v>
                </c:pt>
              </c:strCache>
            </c:strRef>
          </c:tx>
          <c:spPr>
            <a:ln w="19050" cap="rnd">
              <a:solidFill>
                <a:schemeClr val="accent5"/>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5'!$BP$53:$CX$53</c:f>
            </c:numRef>
          </c:yVal>
          <c:smooth val="0"/>
          <c:extLst>
            <c:ext xmlns:c16="http://schemas.microsoft.com/office/drawing/2014/chart" uri="{C3380CC4-5D6E-409C-BE32-E72D297353CC}">
              <c16:uniqueId val="{00000004-7A6C-4BCA-8C3F-0C400E488A57}"/>
            </c:ext>
          </c:extLst>
        </c:ser>
        <c:ser>
          <c:idx val="5"/>
          <c:order val="5"/>
          <c:tx>
            <c:strRef>
              <c:f>'Scenario 5'!$BO$54</c:f>
              <c:strCache>
                <c:ptCount val="1"/>
                <c:pt idx="0">
                  <c:v>Direct Government receipts</c:v>
                </c:pt>
              </c:strCache>
            </c:strRef>
          </c:tx>
          <c:spPr>
            <a:ln w="19050" cap="rnd">
              <a:solidFill>
                <a:schemeClr val="accent6"/>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5'!$BP$54:$CX$54</c:f>
            </c:numRef>
          </c:yVal>
          <c:smooth val="0"/>
          <c:extLst>
            <c:ext xmlns:c16="http://schemas.microsoft.com/office/drawing/2014/chart" uri="{C3380CC4-5D6E-409C-BE32-E72D297353CC}">
              <c16:uniqueId val="{00000005-7A6C-4BCA-8C3F-0C400E488A57}"/>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5'!$BO$44</c:f>
              <c:strCache>
                <c:ptCount val="1"/>
                <c:pt idx="0">
                  <c:v>Net Revenue Support</c:v>
                </c:pt>
              </c:strCache>
            </c:strRef>
          </c:tx>
          <c:spPr>
            <a:ln w="19050" cap="rnd">
              <a:solidFill>
                <a:schemeClr val="accent1"/>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5'!$BP$44:$CX$44</c:f>
            </c:numRef>
          </c:yVal>
          <c:smooth val="0"/>
          <c:extLst>
            <c:ext xmlns:c16="http://schemas.microsoft.com/office/drawing/2014/chart" uri="{C3380CC4-5D6E-409C-BE32-E72D297353CC}">
              <c16:uniqueId val="{00000000-3044-4923-A4D4-3578693B292B}"/>
            </c:ext>
          </c:extLst>
        </c:ser>
        <c:ser>
          <c:idx val="4"/>
          <c:order val="1"/>
          <c:tx>
            <c:strRef>
              <c:f>'Scenario 5'!$BO$43</c:f>
              <c:strCache>
                <c:ptCount val="1"/>
                <c:pt idx="0">
                  <c:v>Debt Servicing</c:v>
                </c:pt>
              </c:strCache>
            </c:strRef>
          </c:tx>
          <c:spPr>
            <a:ln w="19050" cap="rnd">
              <a:solidFill>
                <a:schemeClr val="accent5"/>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5'!$BP$43:$CX$43</c:f>
            </c:numRef>
          </c:yVal>
          <c:smooth val="0"/>
          <c:extLst>
            <c:ext xmlns:c16="http://schemas.microsoft.com/office/drawing/2014/chart" uri="{C3380CC4-5D6E-409C-BE32-E72D297353CC}">
              <c16:uniqueId val="{00000001-3044-4923-A4D4-3578693B292B}"/>
            </c:ext>
          </c:extLst>
        </c:ser>
        <c:ser>
          <c:idx val="5"/>
          <c:order val="2"/>
          <c:tx>
            <c:strRef>
              <c:f>'Scenario 5'!$BO$42</c:f>
              <c:strCache>
                <c:ptCount val="1"/>
                <c:pt idx="0">
                  <c:v>Net Income</c:v>
                </c:pt>
              </c:strCache>
            </c:strRef>
          </c:tx>
          <c:spPr>
            <a:ln w="19050" cap="rnd">
              <a:solidFill>
                <a:schemeClr val="accent6"/>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5'!$BP$42:$CX$42</c:f>
            </c:numRef>
          </c:yVal>
          <c:smooth val="0"/>
          <c:extLst>
            <c:ext xmlns:c16="http://schemas.microsoft.com/office/drawing/2014/chart" uri="{C3380CC4-5D6E-409C-BE32-E72D297353CC}">
              <c16:uniqueId val="{00000002-3044-4923-A4D4-3578693B292B}"/>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5'!$BO$57</c:f>
              <c:strCache>
                <c:ptCount val="1"/>
                <c:pt idx="0">
                  <c:v>Net Revenue Support</c:v>
                </c:pt>
              </c:strCache>
            </c:strRef>
          </c:tx>
          <c:spPr>
            <a:ln w="19050" cap="rnd">
              <a:solidFill>
                <a:schemeClr val="accent1"/>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5'!$BP$57:$CX$57</c:f>
            </c:numRef>
          </c:yVal>
          <c:smooth val="0"/>
          <c:extLst>
            <c:ext xmlns:c16="http://schemas.microsoft.com/office/drawing/2014/chart" uri="{C3380CC4-5D6E-409C-BE32-E72D297353CC}">
              <c16:uniqueId val="{00000000-7841-4F87-9EB0-A076DB66014A}"/>
            </c:ext>
          </c:extLst>
        </c:ser>
        <c:ser>
          <c:idx val="4"/>
          <c:order val="1"/>
          <c:tx>
            <c:strRef>
              <c:f>'Scenario 5'!$BO$56</c:f>
              <c:strCache>
                <c:ptCount val="1"/>
                <c:pt idx="0">
                  <c:v>Debt Servicing</c:v>
                </c:pt>
              </c:strCache>
            </c:strRef>
          </c:tx>
          <c:spPr>
            <a:ln w="19050" cap="rnd">
              <a:solidFill>
                <a:schemeClr val="accent5"/>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5'!$BP$56:$CX$56</c:f>
            </c:numRef>
          </c:yVal>
          <c:smooth val="0"/>
          <c:extLst>
            <c:ext xmlns:c16="http://schemas.microsoft.com/office/drawing/2014/chart" uri="{C3380CC4-5D6E-409C-BE32-E72D297353CC}">
              <c16:uniqueId val="{00000001-7841-4F87-9EB0-A076DB66014A}"/>
            </c:ext>
          </c:extLst>
        </c:ser>
        <c:ser>
          <c:idx val="5"/>
          <c:order val="2"/>
          <c:tx>
            <c:strRef>
              <c:f>'Scenario 5'!$BO$55</c:f>
              <c:strCache>
                <c:ptCount val="1"/>
                <c:pt idx="0">
                  <c:v>Net Income</c:v>
                </c:pt>
              </c:strCache>
            </c:strRef>
          </c:tx>
          <c:spPr>
            <a:ln w="19050" cap="rnd">
              <a:solidFill>
                <a:schemeClr val="accent6"/>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5'!$BP$55:$CX$55</c:f>
            </c:numRef>
          </c:yVal>
          <c:smooth val="0"/>
          <c:extLst>
            <c:ext xmlns:c16="http://schemas.microsoft.com/office/drawing/2014/chart" uri="{C3380CC4-5D6E-409C-BE32-E72D297353CC}">
              <c16:uniqueId val="{00000002-7841-4F87-9EB0-A076DB66014A}"/>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5'!$BO$60</c:f>
              <c:strCache>
                <c:ptCount val="1"/>
                <c:pt idx="0">
                  <c:v>Gross Income</c:v>
                </c:pt>
              </c:strCache>
            </c:strRef>
          </c:tx>
          <c:spPr>
            <a:ln w="19050" cap="rnd">
              <a:solidFill>
                <a:schemeClr val="accent1"/>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5'!$BP$60:$CX$60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5CAC-4690-B676-6E3794C72A78}"/>
            </c:ext>
          </c:extLst>
        </c:ser>
        <c:ser>
          <c:idx val="1"/>
          <c:order val="1"/>
          <c:tx>
            <c:strRef>
              <c:f>'Scenario 5'!$BO$61</c:f>
              <c:strCache>
                <c:ptCount val="1"/>
                <c:pt idx="0">
                  <c:v>Operating Expenses</c:v>
                </c:pt>
              </c:strCache>
            </c:strRef>
          </c:tx>
          <c:spPr>
            <a:ln w="19050" cap="rnd">
              <a:solidFill>
                <a:schemeClr val="accent2"/>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5'!$BP$61:$CX$61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5CAC-4690-B676-6E3794C72A78}"/>
            </c:ext>
          </c:extLst>
        </c:ser>
        <c:ser>
          <c:idx val="2"/>
          <c:order val="2"/>
          <c:tx>
            <c:strRef>
              <c:f>'Scenario 5'!$BO$62</c:f>
              <c:strCache>
                <c:ptCount val="1"/>
                <c:pt idx="0">
                  <c:v>Debt Principal payment required</c:v>
                </c:pt>
              </c:strCache>
            </c:strRef>
          </c:tx>
          <c:spPr>
            <a:ln w="19050" cap="rnd">
              <a:solidFill>
                <a:schemeClr val="accent3"/>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5'!$BP$62:$CX$62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5CAC-4690-B676-6E3794C72A78}"/>
            </c:ext>
          </c:extLst>
        </c:ser>
        <c:ser>
          <c:idx val="3"/>
          <c:order val="3"/>
          <c:tx>
            <c:strRef>
              <c:f>'Scenario 5'!$BO$63</c:f>
              <c:strCache>
                <c:ptCount val="1"/>
                <c:pt idx="0">
                  <c:v>Debt Interest payment required</c:v>
                </c:pt>
              </c:strCache>
            </c:strRef>
          </c:tx>
          <c:spPr>
            <a:ln w="19050" cap="rnd">
              <a:solidFill>
                <a:schemeClr val="accent4"/>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5'!$BP$63:$CX$63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5CAC-4690-B676-6E3794C72A78}"/>
            </c:ext>
          </c:extLst>
        </c:ser>
        <c:ser>
          <c:idx val="4"/>
          <c:order val="4"/>
          <c:tx>
            <c:strRef>
              <c:f>'Scenario 5'!$BO$64</c:f>
              <c:strCache>
                <c:ptCount val="1"/>
                <c:pt idx="0">
                  <c:v>Direct Support payments</c:v>
                </c:pt>
              </c:strCache>
            </c:strRef>
          </c:tx>
          <c:spPr>
            <a:ln w="19050" cap="rnd">
              <a:solidFill>
                <a:schemeClr val="accent5"/>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5'!$BP$64:$CX$64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5CAC-4690-B676-6E3794C72A78}"/>
            </c:ext>
          </c:extLst>
        </c:ser>
        <c:ser>
          <c:idx val="5"/>
          <c:order val="5"/>
          <c:tx>
            <c:strRef>
              <c:f>'Scenario 5'!$BO$65</c:f>
              <c:strCache>
                <c:ptCount val="1"/>
                <c:pt idx="0">
                  <c:v>Direct Government receipts</c:v>
                </c:pt>
              </c:strCache>
            </c:strRef>
          </c:tx>
          <c:spPr>
            <a:ln w="19050" cap="rnd">
              <a:solidFill>
                <a:schemeClr val="accent6"/>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5'!$BP$65:$CX$65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5CAC-4690-B676-6E3794C72A78}"/>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'Input Cashflows'!$BO$55</c:f>
              <c:strCache>
                <c:ptCount val="1"/>
                <c:pt idx="0">
                  <c:v>Net Revenue Support</c:v>
                </c:pt>
              </c:strCache>
            </c:strRef>
          </c:tx>
          <c:spPr>
            <a:ln w="19050" cap="rnd">
              <a:solidFill>
                <a:schemeClr val="accent1"/>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Cashflows'!$BP$55:$CX$55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F3D9-49AE-B9A3-BAFA92E1411C}"/>
            </c:ext>
          </c:extLst>
        </c:ser>
        <c:ser>
          <c:idx val="4"/>
          <c:order val="1"/>
          <c:tx>
            <c:strRef>
              <c:f>'Input Cashflows'!$BO$54</c:f>
              <c:strCache>
                <c:ptCount val="1"/>
                <c:pt idx="0">
                  <c:v>Debt Servicing</c:v>
                </c:pt>
              </c:strCache>
            </c:strRef>
          </c:tx>
          <c:spPr>
            <a:ln w="19050" cap="rnd">
              <a:solidFill>
                <a:schemeClr val="accent5"/>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Cashflows'!$BP$54:$CX$54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F3D9-49AE-B9A3-BAFA92E1411C}"/>
            </c:ext>
          </c:extLst>
        </c:ser>
        <c:ser>
          <c:idx val="5"/>
          <c:order val="2"/>
          <c:tx>
            <c:strRef>
              <c:f>'Input Cashflows'!$BO$53</c:f>
              <c:strCache>
                <c:ptCount val="1"/>
                <c:pt idx="0">
                  <c:v>Net Income</c:v>
                </c:pt>
              </c:strCache>
            </c:strRef>
          </c:tx>
          <c:spPr>
            <a:ln w="19050" cap="rnd">
              <a:solidFill>
                <a:schemeClr val="accent6"/>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Cashflows'!$BP$53:$CX$53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F3D9-49AE-B9A3-BAFA92E1411C}"/>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Net Cashflows</a:t>
            </a:r>
          </a:p>
        </c:rich>
      </c:tx>
      <c:overlay val="0"/>
      <c:spPr>
        <a:noFill/>
        <a:ln>
          <a:noFill/>
        </a:ln>
        <a:effectLst/>
      </c:spPr>
    </c:title>
    <c:autoTitleDeleted val="0"/>
    <c:plotArea>
      <c:layout/>
      <c:scatterChart>
        <c:scatterStyle val="smoothMarker"/>
        <c:varyColors val="0"/>
        <c:ser>
          <c:idx val="1"/>
          <c:order val="0"/>
          <c:tx>
            <c:strRef>
              <c:f>'Scenario 5'!$BO$68</c:f>
              <c:strCache>
                <c:ptCount val="1"/>
                <c:pt idx="0">
                  <c:v>Net Support Payments</c:v>
                </c:pt>
              </c:strCache>
            </c:strRef>
          </c:tx>
          <c:spPr>
            <a:ln>
              <a:solidFill>
                <a:srgbClr val="FF0000"/>
              </a:solidFill>
            </a:ln>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5'!$BP$68:$CX$68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2E04-43F8-87DC-123ACDC46653}"/>
            </c:ext>
          </c:extLst>
        </c:ser>
        <c:ser>
          <c:idx val="2"/>
          <c:order val="1"/>
          <c:tx>
            <c:strRef>
              <c:f>'Scenario 5'!$BO$67</c:f>
              <c:strCache>
                <c:ptCount val="1"/>
                <c:pt idx="0">
                  <c:v>Debt Servicing</c:v>
                </c:pt>
              </c:strCache>
            </c:strRef>
          </c:tx>
          <c:spPr>
            <a:ln>
              <a:solidFill>
                <a:srgbClr val="0070C0"/>
              </a:solidFill>
            </a:ln>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5'!$BP$67:$CX$67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2E04-43F8-87DC-123ACDC46653}"/>
            </c:ext>
          </c:extLst>
        </c:ser>
        <c:ser>
          <c:idx val="3"/>
          <c:order val="2"/>
          <c:tx>
            <c:strRef>
              <c:f>'Scenario 5'!$BO$66</c:f>
              <c:strCache>
                <c:ptCount val="1"/>
                <c:pt idx="0">
                  <c:v>Net Income</c:v>
                </c:pt>
              </c:strCache>
            </c:strRef>
          </c:tx>
          <c:spPr>
            <a:ln>
              <a:solidFill>
                <a:schemeClr val="accent6"/>
              </a:solidFill>
            </a:ln>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5'!$BP$66:$CX$66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2E04-43F8-87DC-123ACDC46653}"/>
            </c:ext>
          </c:extLst>
        </c:ser>
        <c:ser>
          <c:idx val="0"/>
          <c:order val="3"/>
          <c:tx>
            <c:strRef>
              <c:f>'Scenario 5'!$BO$69</c:f>
              <c:strCache>
                <c:ptCount val="1"/>
                <c:pt idx="0">
                  <c:v>Debt Guarantee Payments</c:v>
                </c:pt>
              </c:strCache>
            </c:strRef>
          </c:tx>
          <c:spPr>
            <a:ln w="25400" cap="rnd">
              <a:solidFill>
                <a:schemeClr val="tx1"/>
              </a:solidFill>
              <a:round/>
            </a:ln>
            <a:effectLst/>
          </c:spPr>
          <c:marker>
            <c:symbol val="none"/>
          </c:marker>
          <c:xVal>
            <c:numRef>
              <c:f>'Scenario 5'!$BP$6:$CX$6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5'!$BP$69:$CX$69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2E04-43F8-87DC-123ACDC46653}"/>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6'!$BO$7</c:f>
              <c:strCache>
                <c:ptCount val="1"/>
                <c:pt idx="0">
                  <c:v>Gross Operating Income to Company</c:v>
                </c:pt>
              </c:strCache>
            </c:strRef>
          </c:tx>
          <c:spPr>
            <a:ln w="19050" cap="rnd">
              <a:solidFill>
                <a:schemeClr val="tx1"/>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6'!$BP$7:$CX$7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8553-4F82-8461-6822DAA4F730}"/>
            </c:ext>
          </c:extLst>
        </c:ser>
        <c:ser>
          <c:idx val="1"/>
          <c:order val="1"/>
          <c:tx>
            <c:strRef>
              <c:f>'Scenario 6'!$BO$8</c:f>
              <c:strCache>
                <c:ptCount val="1"/>
                <c:pt idx="0">
                  <c:v>Operating Expenses</c:v>
                </c:pt>
              </c:strCache>
            </c:strRef>
          </c:tx>
          <c:spPr>
            <a:ln w="19050" cap="rnd">
              <a:solidFill>
                <a:schemeClr val="accent2"/>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6'!$BP$8:$CX$8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8553-4F82-8461-6822DAA4F730}"/>
            </c:ext>
          </c:extLst>
        </c:ser>
        <c:ser>
          <c:idx val="2"/>
          <c:order val="2"/>
          <c:tx>
            <c:strRef>
              <c:f>'Scenario 6'!$BO$9</c:f>
              <c:strCache>
                <c:ptCount val="1"/>
                <c:pt idx="0">
                  <c:v>Expected Debt Principal Repayments</c:v>
                </c:pt>
              </c:strCache>
            </c:strRef>
          </c:tx>
          <c:spPr>
            <a:ln w="19050" cap="rnd">
              <a:solidFill>
                <a:schemeClr val="accent3"/>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6'!$BP$9:$CX$9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8553-4F82-8461-6822DAA4F730}"/>
            </c:ext>
          </c:extLst>
        </c:ser>
        <c:ser>
          <c:idx val="3"/>
          <c:order val="3"/>
          <c:tx>
            <c:strRef>
              <c:f>'Scenario 6'!$BO$10</c:f>
              <c:strCache>
                <c:ptCount val="1"/>
                <c:pt idx="0">
                  <c:v>Expected Debt Interest Repayments</c:v>
                </c:pt>
              </c:strCache>
            </c:strRef>
          </c:tx>
          <c:spPr>
            <a:ln w="19050" cap="rnd">
              <a:solidFill>
                <a:schemeClr val="accent4"/>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6'!$BP$10:$CX$10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8553-4F82-8461-6822DAA4F730}"/>
            </c:ext>
          </c:extLst>
        </c:ser>
        <c:ser>
          <c:idx val="4"/>
          <c:order val="4"/>
          <c:tx>
            <c:strRef>
              <c:f>'Scenario 6'!$BO$11</c:f>
              <c:strCache>
                <c:ptCount val="1"/>
                <c:pt idx="0">
                  <c:v>Direct Support payments</c:v>
                </c:pt>
              </c:strCache>
            </c:strRef>
          </c:tx>
          <c:spPr>
            <a:ln w="19050" cap="rnd">
              <a:solidFill>
                <a:schemeClr val="accent5"/>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6'!$BP$11:$CX$11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8553-4F82-8461-6822DAA4F730}"/>
            </c:ext>
          </c:extLst>
        </c:ser>
        <c:ser>
          <c:idx val="5"/>
          <c:order val="5"/>
          <c:tx>
            <c:strRef>
              <c:f>'Scenario 6'!$BO$12</c:f>
              <c:strCache>
                <c:ptCount val="1"/>
                <c:pt idx="0">
                  <c:v>Direct Government receipts</c:v>
                </c:pt>
              </c:strCache>
            </c:strRef>
          </c:tx>
          <c:spPr>
            <a:ln w="19050" cap="rnd">
              <a:solidFill>
                <a:schemeClr val="accent6"/>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6'!$BP$12:$CX$12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8553-4F82-8461-6822DAA4F730}"/>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6'!$BO$20</c:f>
              <c:strCache>
                <c:ptCount val="1"/>
                <c:pt idx="0">
                  <c:v>Gross Operating Income to Company</c:v>
                </c:pt>
              </c:strCache>
            </c:strRef>
          </c:tx>
          <c:spPr>
            <a:ln w="19050" cap="rnd">
              <a:solidFill>
                <a:schemeClr val="accent1"/>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6'!$BP$20:$CX$20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B23D-4D27-81F3-266198D5F3F0}"/>
            </c:ext>
          </c:extLst>
        </c:ser>
        <c:ser>
          <c:idx val="1"/>
          <c:order val="1"/>
          <c:tx>
            <c:strRef>
              <c:f>'Scenario 6'!$BO$21</c:f>
              <c:strCache>
                <c:ptCount val="1"/>
                <c:pt idx="0">
                  <c:v>Operating Expenses</c:v>
                </c:pt>
              </c:strCache>
            </c:strRef>
          </c:tx>
          <c:spPr>
            <a:ln w="19050" cap="rnd">
              <a:solidFill>
                <a:schemeClr val="accent2"/>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6'!$BP$21:$CX$21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B23D-4D27-81F3-266198D5F3F0}"/>
            </c:ext>
          </c:extLst>
        </c:ser>
        <c:ser>
          <c:idx val="2"/>
          <c:order val="2"/>
          <c:tx>
            <c:strRef>
              <c:f>'Scenario 6'!$BO$22</c:f>
              <c:strCache>
                <c:ptCount val="1"/>
                <c:pt idx="0">
                  <c:v>Expected Debt Principal Repayments</c:v>
                </c:pt>
              </c:strCache>
            </c:strRef>
          </c:tx>
          <c:spPr>
            <a:ln w="19050" cap="rnd">
              <a:solidFill>
                <a:schemeClr val="accent3"/>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6'!$BP$22:$CX$22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B23D-4D27-81F3-266198D5F3F0}"/>
            </c:ext>
          </c:extLst>
        </c:ser>
        <c:ser>
          <c:idx val="3"/>
          <c:order val="3"/>
          <c:tx>
            <c:strRef>
              <c:f>'Scenario 6'!$BO$23</c:f>
              <c:strCache>
                <c:ptCount val="1"/>
                <c:pt idx="0">
                  <c:v>Expected Debt Interest Repayments</c:v>
                </c:pt>
              </c:strCache>
            </c:strRef>
          </c:tx>
          <c:spPr>
            <a:ln w="19050" cap="rnd">
              <a:solidFill>
                <a:schemeClr val="accent4"/>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6'!$BP$23:$CX$23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B23D-4D27-81F3-266198D5F3F0}"/>
            </c:ext>
          </c:extLst>
        </c:ser>
        <c:ser>
          <c:idx val="4"/>
          <c:order val="4"/>
          <c:tx>
            <c:strRef>
              <c:f>'Scenario 6'!$BO$24</c:f>
              <c:strCache>
                <c:ptCount val="1"/>
                <c:pt idx="0">
                  <c:v>Direct Support payments</c:v>
                </c:pt>
              </c:strCache>
            </c:strRef>
          </c:tx>
          <c:spPr>
            <a:ln w="19050" cap="rnd">
              <a:solidFill>
                <a:schemeClr val="accent5"/>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6'!$BP$24:$CX$24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B23D-4D27-81F3-266198D5F3F0}"/>
            </c:ext>
          </c:extLst>
        </c:ser>
        <c:ser>
          <c:idx val="5"/>
          <c:order val="5"/>
          <c:tx>
            <c:strRef>
              <c:f>'Scenario 6'!$BO$25</c:f>
              <c:strCache>
                <c:ptCount val="1"/>
                <c:pt idx="0">
                  <c:v>Direct Government receipts</c:v>
                </c:pt>
              </c:strCache>
            </c:strRef>
          </c:tx>
          <c:spPr>
            <a:ln w="19050" cap="rnd">
              <a:solidFill>
                <a:schemeClr val="accent6"/>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6'!$BP$25:$CX$25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B23D-4D27-81F3-266198D5F3F0}"/>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6'!$BO$15</c:f>
              <c:strCache>
                <c:ptCount val="1"/>
                <c:pt idx="0">
                  <c:v>Net Revenue Support</c:v>
                </c:pt>
              </c:strCache>
            </c:strRef>
          </c:tx>
          <c:spPr>
            <a:ln w="19050" cap="rnd">
              <a:solidFill>
                <a:srgbClr val="FF0000"/>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6'!$BP$15:$CX$15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1E35-40F0-8634-DED5E4DEA2E7}"/>
            </c:ext>
          </c:extLst>
        </c:ser>
        <c:ser>
          <c:idx val="4"/>
          <c:order val="1"/>
          <c:tx>
            <c:strRef>
              <c:f>'Scenario 6'!$BO$14</c:f>
              <c:strCache>
                <c:ptCount val="1"/>
                <c:pt idx="0">
                  <c:v>Debt Servicing</c:v>
                </c:pt>
              </c:strCache>
            </c:strRef>
          </c:tx>
          <c:spPr>
            <a:ln w="19050" cap="rnd">
              <a:solidFill>
                <a:schemeClr val="accent5"/>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6'!$BP$14:$CX$14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1E35-40F0-8634-DED5E4DEA2E7}"/>
            </c:ext>
          </c:extLst>
        </c:ser>
        <c:ser>
          <c:idx val="5"/>
          <c:order val="2"/>
          <c:tx>
            <c:strRef>
              <c:f>'Scenario 6'!$BO$13</c:f>
              <c:strCache>
                <c:ptCount val="1"/>
                <c:pt idx="0">
                  <c:v>Net Income</c:v>
                </c:pt>
              </c:strCache>
            </c:strRef>
          </c:tx>
          <c:spPr>
            <a:ln w="19050" cap="rnd">
              <a:solidFill>
                <a:schemeClr val="accent6"/>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6'!$BP$13:$CX$13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1E35-40F0-8634-DED5E4DEA2E7}"/>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6'!$BO$28</c:f>
              <c:strCache>
                <c:ptCount val="1"/>
                <c:pt idx="0">
                  <c:v>Net Revenue Support</c:v>
                </c:pt>
              </c:strCache>
            </c:strRef>
          </c:tx>
          <c:spPr>
            <a:ln w="19050" cap="rnd">
              <a:solidFill>
                <a:srgbClr val="FF0000"/>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6'!$BP$28:$CX$28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4824-4763-9AFD-96CF7F2032D5}"/>
            </c:ext>
          </c:extLst>
        </c:ser>
        <c:ser>
          <c:idx val="4"/>
          <c:order val="1"/>
          <c:tx>
            <c:strRef>
              <c:f>'Scenario 6'!$BO$27</c:f>
              <c:strCache>
                <c:ptCount val="1"/>
                <c:pt idx="0">
                  <c:v>Debt Servicing</c:v>
                </c:pt>
              </c:strCache>
            </c:strRef>
          </c:tx>
          <c:spPr>
            <a:ln w="19050" cap="rnd">
              <a:solidFill>
                <a:schemeClr val="accent5"/>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6'!$BP$27:$CX$27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4824-4763-9AFD-96CF7F2032D5}"/>
            </c:ext>
          </c:extLst>
        </c:ser>
        <c:ser>
          <c:idx val="5"/>
          <c:order val="2"/>
          <c:tx>
            <c:strRef>
              <c:f>'Scenario 6'!$BO$26</c:f>
              <c:strCache>
                <c:ptCount val="1"/>
                <c:pt idx="0">
                  <c:v>Net Income</c:v>
                </c:pt>
              </c:strCache>
            </c:strRef>
          </c:tx>
          <c:spPr>
            <a:ln w="19050" cap="rnd">
              <a:solidFill>
                <a:schemeClr val="accent6"/>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6'!$BP$26:$CX$26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4824-4763-9AFD-96CF7F2032D5}"/>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6'!$BO$36</c:f>
              <c:strCache>
                <c:ptCount val="1"/>
                <c:pt idx="0">
                  <c:v>Gross Operating Income to Company</c:v>
                </c:pt>
              </c:strCache>
            </c:strRef>
          </c:tx>
          <c:spPr>
            <a:ln w="19050" cap="rnd">
              <a:solidFill>
                <a:schemeClr val="accent1"/>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6'!$BP$36:$CX$36</c:f>
            </c:numRef>
          </c:yVal>
          <c:smooth val="0"/>
          <c:extLst>
            <c:ext xmlns:c16="http://schemas.microsoft.com/office/drawing/2014/chart" uri="{C3380CC4-5D6E-409C-BE32-E72D297353CC}">
              <c16:uniqueId val="{00000000-0C07-487F-9A8C-EF5B607C1CC0}"/>
            </c:ext>
          </c:extLst>
        </c:ser>
        <c:ser>
          <c:idx val="1"/>
          <c:order val="1"/>
          <c:tx>
            <c:strRef>
              <c:f>'Scenario 6'!$BO$37</c:f>
              <c:strCache>
                <c:ptCount val="1"/>
                <c:pt idx="0">
                  <c:v>Operating Expenses</c:v>
                </c:pt>
              </c:strCache>
            </c:strRef>
          </c:tx>
          <c:spPr>
            <a:ln w="19050" cap="rnd">
              <a:solidFill>
                <a:schemeClr val="accent2"/>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6'!$BP$37:$CX$37</c:f>
            </c:numRef>
          </c:yVal>
          <c:smooth val="0"/>
          <c:extLst>
            <c:ext xmlns:c16="http://schemas.microsoft.com/office/drawing/2014/chart" uri="{C3380CC4-5D6E-409C-BE32-E72D297353CC}">
              <c16:uniqueId val="{00000001-0C07-487F-9A8C-EF5B607C1CC0}"/>
            </c:ext>
          </c:extLst>
        </c:ser>
        <c:ser>
          <c:idx val="2"/>
          <c:order val="2"/>
          <c:tx>
            <c:strRef>
              <c:f>'Scenario 6'!$BO$38</c:f>
              <c:strCache>
                <c:ptCount val="1"/>
                <c:pt idx="0">
                  <c:v>Expected Debt Principal Repayments</c:v>
                </c:pt>
              </c:strCache>
            </c:strRef>
          </c:tx>
          <c:spPr>
            <a:ln w="19050" cap="rnd">
              <a:solidFill>
                <a:schemeClr val="accent3"/>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6'!$BP$38:$CX$38</c:f>
            </c:numRef>
          </c:yVal>
          <c:smooth val="0"/>
          <c:extLst>
            <c:ext xmlns:c16="http://schemas.microsoft.com/office/drawing/2014/chart" uri="{C3380CC4-5D6E-409C-BE32-E72D297353CC}">
              <c16:uniqueId val="{00000002-0C07-487F-9A8C-EF5B607C1CC0}"/>
            </c:ext>
          </c:extLst>
        </c:ser>
        <c:ser>
          <c:idx val="3"/>
          <c:order val="3"/>
          <c:tx>
            <c:strRef>
              <c:f>'Scenario 6'!$BO$39</c:f>
              <c:strCache>
                <c:ptCount val="1"/>
                <c:pt idx="0">
                  <c:v>Expected Debt Interest Repayments</c:v>
                </c:pt>
              </c:strCache>
            </c:strRef>
          </c:tx>
          <c:spPr>
            <a:ln w="19050" cap="rnd">
              <a:solidFill>
                <a:schemeClr val="accent4"/>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6'!$BP$39:$CX$39</c:f>
            </c:numRef>
          </c:yVal>
          <c:smooth val="0"/>
          <c:extLst>
            <c:ext xmlns:c16="http://schemas.microsoft.com/office/drawing/2014/chart" uri="{C3380CC4-5D6E-409C-BE32-E72D297353CC}">
              <c16:uniqueId val="{00000003-0C07-487F-9A8C-EF5B607C1CC0}"/>
            </c:ext>
          </c:extLst>
        </c:ser>
        <c:ser>
          <c:idx val="4"/>
          <c:order val="4"/>
          <c:tx>
            <c:strRef>
              <c:f>'Scenario 6'!$BO$40</c:f>
              <c:strCache>
                <c:ptCount val="1"/>
                <c:pt idx="0">
                  <c:v>Direct Support payments</c:v>
                </c:pt>
              </c:strCache>
            </c:strRef>
          </c:tx>
          <c:spPr>
            <a:ln w="19050" cap="rnd">
              <a:solidFill>
                <a:schemeClr val="accent5"/>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6'!$BP$40:$CX$40</c:f>
            </c:numRef>
          </c:yVal>
          <c:smooth val="0"/>
          <c:extLst>
            <c:ext xmlns:c16="http://schemas.microsoft.com/office/drawing/2014/chart" uri="{C3380CC4-5D6E-409C-BE32-E72D297353CC}">
              <c16:uniqueId val="{00000004-0C07-487F-9A8C-EF5B607C1CC0}"/>
            </c:ext>
          </c:extLst>
        </c:ser>
        <c:ser>
          <c:idx val="5"/>
          <c:order val="5"/>
          <c:tx>
            <c:strRef>
              <c:f>'Scenario 6'!$BO$41</c:f>
              <c:strCache>
                <c:ptCount val="1"/>
                <c:pt idx="0">
                  <c:v>Direct Government receipts</c:v>
                </c:pt>
              </c:strCache>
            </c:strRef>
          </c:tx>
          <c:spPr>
            <a:ln w="19050" cap="rnd">
              <a:solidFill>
                <a:schemeClr val="accent6"/>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6'!$BP$41:$CX$41</c:f>
            </c:numRef>
          </c:yVal>
          <c:smooth val="0"/>
          <c:extLst>
            <c:ext xmlns:c16="http://schemas.microsoft.com/office/drawing/2014/chart" uri="{C3380CC4-5D6E-409C-BE32-E72D297353CC}">
              <c16:uniqueId val="{00000005-0C07-487F-9A8C-EF5B607C1CC0}"/>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6'!$BO$49</c:f>
              <c:strCache>
                <c:ptCount val="1"/>
                <c:pt idx="0">
                  <c:v>Gross Operating Income to Company</c:v>
                </c:pt>
              </c:strCache>
            </c:strRef>
          </c:tx>
          <c:spPr>
            <a:ln w="19050" cap="rnd">
              <a:solidFill>
                <a:schemeClr val="accent1"/>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6'!$BP$49:$CX$49</c:f>
            </c:numRef>
          </c:yVal>
          <c:smooth val="0"/>
          <c:extLst>
            <c:ext xmlns:c16="http://schemas.microsoft.com/office/drawing/2014/chart" uri="{C3380CC4-5D6E-409C-BE32-E72D297353CC}">
              <c16:uniqueId val="{00000000-552B-4174-BD14-7D4626A19468}"/>
            </c:ext>
          </c:extLst>
        </c:ser>
        <c:ser>
          <c:idx val="1"/>
          <c:order val="1"/>
          <c:tx>
            <c:strRef>
              <c:f>'Scenario 6'!$BO$50</c:f>
              <c:strCache>
                <c:ptCount val="1"/>
                <c:pt idx="0">
                  <c:v>Operating Expenses</c:v>
                </c:pt>
              </c:strCache>
            </c:strRef>
          </c:tx>
          <c:spPr>
            <a:ln w="19050" cap="rnd">
              <a:solidFill>
                <a:schemeClr val="accent2"/>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6'!$BP$50:$CX$50</c:f>
            </c:numRef>
          </c:yVal>
          <c:smooth val="0"/>
          <c:extLst>
            <c:ext xmlns:c16="http://schemas.microsoft.com/office/drawing/2014/chart" uri="{C3380CC4-5D6E-409C-BE32-E72D297353CC}">
              <c16:uniqueId val="{00000001-552B-4174-BD14-7D4626A19468}"/>
            </c:ext>
          </c:extLst>
        </c:ser>
        <c:ser>
          <c:idx val="2"/>
          <c:order val="2"/>
          <c:tx>
            <c:strRef>
              <c:f>'Scenario 6'!$BO$51</c:f>
              <c:strCache>
                <c:ptCount val="1"/>
                <c:pt idx="0">
                  <c:v>Expected Debt Principal Repayments</c:v>
                </c:pt>
              </c:strCache>
            </c:strRef>
          </c:tx>
          <c:spPr>
            <a:ln w="19050" cap="rnd">
              <a:solidFill>
                <a:schemeClr val="accent3"/>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6'!$BP$51:$CX$51</c:f>
            </c:numRef>
          </c:yVal>
          <c:smooth val="0"/>
          <c:extLst>
            <c:ext xmlns:c16="http://schemas.microsoft.com/office/drawing/2014/chart" uri="{C3380CC4-5D6E-409C-BE32-E72D297353CC}">
              <c16:uniqueId val="{00000002-552B-4174-BD14-7D4626A19468}"/>
            </c:ext>
          </c:extLst>
        </c:ser>
        <c:ser>
          <c:idx val="3"/>
          <c:order val="3"/>
          <c:tx>
            <c:strRef>
              <c:f>'Scenario 6'!$BO$52</c:f>
              <c:strCache>
                <c:ptCount val="1"/>
                <c:pt idx="0">
                  <c:v>Expected Debt Interest Repayments</c:v>
                </c:pt>
              </c:strCache>
            </c:strRef>
          </c:tx>
          <c:spPr>
            <a:ln w="19050" cap="rnd">
              <a:solidFill>
                <a:schemeClr val="accent4"/>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6'!$BP$52:$CX$52</c:f>
            </c:numRef>
          </c:yVal>
          <c:smooth val="0"/>
          <c:extLst>
            <c:ext xmlns:c16="http://schemas.microsoft.com/office/drawing/2014/chart" uri="{C3380CC4-5D6E-409C-BE32-E72D297353CC}">
              <c16:uniqueId val="{00000003-552B-4174-BD14-7D4626A19468}"/>
            </c:ext>
          </c:extLst>
        </c:ser>
        <c:ser>
          <c:idx val="4"/>
          <c:order val="4"/>
          <c:tx>
            <c:strRef>
              <c:f>'Scenario 6'!$BO$53</c:f>
              <c:strCache>
                <c:ptCount val="1"/>
                <c:pt idx="0">
                  <c:v>Direct Support payments</c:v>
                </c:pt>
              </c:strCache>
            </c:strRef>
          </c:tx>
          <c:spPr>
            <a:ln w="19050" cap="rnd">
              <a:solidFill>
                <a:schemeClr val="accent5"/>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6'!$BP$53:$CX$53</c:f>
            </c:numRef>
          </c:yVal>
          <c:smooth val="0"/>
          <c:extLst>
            <c:ext xmlns:c16="http://schemas.microsoft.com/office/drawing/2014/chart" uri="{C3380CC4-5D6E-409C-BE32-E72D297353CC}">
              <c16:uniqueId val="{00000004-552B-4174-BD14-7D4626A19468}"/>
            </c:ext>
          </c:extLst>
        </c:ser>
        <c:ser>
          <c:idx val="5"/>
          <c:order val="5"/>
          <c:tx>
            <c:strRef>
              <c:f>'Scenario 6'!$BO$54</c:f>
              <c:strCache>
                <c:ptCount val="1"/>
                <c:pt idx="0">
                  <c:v>Direct Government receipts</c:v>
                </c:pt>
              </c:strCache>
            </c:strRef>
          </c:tx>
          <c:spPr>
            <a:ln w="19050" cap="rnd">
              <a:solidFill>
                <a:schemeClr val="accent6"/>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6'!$BP$54:$CX$54</c:f>
            </c:numRef>
          </c:yVal>
          <c:smooth val="0"/>
          <c:extLst>
            <c:ext xmlns:c16="http://schemas.microsoft.com/office/drawing/2014/chart" uri="{C3380CC4-5D6E-409C-BE32-E72D297353CC}">
              <c16:uniqueId val="{00000005-552B-4174-BD14-7D4626A19468}"/>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Basecase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6'!$BO$44</c:f>
              <c:strCache>
                <c:ptCount val="1"/>
                <c:pt idx="0">
                  <c:v>Net Revenue Support</c:v>
                </c:pt>
              </c:strCache>
            </c:strRef>
          </c:tx>
          <c:spPr>
            <a:ln w="19050" cap="rnd">
              <a:solidFill>
                <a:schemeClr val="accent1"/>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6'!$BP$44:$CX$44</c:f>
            </c:numRef>
          </c:yVal>
          <c:smooth val="0"/>
          <c:extLst>
            <c:ext xmlns:c16="http://schemas.microsoft.com/office/drawing/2014/chart" uri="{C3380CC4-5D6E-409C-BE32-E72D297353CC}">
              <c16:uniqueId val="{00000000-CB78-4F5C-BDD7-7BCB45D42279}"/>
            </c:ext>
          </c:extLst>
        </c:ser>
        <c:ser>
          <c:idx val="4"/>
          <c:order val="1"/>
          <c:tx>
            <c:strRef>
              <c:f>'Scenario 6'!$BO$43</c:f>
              <c:strCache>
                <c:ptCount val="1"/>
                <c:pt idx="0">
                  <c:v>Debt Servicing</c:v>
                </c:pt>
              </c:strCache>
            </c:strRef>
          </c:tx>
          <c:spPr>
            <a:ln w="19050" cap="rnd">
              <a:solidFill>
                <a:schemeClr val="accent5"/>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6'!$BP$43:$CX$43</c:f>
            </c:numRef>
          </c:yVal>
          <c:smooth val="0"/>
          <c:extLst>
            <c:ext xmlns:c16="http://schemas.microsoft.com/office/drawing/2014/chart" uri="{C3380CC4-5D6E-409C-BE32-E72D297353CC}">
              <c16:uniqueId val="{00000001-CB78-4F5C-BDD7-7BCB45D42279}"/>
            </c:ext>
          </c:extLst>
        </c:ser>
        <c:ser>
          <c:idx val="5"/>
          <c:order val="2"/>
          <c:tx>
            <c:strRef>
              <c:f>'Scenario 6'!$BO$42</c:f>
              <c:strCache>
                <c:ptCount val="1"/>
                <c:pt idx="0">
                  <c:v>Net Income</c:v>
                </c:pt>
              </c:strCache>
            </c:strRef>
          </c:tx>
          <c:spPr>
            <a:ln w="19050" cap="rnd">
              <a:solidFill>
                <a:schemeClr val="accent6"/>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6'!$BP$42:$CX$42</c:f>
            </c:numRef>
          </c:yVal>
          <c:smooth val="0"/>
          <c:extLst>
            <c:ext xmlns:c16="http://schemas.microsoft.com/office/drawing/2014/chart" uri="{C3380CC4-5D6E-409C-BE32-E72D297353CC}">
              <c16:uniqueId val="{00000002-CB78-4F5C-BDD7-7BCB45D42279}"/>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Existing Business</a:t>
            </a:r>
            <a:r>
              <a:rPr lang="en-GB"/>
              <a:t> Stressed Net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6'!$BO$57</c:f>
              <c:strCache>
                <c:ptCount val="1"/>
                <c:pt idx="0">
                  <c:v>Net Revenue Support</c:v>
                </c:pt>
              </c:strCache>
            </c:strRef>
          </c:tx>
          <c:spPr>
            <a:ln w="19050" cap="rnd">
              <a:solidFill>
                <a:schemeClr val="accent1"/>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6'!$BP$57:$CX$57</c:f>
            </c:numRef>
          </c:yVal>
          <c:smooth val="0"/>
          <c:extLst>
            <c:ext xmlns:c16="http://schemas.microsoft.com/office/drawing/2014/chart" uri="{C3380CC4-5D6E-409C-BE32-E72D297353CC}">
              <c16:uniqueId val="{00000000-F48B-48FB-9A56-23CE3A012D2C}"/>
            </c:ext>
          </c:extLst>
        </c:ser>
        <c:ser>
          <c:idx val="4"/>
          <c:order val="1"/>
          <c:tx>
            <c:strRef>
              <c:f>'Scenario 6'!$BO$56</c:f>
              <c:strCache>
                <c:ptCount val="1"/>
                <c:pt idx="0">
                  <c:v>Debt Servicing</c:v>
                </c:pt>
              </c:strCache>
            </c:strRef>
          </c:tx>
          <c:spPr>
            <a:ln w="19050" cap="rnd">
              <a:solidFill>
                <a:schemeClr val="accent5"/>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6'!$BP$56:$CX$56</c:f>
            </c:numRef>
          </c:yVal>
          <c:smooth val="0"/>
          <c:extLst>
            <c:ext xmlns:c16="http://schemas.microsoft.com/office/drawing/2014/chart" uri="{C3380CC4-5D6E-409C-BE32-E72D297353CC}">
              <c16:uniqueId val="{00000001-F48B-48FB-9A56-23CE3A012D2C}"/>
            </c:ext>
          </c:extLst>
        </c:ser>
        <c:ser>
          <c:idx val="5"/>
          <c:order val="2"/>
          <c:tx>
            <c:strRef>
              <c:f>'Scenario 6'!$BO$55</c:f>
              <c:strCache>
                <c:ptCount val="1"/>
                <c:pt idx="0">
                  <c:v>Net Income</c:v>
                </c:pt>
              </c:strCache>
            </c:strRef>
          </c:tx>
          <c:spPr>
            <a:ln w="19050" cap="rnd">
              <a:solidFill>
                <a:schemeClr val="accent6"/>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6'!$BP$55:$CX$55</c:f>
            </c:numRef>
          </c:yVal>
          <c:smooth val="0"/>
          <c:extLst>
            <c:ext xmlns:c16="http://schemas.microsoft.com/office/drawing/2014/chart" uri="{C3380CC4-5D6E-409C-BE32-E72D297353CC}">
              <c16:uniqueId val="{00000002-F48B-48FB-9A56-23CE3A012D2C}"/>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'Scenario 6'!$BO$60</c:f>
              <c:strCache>
                <c:ptCount val="1"/>
                <c:pt idx="0">
                  <c:v>Gross Income</c:v>
                </c:pt>
              </c:strCache>
            </c:strRef>
          </c:tx>
          <c:spPr>
            <a:ln w="19050" cap="rnd">
              <a:solidFill>
                <a:schemeClr val="accent1"/>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6'!$BP$60:$CX$60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9F2B-4B6A-82CF-F2A00F935CB8}"/>
            </c:ext>
          </c:extLst>
        </c:ser>
        <c:ser>
          <c:idx val="1"/>
          <c:order val="1"/>
          <c:tx>
            <c:strRef>
              <c:f>'Scenario 6'!$BO$61</c:f>
              <c:strCache>
                <c:ptCount val="1"/>
                <c:pt idx="0">
                  <c:v>Operating Expenses</c:v>
                </c:pt>
              </c:strCache>
            </c:strRef>
          </c:tx>
          <c:spPr>
            <a:ln w="19050" cap="rnd">
              <a:solidFill>
                <a:schemeClr val="accent2"/>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6'!$BP$61:$CX$61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9F2B-4B6A-82CF-F2A00F935CB8}"/>
            </c:ext>
          </c:extLst>
        </c:ser>
        <c:ser>
          <c:idx val="2"/>
          <c:order val="2"/>
          <c:tx>
            <c:strRef>
              <c:f>'Scenario 6'!$BO$62</c:f>
              <c:strCache>
                <c:ptCount val="1"/>
                <c:pt idx="0">
                  <c:v>Debt Principal payment required</c:v>
                </c:pt>
              </c:strCache>
            </c:strRef>
          </c:tx>
          <c:spPr>
            <a:ln w="19050" cap="rnd">
              <a:solidFill>
                <a:schemeClr val="accent3"/>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6'!$BP$62:$CX$62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9F2B-4B6A-82CF-F2A00F935CB8}"/>
            </c:ext>
          </c:extLst>
        </c:ser>
        <c:ser>
          <c:idx val="3"/>
          <c:order val="3"/>
          <c:tx>
            <c:strRef>
              <c:f>'Scenario 6'!$BO$63</c:f>
              <c:strCache>
                <c:ptCount val="1"/>
                <c:pt idx="0">
                  <c:v>Debt Interest payment required</c:v>
                </c:pt>
              </c:strCache>
            </c:strRef>
          </c:tx>
          <c:spPr>
            <a:ln w="19050" cap="rnd">
              <a:solidFill>
                <a:schemeClr val="accent4"/>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6'!$BP$63:$CX$63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9F2B-4B6A-82CF-F2A00F935CB8}"/>
            </c:ext>
          </c:extLst>
        </c:ser>
        <c:ser>
          <c:idx val="4"/>
          <c:order val="4"/>
          <c:tx>
            <c:strRef>
              <c:f>'Scenario 6'!$BO$64</c:f>
              <c:strCache>
                <c:ptCount val="1"/>
                <c:pt idx="0">
                  <c:v>Direct Support payments</c:v>
                </c:pt>
              </c:strCache>
            </c:strRef>
          </c:tx>
          <c:spPr>
            <a:ln w="19050" cap="rnd">
              <a:solidFill>
                <a:schemeClr val="accent5"/>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6'!$BP$64:$CX$64</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9F2B-4B6A-82CF-F2A00F935CB8}"/>
            </c:ext>
          </c:extLst>
        </c:ser>
        <c:ser>
          <c:idx val="5"/>
          <c:order val="5"/>
          <c:tx>
            <c:strRef>
              <c:f>'Scenario 6'!$BO$65</c:f>
              <c:strCache>
                <c:ptCount val="1"/>
                <c:pt idx="0">
                  <c:v>Direct Government receipts</c:v>
                </c:pt>
              </c:strCache>
            </c:strRef>
          </c:tx>
          <c:spPr>
            <a:ln w="19050" cap="rnd">
              <a:solidFill>
                <a:schemeClr val="accent6"/>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6'!$BP$65:$CX$65</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9F2B-4B6A-82CF-F2A00F935CB8}"/>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Individual Cashflows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'Input Cashflows'!$BO$58</c:f>
              <c:strCache>
                <c:ptCount val="1"/>
                <c:pt idx="0">
                  <c:v>Gross Income</c:v>
                </c:pt>
              </c:strCache>
            </c:strRef>
          </c:tx>
          <c:spPr>
            <a:ln w="19050" cap="rnd">
              <a:solidFill>
                <a:schemeClr val="accent1"/>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Cashflows'!$BP$58:$CX$58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F86C-4800-BE6F-46140EF53F5C}"/>
            </c:ext>
          </c:extLst>
        </c:ser>
        <c:ser>
          <c:idx val="1"/>
          <c:order val="1"/>
          <c:tx>
            <c:strRef>
              <c:f>'Input Cashflows'!$BO$59</c:f>
              <c:strCache>
                <c:ptCount val="1"/>
                <c:pt idx="0">
                  <c:v>Operating Expenses</c:v>
                </c:pt>
              </c:strCache>
            </c:strRef>
          </c:tx>
          <c:spPr>
            <a:ln w="19050" cap="rnd">
              <a:solidFill>
                <a:schemeClr val="accent2"/>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Cashflows'!$BP$59:$CX$59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F86C-4800-BE6F-46140EF53F5C}"/>
            </c:ext>
          </c:extLst>
        </c:ser>
        <c:ser>
          <c:idx val="2"/>
          <c:order val="2"/>
          <c:tx>
            <c:strRef>
              <c:f>'Input Cashflows'!$BO$60</c:f>
              <c:strCache>
                <c:ptCount val="1"/>
                <c:pt idx="0">
                  <c:v>Debt Principal payment required</c:v>
                </c:pt>
              </c:strCache>
            </c:strRef>
          </c:tx>
          <c:spPr>
            <a:ln w="19050" cap="rnd">
              <a:solidFill>
                <a:schemeClr val="accent3"/>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Cashflows'!$BP$60:$CX$60</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F86C-4800-BE6F-46140EF53F5C}"/>
            </c:ext>
          </c:extLst>
        </c:ser>
        <c:ser>
          <c:idx val="3"/>
          <c:order val="3"/>
          <c:tx>
            <c:strRef>
              <c:f>'Input Cashflows'!$BO$61</c:f>
              <c:strCache>
                <c:ptCount val="1"/>
                <c:pt idx="0">
                  <c:v>Debt Interest payment required</c:v>
                </c:pt>
              </c:strCache>
            </c:strRef>
          </c:tx>
          <c:spPr>
            <a:ln w="19050" cap="rnd">
              <a:solidFill>
                <a:schemeClr val="accent4"/>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Cashflows'!$BP$61:$CX$61</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F86C-4800-BE6F-46140EF53F5C}"/>
            </c:ext>
          </c:extLst>
        </c:ser>
        <c:ser>
          <c:idx val="4"/>
          <c:order val="4"/>
          <c:tx>
            <c:strRef>
              <c:f>'Input Cashflows'!$BO$62</c:f>
              <c:strCache>
                <c:ptCount val="1"/>
                <c:pt idx="0">
                  <c:v>Direct Support payments</c:v>
                </c:pt>
              </c:strCache>
            </c:strRef>
          </c:tx>
          <c:spPr>
            <a:ln w="19050" cap="rnd">
              <a:solidFill>
                <a:schemeClr val="accent5"/>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Cashflows'!$BP$62:$CX$62</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F86C-4800-BE6F-46140EF53F5C}"/>
            </c:ext>
          </c:extLst>
        </c:ser>
        <c:ser>
          <c:idx val="5"/>
          <c:order val="5"/>
          <c:tx>
            <c:strRef>
              <c:f>'Input Cashflows'!$BO$63</c:f>
              <c:strCache>
                <c:ptCount val="1"/>
                <c:pt idx="0">
                  <c:v>Direct Government receipts</c:v>
                </c:pt>
              </c:strCache>
            </c:strRef>
          </c:tx>
          <c:spPr>
            <a:ln w="19050" cap="rnd">
              <a:solidFill>
                <a:schemeClr val="accent6"/>
              </a:solidFill>
              <a:round/>
            </a:ln>
            <a:effectLst/>
          </c:spPr>
          <c:marker>
            <c:symbol val="none"/>
          </c:marker>
          <c:xVal>
            <c:numRef>
              <c:f>'Input Cashflows'!$BP$6:$CX$6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'Input Cashflows'!$BP$63:$CX$63</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F86C-4800-BE6F-46140EF53F5C}"/>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Combined Stressed Net Cashflows</a:t>
            </a:r>
          </a:p>
        </c:rich>
      </c:tx>
      <c:overlay val="0"/>
      <c:spPr>
        <a:noFill/>
        <a:ln>
          <a:noFill/>
        </a:ln>
        <a:effectLst/>
      </c:spPr>
    </c:title>
    <c:autoTitleDeleted val="0"/>
    <c:plotArea>
      <c:layout/>
      <c:scatterChart>
        <c:scatterStyle val="smoothMarker"/>
        <c:varyColors val="0"/>
        <c:ser>
          <c:idx val="1"/>
          <c:order val="0"/>
          <c:tx>
            <c:strRef>
              <c:f>'Scenario 6'!$BO$68</c:f>
              <c:strCache>
                <c:ptCount val="1"/>
                <c:pt idx="0">
                  <c:v>Net Support Payments</c:v>
                </c:pt>
              </c:strCache>
            </c:strRef>
          </c:tx>
          <c:spPr>
            <a:ln>
              <a:solidFill>
                <a:srgbClr val="FF0000"/>
              </a:solidFill>
            </a:ln>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6'!$BP$68:$CX$68</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0-232A-4021-9E16-4CA3C8CCB8E5}"/>
            </c:ext>
          </c:extLst>
        </c:ser>
        <c:ser>
          <c:idx val="2"/>
          <c:order val="1"/>
          <c:tx>
            <c:strRef>
              <c:f>'Scenario 6'!$BO$67</c:f>
              <c:strCache>
                <c:ptCount val="1"/>
                <c:pt idx="0">
                  <c:v>Debt Servicing</c:v>
                </c:pt>
              </c:strCache>
            </c:strRef>
          </c:tx>
          <c:spPr>
            <a:ln>
              <a:solidFill>
                <a:srgbClr val="0070C0"/>
              </a:solidFill>
            </a:ln>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6'!$BP$67:$CX$67</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232A-4021-9E16-4CA3C8CCB8E5}"/>
            </c:ext>
          </c:extLst>
        </c:ser>
        <c:ser>
          <c:idx val="3"/>
          <c:order val="2"/>
          <c:tx>
            <c:strRef>
              <c:f>'Scenario 6'!$BO$66</c:f>
              <c:strCache>
                <c:ptCount val="1"/>
                <c:pt idx="0">
                  <c:v>Net Income</c:v>
                </c:pt>
              </c:strCache>
            </c:strRef>
          </c:tx>
          <c:spPr>
            <a:ln>
              <a:solidFill>
                <a:schemeClr val="accent6"/>
              </a:solidFill>
            </a:ln>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6'!$BP$66:$CX$66</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232A-4021-9E16-4CA3C8CCB8E5}"/>
            </c:ext>
          </c:extLst>
        </c:ser>
        <c:ser>
          <c:idx val="0"/>
          <c:order val="3"/>
          <c:tx>
            <c:strRef>
              <c:f>'Scenario 6'!$BO$69</c:f>
              <c:strCache>
                <c:ptCount val="1"/>
                <c:pt idx="0">
                  <c:v>Debt Guarantee Payments</c:v>
                </c:pt>
              </c:strCache>
            </c:strRef>
          </c:tx>
          <c:spPr>
            <a:ln w="25400" cap="rnd">
              <a:solidFill>
                <a:schemeClr val="tx1"/>
              </a:solidFill>
              <a:round/>
            </a:ln>
            <a:effectLst/>
          </c:spPr>
          <c:marker>
            <c:symbol val="none"/>
          </c:marker>
          <c:xVal>
            <c:numRef>
              <c:f>'Scenario 6'!$BP$6:$CX$6</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'Scenario 6'!$BP$69:$CX$69</c:f>
              <c:numCache>
                <c:formatCode>#,##0;[Red]#,##0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232A-4021-9E16-4CA3C8CCB8E5}"/>
            </c:ext>
          </c:extLst>
        </c:ser>
        <c:dLbls>
          <c:showLegendKey val="0"/>
          <c:showVal val="0"/>
          <c:showCatName val="0"/>
          <c:showSerName val="0"/>
          <c:showPercent val="0"/>
          <c:showBubbleSize val="0"/>
        </c:dLbls>
        <c:axId val="973951048"/>
        <c:axId val="973955640"/>
      </c:scatterChart>
      <c:valAx>
        <c:axId val="97395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5640"/>
        <c:crosses val="autoZero"/>
        <c:crossBetween val="midCat"/>
      </c:valAx>
      <c:valAx>
        <c:axId val="973955640"/>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95104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Debt Guarantee</a:t>
            </a:r>
            <a:r>
              <a:rPr lang="en-GB" baseline="0"/>
              <a:t> Payments under Stress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Collected!$BC$10</c:f>
              <c:strCache>
                <c:ptCount val="1"/>
                <c:pt idx="0">
                  <c:v>Basecase</c:v>
                </c:pt>
              </c:strCache>
            </c:strRef>
          </c:tx>
          <c:spPr>
            <a:ln w="19050" cap="rnd">
              <a:solidFill>
                <a:schemeClr val="accent1"/>
              </a:solidFill>
              <a:round/>
            </a:ln>
            <a:effectLst/>
          </c:spPr>
          <c:marker>
            <c:symbol val="none"/>
          </c:marker>
          <c:xVal>
            <c:numRef>
              <c:f>Collected!$BD$9:$CL$9</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Collected!$BD$10:$CL$10</c:f>
              <c:numCache>
                <c:formatCode>_-* #,##0_-;\-* #,##0_-;_-*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1"/>
          <c:extLst>
            <c:ext xmlns:c16="http://schemas.microsoft.com/office/drawing/2014/chart" uri="{C3380CC4-5D6E-409C-BE32-E72D297353CC}">
              <c16:uniqueId val="{00000000-F211-4B53-8235-C54B1D3B88C1}"/>
            </c:ext>
          </c:extLst>
        </c:ser>
        <c:ser>
          <c:idx val="1"/>
          <c:order val="1"/>
          <c:tx>
            <c:strRef>
              <c:f>Collected!$BC$11</c:f>
              <c:strCache>
                <c:ptCount val="1"/>
                <c:pt idx="0">
                  <c:v>Scenario 1</c:v>
                </c:pt>
              </c:strCache>
            </c:strRef>
          </c:tx>
          <c:spPr>
            <a:ln w="19050" cap="rnd">
              <a:solidFill>
                <a:schemeClr val="accent2"/>
              </a:solidFill>
              <a:round/>
            </a:ln>
            <a:effectLst/>
          </c:spPr>
          <c:marker>
            <c:symbol val="none"/>
          </c:marker>
          <c:xVal>
            <c:numRef>
              <c:f>Collected!$BD$9:$CL$9</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Collected!$BD$11:$CL$11</c:f>
              <c:numCache>
                <c:formatCode>_-* #,##0_-;\-* #,##0_-;_-*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F211-4B53-8235-C54B1D3B88C1}"/>
            </c:ext>
          </c:extLst>
        </c:ser>
        <c:ser>
          <c:idx val="2"/>
          <c:order val="2"/>
          <c:tx>
            <c:strRef>
              <c:f>Collected!$BC$12</c:f>
              <c:strCache>
                <c:ptCount val="1"/>
                <c:pt idx="0">
                  <c:v>Scenario 2</c:v>
                </c:pt>
              </c:strCache>
            </c:strRef>
          </c:tx>
          <c:spPr>
            <a:ln w="19050" cap="rnd">
              <a:solidFill>
                <a:schemeClr val="accent3"/>
              </a:solidFill>
              <a:round/>
            </a:ln>
            <a:effectLst/>
          </c:spPr>
          <c:marker>
            <c:symbol val="none"/>
          </c:marker>
          <c:xVal>
            <c:numRef>
              <c:f>Collected!$BD$9:$CL$9</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Collected!$BD$12:$CL$12</c:f>
              <c:numCache>
                <c:formatCode>_-* #,##0_-;\-* #,##0_-;_-*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F211-4B53-8235-C54B1D3B88C1}"/>
            </c:ext>
          </c:extLst>
        </c:ser>
        <c:ser>
          <c:idx val="3"/>
          <c:order val="3"/>
          <c:tx>
            <c:strRef>
              <c:f>Collected!$BC$13</c:f>
              <c:strCache>
                <c:ptCount val="1"/>
                <c:pt idx="0">
                  <c:v>Scenario 3</c:v>
                </c:pt>
              </c:strCache>
            </c:strRef>
          </c:tx>
          <c:spPr>
            <a:ln w="19050" cap="rnd">
              <a:solidFill>
                <a:schemeClr val="accent4"/>
              </a:solidFill>
              <a:round/>
            </a:ln>
            <a:effectLst/>
          </c:spPr>
          <c:marker>
            <c:symbol val="none"/>
          </c:marker>
          <c:xVal>
            <c:numRef>
              <c:f>Collected!$BD$9:$CL$9</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Collected!$BD$13:$CL$13</c:f>
              <c:numCache>
                <c:formatCode>_-* #,##0_-;\-* #,##0_-;_-*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F211-4B53-8235-C54B1D3B88C1}"/>
            </c:ext>
          </c:extLst>
        </c:ser>
        <c:ser>
          <c:idx val="4"/>
          <c:order val="4"/>
          <c:tx>
            <c:strRef>
              <c:f>Collected!$BC$14</c:f>
              <c:strCache>
                <c:ptCount val="1"/>
                <c:pt idx="0">
                  <c:v>Scenario 4</c:v>
                </c:pt>
              </c:strCache>
            </c:strRef>
          </c:tx>
          <c:spPr>
            <a:ln w="19050" cap="rnd">
              <a:solidFill>
                <a:schemeClr val="accent5"/>
              </a:solidFill>
              <a:round/>
            </a:ln>
            <a:effectLst/>
          </c:spPr>
          <c:marker>
            <c:symbol val="none"/>
          </c:marker>
          <c:xVal>
            <c:numRef>
              <c:f>Collected!$BD$9:$CL$9</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Collected!$BD$14:$CL$14</c:f>
              <c:numCache>
                <c:formatCode>_-* #,##0_-;\-* #,##0_-;_-*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F211-4B53-8235-C54B1D3B88C1}"/>
            </c:ext>
          </c:extLst>
        </c:ser>
        <c:ser>
          <c:idx val="5"/>
          <c:order val="5"/>
          <c:tx>
            <c:strRef>
              <c:f>Collected!$BC$15</c:f>
              <c:strCache>
                <c:ptCount val="1"/>
                <c:pt idx="0">
                  <c:v>Scenario 5</c:v>
                </c:pt>
              </c:strCache>
            </c:strRef>
          </c:tx>
          <c:spPr>
            <a:ln w="19050" cap="rnd">
              <a:solidFill>
                <a:schemeClr val="accent6"/>
              </a:solidFill>
              <a:round/>
            </a:ln>
            <a:effectLst/>
          </c:spPr>
          <c:marker>
            <c:symbol val="none"/>
          </c:marker>
          <c:xVal>
            <c:numRef>
              <c:f>Collected!$BD$9:$CL$9</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Collected!$BD$15:$CL$15</c:f>
              <c:numCache>
                <c:formatCode>_-* #,##0_-;\-* #,##0_-;_-*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F211-4B53-8235-C54B1D3B88C1}"/>
            </c:ext>
          </c:extLst>
        </c:ser>
        <c:ser>
          <c:idx val="6"/>
          <c:order val="6"/>
          <c:tx>
            <c:strRef>
              <c:f>Collected!$BC$16</c:f>
              <c:strCache>
                <c:ptCount val="1"/>
                <c:pt idx="0">
                  <c:v>Scenario 6</c:v>
                </c:pt>
              </c:strCache>
            </c:strRef>
          </c:tx>
          <c:spPr>
            <a:ln w="19050" cap="rnd">
              <a:solidFill>
                <a:schemeClr val="accent1">
                  <a:lumMod val="60000"/>
                </a:schemeClr>
              </a:solidFill>
              <a:round/>
            </a:ln>
            <a:effectLst/>
          </c:spPr>
          <c:marker>
            <c:symbol val="none"/>
          </c:marker>
          <c:xVal>
            <c:numRef>
              <c:f>Collected!$BD$9:$CL$9</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Collected!$BD$16:$CL$16</c:f>
              <c:numCache>
                <c:formatCode>_-* #,##0_-;\-* #,##0_-;_-*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6-F211-4B53-8235-C54B1D3B88C1}"/>
            </c:ext>
          </c:extLst>
        </c:ser>
        <c:dLbls>
          <c:showLegendKey val="0"/>
          <c:showVal val="0"/>
          <c:showCatName val="0"/>
          <c:showSerName val="0"/>
          <c:showPercent val="0"/>
          <c:showBubbleSize val="0"/>
        </c:dLbls>
        <c:axId val="647475736"/>
        <c:axId val="647473768"/>
      </c:scatterChart>
      <c:valAx>
        <c:axId val="647475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473768"/>
        <c:crosses val="autoZero"/>
        <c:crossBetween val="midCat"/>
      </c:valAx>
      <c:valAx>
        <c:axId val="64747376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4757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Net Revenue Guarantee Payments under Stress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Collected!$BC$46</c:f>
              <c:strCache>
                <c:ptCount val="1"/>
                <c:pt idx="0">
                  <c:v>Basecase</c:v>
                </c:pt>
              </c:strCache>
            </c:strRef>
          </c:tx>
          <c:spPr>
            <a:ln w="19050" cap="rnd">
              <a:solidFill>
                <a:schemeClr val="accent1"/>
              </a:solidFill>
              <a:round/>
            </a:ln>
            <a:effectLst/>
          </c:spPr>
          <c:marker>
            <c:symbol val="none"/>
          </c:marker>
          <c:xVal>
            <c:numRef>
              <c:f>Collected!$BD$45:$CL$45</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Collected!$BD$46:$CL$46</c:f>
              <c:numCache>
                <c:formatCode>_-* #,##0_-;\-* #,##0_-;_-*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1"/>
          <c:extLst>
            <c:ext xmlns:c16="http://schemas.microsoft.com/office/drawing/2014/chart" uri="{C3380CC4-5D6E-409C-BE32-E72D297353CC}">
              <c16:uniqueId val="{00000000-6A0F-4DD8-8D85-13708BBC985C}"/>
            </c:ext>
          </c:extLst>
        </c:ser>
        <c:ser>
          <c:idx val="1"/>
          <c:order val="1"/>
          <c:tx>
            <c:strRef>
              <c:f>Collected!$BC$47</c:f>
              <c:strCache>
                <c:ptCount val="1"/>
                <c:pt idx="0">
                  <c:v>Scenario 1</c:v>
                </c:pt>
              </c:strCache>
            </c:strRef>
          </c:tx>
          <c:spPr>
            <a:ln w="19050" cap="rnd">
              <a:solidFill>
                <a:schemeClr val="accent2"/>
              </a:solidFill>
              <a:round/>
            </a:ln>
            <a:effectLst/>
          </c:spPr>
          <c:marker>
            <c:symbol val="none"/>
          </c:marker>
          <c:xVal>
            <c:numRef>
              <c:f>Collected!$BD$45:$CL$45</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Collected!$BD$47:$CL$47</c:f>
              <c:numCache>
                <c:formatCode>_-* #,##0_-;\-* #,##0_-;_-*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1-6A0F-4DD8-8D85-13708BBC985C}"/>
            </c:ext>
          </c:extLst>
        </c:ser>
        <c:ser>
          <c:idx val="2"/>
          <c:order val="2"/>
          <c:tx>
            <c:strRef>
              <c:f>Collected!$BC$48</c:f>
              <c:strCache>
                <c:ptCount val="1"/>
                <c:pt idx="0">
                  <c:v>Scenario 2</c:v>
                </c:pt>
              </c:strCache>
            </c:strRef>
          </c:tx>
          <c:spPr>
            <a:ln w="19050" cap="rnd">
              <a:solidFill>
                <a:schemeClr val="accent3"/>
              </a:solidFill>
              <a:round/>
            </a:ln>
            <a:effectLst/>
          </c:spPr>
          <c:marker>
            <c:symbol val="none"/>
          </c:marker>
          <c:xVal>
            <c:numRef>
              <c:f>Collected!$BD$45:$CL$45</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Collected!$BD$48:$CL$48</c:f>
              <c:numCache>
                <c:formatCode>_-* #,##0_-;\-* #,##0_-;_-*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2-6A0F-4DD8-8D85-13708BBC985C}"/>
            </c:ext>
          </c:extLst>
        </c:ser>
        <c:ser>
          <c:idx val="3"/>
          <c:order val="3"/>
          <c:tx>
            <c:strRef>
              <c:f>Collected!$BC$49</c:f>
              <c:strCache>
                <c:ptCount val="1"/>
                <c:pt idx="0">
                  <c:v>Scenario 3</c:v>
                </c:pt>
              </c:strCache>
            </c:strRef>
          </c:tx>
          <c:spPr>
            <a:ln w="19050" cap="rnd">
              <a:solidFill>
                <a:schemeClr val="accent4"/>
              </a:solidFill>
              <a:round/>
            </a:ln>
            <a:effectLst/>
          </c:spPr>
          <c:marker>
            <c:symbol val="none"/>
          </c:marker>
          <c:xVal>
            <c:numRef>
              <c:f>Collected!$BD$45:$CL$45</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Collected!$BD$49:$CL$49</c:f>
              <c:numCache>
                <c:formatCode>_-* #,##0_-;\-* #,##0_-;_-*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3-6A0F-4DD8-8D85-13708BBC985C}"/>
            </c:ext>
          </c:extLst>
        </c:ser>
        <c:ser>
          <c:idx val="4"/>
          <c:order val="4"/>
          <c:tx>
            <c:strRef>
              <c:f>Collected!$BC$50</c:f>
              <c:strCache>
                <c:ptCount val="1"/>
                <c:pt idx="0">
                  <c:v>Scenario 4</c:v>
                </c:pt>
              </c:strCache>
            </c:strRef>
          </c:tx>
          <c:spPr>
            <a:ln w="19050" cap="rnd">
              <a:solidFill>
                <a:schemeClr val="accent5"/>
              </a:solidFill>
              <a:round/>
            </a:ln>
            <a:effectLst/>
          </c:spPr>
          <c:marker>
            <c:symbol val="none"/>
          </c:marker>
          <c:xVal>
            <c:numRef>
              <c:f>Collected!$BD$45:$CL$45</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Collected!$BD$50:$CL$50</c:f>
              <c:numCache>
                <c:formatCode>_-* #,##0_-;\-* #,##0_-;_-*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4-6A0F-4DD8-8D85-13708BBC985C}"/>
            </c:ext>
          </c:extLst>
        </c:ser>
        <c:ser>
          <c:idx val="5"/>
          <c:order val="5"/>
          <c:tx>
            <c:strRef>
              <c:f>Collected!$BC$51</c:f>
              <c:strCache>
                <c:ptCount val="1"/>
                <c:pt idx="0">
                  <c:v>Scenario 5</c:v>
                </c:pt>
              </c:strCache>
            </c:strRef>
          </c:tx>
          <c:spPr>
            <a:ln w="19050" cap="rnd">
              <a:solidFill>
                <a:schemeClr val="accent6"/>
              </a:solidFill>
              <a:round/>
            </a:ln>
            <a:effectLst/>
          </c:spPr>
          <c:marker>
            <c:symbol val="none"/>
          </c:marker>
          <c:xVal>
            <c:numRef>
              <c:f>Collected!$BD$45:$CL$45</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Collected!$BD$51:$CL$51</c:f>
              <c:numCache>
                <c:formatCode>_-* #,##0_-;\-* #,##0_-;_-*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5-6A0F-4DD8-8D85-13708BBC985C}"/>
            </c:ext>
          </c:extLst>
        </c:ser>
        <c:ser>
          <c:idx val="6"/>
          <c:order val="6"/>
          <c:tx>
            <c:strRef>
              <c:f>Collected!$BC$52</c:f>
              <c:strCache>
                <c:ptCount val="1"/>
                <c:pt idx="0">
                  <c:v>Scenario 6</c:v>
                </c:pt>
              </c:strCache>
            </c:strRef>
          </c:tx>
          <c:spPr>
            <a:ln w="19050" cap="rnd">
              <a:solidFill>
                <a:schemeClr val="accent1">
                  <a:lumMod val="60000"/>
                </a:schemeClr>
              </a:solidFill>
              <a:round/>
            </a:ln>
            <a:effectLst/>
          </c:spPr>
          <c:marker>
            <c:symbol val="none"/>
          </c:marker>
          <c:xVal>
            <c:numRef>
              <c:f>Collected!$BD$45:$CL$45</c:f>
              <c:numCache>
                <c:formatCode>General</c:formatCode>
                <c:ptCount val="3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numCache>
            </c:numRef>
          </c:xVal>
          <c:yVal>
            <c:numRef>
              <c:f>Collected!$BD$52:$CL$52</c:f>
              <c:numCache>
                <c:formatCode>_-* #,##0_-;\-* #,##0_-;_-*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0"/>
          <c:extLst>
            <c:ext xmlns:c16="http://schemas.microsoft.com/office/drawing/2014/chart" uri="{C3380CC4-5D6E-409C-BE32-E72D297353CC}">
              <c16:uniqueId val="{00000006-6A0F-4DD8-8D85-13708BBC985C}"/>
            </c:ext>
          </c:extLst>
        </c:ser>
        <c:dLbls>
          <c:showLegendKey val="0"/>
          <c:showVal val="0"/>
          <c:showCatName val="0"/>
          <c:showSerName val="0"/>
          <c:showPercent val="0"/>
          <c:showBubbleSize val="0"/>
        </c:dLbls>
        <c:axId val="727269544"/>
        <c:axId val="727267904"/>
      </c:scatterChart>
      <c:valAx>
        <c:axId val="727269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7267904"/>
        <c:crosses val="autoZero"/>
        <c:crossBetween val="midCat"/>
      </c:valAx>
      <c:valAx>
        <c:axId val="72726790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72695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18" Type="http://schemas.openxmlformats.org/officeDocument/2006/relationships/chart" Target="../charts/chart28.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17" Type="http://schemas.openxmlformats.org/officeDocument/2006/relationships/chart" Target="../charts/chart27.xml"/><Relationship Id="rId2" Type="http://schemas.openxmlformats.org/officeDocument/2006/relationships/chart" Target="../charts/chart12.xml"/><Relationship Id="rId16" Type="http://schemas.openxmlformats.org/officeDocument/2006/relationships/chart" Target="../charts/chart26.xml"/><Relationship Id="rId20" Type="http://schemas.openxmlformats.org/officeDocument/2006/relationships/chart" Target="../charts/chart30.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19" Type="http://schemas.openxmlformats.org/officeDocument/2006/relationships/chart" Target="../charts/chart29.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8.xml"/><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10" Type="http://schemas.openxmlformats.org/officeDocument/2006/relationships/chart" Target="../charts/chart40.xml"/><Relationship Id="rId4" Type="http://schemas.openxmlformats.org/officeDocument/2006/relationships/chart" Target="../charts/chart34.xml"/><Relationship Id="rId9"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8.xml"/><Relationship Id="rId3" Type="http://schemas.openxmlformats.org/officeDocument/2006/relationships/chart" Target="../charts/chart43.xml"/><Relationship Id="rId7" Type="http://schemas.openxmlformats.org/officeDocument/2006/relationships/chart" Target="../charts/chart47.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chart" Target="../charts/chart46.xml"/><Relationship Id="rId5" Type="http://schemas.openxmlformats.org/officeDocument/2006/relationships/chart" Target="../charts/chart45.xml"/><Relationship Id="rId10" Type="http://schemas.openxmlformats.org/officeDocument/2006/relationships/chart" Target="../charts/chart50.xml"/><Relationship Id="rId4" Type="http://schemas.openxmlformats.org/officeDocument/2006/relationships/chart" Target="../charts/chart44.xml"/><Relationship Id="rId9"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58.xml"/><Relationship Id="rId3" Type="http://schemas.openxmlformats.org/officeDocument/2006/relationships/chart" Target="../charts/chart53.xml"/><Relationship Id="rId7" Type="http://schemas.openxmlformats.org/officeDocument/2006/relationships/chart" Target="../charts/chart57.xml"/><Relationship Id="rId2" Type="http://schemas.openxmlformats.org/officeDocument/2006/relationships/chart" Target="../charts/chart52.xml"/><Relationship Id="rId1" Type="http://schemas.openxmlformats.org/officeDocument/2006/relationships/chart" Target="../charts/chart51.xml"/><Relationship Id="rId6" Type="http://schemas.openxmlformats.org/officeDocument/2006/relationships/chart" Target="../charts/chart56.xml"/><Relationship Id="rId5" Type="http://schemas.openxmlformats.org/officeDocument/2006/relationships/chart" Target="../charts/chart55.xml"/><Relationship Id="rId10" Type="http://schemas.openxmlformats.org/officeDocument/2006/relationships/chart" Target="../charts/chart60.xml"/><Relationship Id="rId4" Type="http://schemas.openxmlformats.org/officeDocument/2006/relationships/chart" Target="../charts/chart54.xml"/><Relationship Id="rId9" Type="http://schemas.openxmlformats.org/officeDocument/2006/relationships/chart" Target="../charts/chart59.xml"/></Relationships>
</file>

<file path=xl/drawings/_rels/drawing6.xml.rels><?xml version="1.0" encoding="UTF-8" standalone="yes"?>
<Relationships xmlns="http://schemas.openxmlformats.org/package/2006/relationships"><Relationship Id="rId8" Type="http://schemas.openxmlformats.org/officeDocument/2006/relationships/chart" Target="../charts/chart68.xml"/><Relationship Id="rId3" Type="http://schemas.openxmlformats.org/officeDocument/2006/relationships/chart" Target="../charts/chart63.xml"/><Relationship Id="rId7" Type="http://schemas.openxmlformats.org/officeDocument/2006/relationships/chart" Target="../charts/chart67.xml"/><Relationship Id="rId2" Type="http://schemas.openxmlformats.org/officeDocument/2006/relationships/chart" Target="../charts/chart62.xml"/><Relationship Id="rId1" Type="http://schemas.openxmlformats.org/officeDocument/2006/relationships/chart" Target="../charts/chart61.xml"/><Relationship Id="rId6" Type="http://schemas.openxmlformats.org/officeDocument/2006/relationships/chart" Target="../charts/chart66.xml"/><Relationship Id="rId5" Type="http://schemas.openxmlformats.org/officeDocument/2006/relationships/chart" Target="../charts/chart65.xml"/><Relationship Id="rId10" Type="http://schemas.openxmlformats.org/officeDocument/2006/relationships/chart" Target="../charts/chart70.xml"/><Relationship Id="rId4" Type="http://schemas.openxmlformats.org/officeDocument/2006/relationships/chart" Target="../charts/chart64.xml"/><Relationship Id="rId9" Type="http://schemas.openxmlformats.org/officeDocument/2006/relationships/chart" Target="../charts/chart6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78.xml"/><Relationship Id="rId3" Type="http://schemas.openxmlformats.org/officeDocument/2006/relationships/chart" Target="../charts/chart73.xml"/><Relationship Id="rId7" Type="http://schemas.openxmlformats.org/officeDocument/2006/relationships/chart" Target="../charts/chart77.xml"/><Relationship Id="rId2" Type="http://schemas.openxmlformats.org/officeDocument/2006/relationships/chart" Target="../charts/chart72.xml"/><Relationship Id="rId1" Type="http://schemas.openxmlformats.org/officeDocument/2006/relationships/chart" Target="../charts/chart71.xml"/><Relationship Id="rId6" Type="http://schemas.openxmlformats.org/officeDocument/2006/relationships/chart" Target="../charts/chart76.xml"/><Relationship Id="rId5" Type="http://schemas.openxmlformats.org/officeDocument/2006/relationships/chart" Target="../charts/chart75.xml"/><Relationship Id="rId10" Type="http://schemas.openxmlformats.org/officeDocument/2006/relationships/chart" Target="../charts/chart80.xml"/><Relationship Id="rId4" Type="http://schemas.openxmlformats.org/officeDocument/2006/relationships/chart" Target="../charts/chart74.xml"/><Relationship Id="rId9" Type="http://schemas.openxmlformats.org/officeDocument/2006/relationships/chart" Target="../charts/chart79.xml"/></Relationships>
</file>

<file path=xl/drawings/_rels/drawing8.xml.rels><?xml version="1.0" encoding="UTF-8" standalone="yes"?>
<Relationships xmlns="http://schemas.openxmlformats.org/package/2006/relationships"><Relationship Id="rId8" Type="http://schemas.openxmlformats.org/officeDocument/2006/relationships/chart" Target="../charts/chart88.xml"/><Relationship Id="rId3" Type="http://schemas.openxmlformats.org/officeDocument/2006/relationships/chart" Target="../charts/chart83.xml"/><Relationship Id="rId7" Type="http://schemas.openxmlformats.org/officeDocument/2006/relationships/chart" Target="../charts/chart87.xml"/><Relationship Id="rId2" Type="http://schemas.openxmlformats.org/officeDocument/2006/relationships/chart" Target="../charts/chart82.xml"/><Relationship Id="rId1" Type="http://schemas.openxmlformats.org/officeDocument/2006/relationships/chart" Target="../charts/chart81.xml"/><Relationship Id="rId6" Type="http://schemas.openxmlformats.org/officeDocument/2006/relationships/chart" Target="../charts/chart86.xml"/><Relationship Id="rId5" Type="http://schemas.openxmlformats.org/officeDocument/2006/relationships/chart" Target="../charts/chart85.xml"/><Relationship Id="rId10" Type="http://schemas.openxmlformats.org/officeDocument/2006/relationships/chart" Target="../charts/chart90.xml"/><Relationship Id="rId4" Type="http://schemas.openxmlformats.org/officeDocument/2006/relationships/chart" Target="../charts/chart84.xml"/><Relationship Id="rId9" Type="http://schemas.openxmlformats.org/officeDocument/2006/relationships/chart" Target="../charts/chart8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2.xml"/><Relationship Id="rId1" Type="http://schemas.openxmlformats.org/officeDocument/2006/relationships/chart" Target="../charts/chart91.xml"/></Relationships>
</file>

<file path=xl/drawings/drawing1.xml><?xml version="1.0" encoding="utf-8"?>
<xdr:wsDr xmlns:xdr="http://schemas.openxmlformats.org/drawingml/2006/spreadsheetDrawing" xmlns:a="http://schemas.openxmlformats.org/drawingml/2006/main">
  <xdr:twoCellAnchor>
    <xdr:from>
      <xdr:col>47</xdr:col>
      <xdr:colOff>33337</xdr:colOff>
      <xdr:row>2</xdr:row>
      <xdr:rowOff>114299</xdr:rowOff>
    </xdr:from>
    <xdr:to>
      <xdr:col>54</xdr:col>
      <xdr:colOff>338137</xdr:colOff>
      <xdr:row>15</xdr:row>
      <xdr:rowOff>142874</xdr:rowOff>
    </xdr:to>
    <xdr:graphicFrame macro="">
      <xdr:nvGraphicFramePr>
        <xdr:cNvPr id="4" name="Chart 3">
          <a:extLst>
            <a:ext uri="{FF2B5EF4-FFF2-40B4-BE49-F238E27FC236}">
              <a16:creationId xmlns:a16="http://schemas.microsoft.com/office/drawing/2014/main" id="{3FEFCC51-0A73-439C-A07A-C811AC6679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47</xdr:col>
      <xdr:colOff>28575</xdr:colOff>
      <xdr:row>15</xdr:row>
      <xdr:rowOff>120768</xdr:rowOff>
    </xdr:from>
    <xdr:to>
      <xdr:col>54</xdr:col>
      <xdr:colOff>333375</xdr:colOff>
      <xdr:row>28</xdr:row>
      <xdr:rowOff>180975</xdr:rowOff>
    </xdr:to>
    <xdr:graphicFrame macro="">
      <xdr:nvGraphicFramePr>
        <xdr:cNvPr id="5" name="Chart 4">
          <a:extLst>
            <a:ext uri="{FF2B5EF4-FFF2-40B4-BE49-F238E27FC236}">
              <a16:creationId xmlns:a16="http://schemas.microsoft.com/office/drawing/2014/main" id="{EB29CD1F-76F5-4F17-9D72-A22310119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54</xdr:col>
      <xdr:colOff>342900</xdr:colOff>
      <xdr:row>2</xdr:row>
      <xdr:rowOff>142874</xdr:rowOff>
    </xdr:from>
    <xdr:to>
      <xdr:col>62</xdr:col>
      <xdr:colOff>38100</xdr:colOff>
      <xdr:row>15</xdr:row>
      <xdr:rowOff>171449</xdr:rowOff>
    </xdr:to>
    <xdr:graphicFrame macro="">
      <xdr:nvGraphicFramePr>
        <xdr:cNvPr id="6" name="Chart 5">
          <a:extLst>
            <a:ext uri="{FF2B5EF4-FFF2-40B4-BE49-F238E27FC236}">
              <a16:creationId xmlns:a16="http://schemas.microsoft.com/office/drawing/2014/main" id="{33FF4F3E-E9F4-45B5-A6CA-9194B5BD84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342900</xdr:colOff>
      <xdr:row>15</xdr:row>
      <xdr:rowOff>130293</xdr:rowOff>
    </xdr:from>
    <xdr:to>
      <xdr:col>62</xdr:col>
      <xdr:colOff>38100</xdr:colOff>
      <xdr:row>29</xdr:row>
      <xdr:rowOff>0</xdr:rowOff>
    </xdr:to>
    <xdr:graphicFrame macro="">
      <xdr:nvGraphicFramePr>
        <xdr:cNvPr id="7" name="Chart 6">
          <a:extLst>
            <a:ext uri="{FF2B5EF4-FFF2-40B4-BE49-F238E27FC236}">
              <a16:creationId xmlns:a16="http://schemas.microsoft.com/office/drawing/2014/main" id="{FD1C2FDB-970F-4770-9E41-D1F4FB517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47</xdr:col>
      <xdr:colOff>23812</xdr:colOff>
      <xdr:row>29</xdr:row>
      <xdr:rowOff>19050</xdr:rowOff>
    </xdr:from>
    <xdr:to>
      <xdr:col>54</xdr:col>
      <xdr:colOff>328612</xdr:colOff>
      <xdr:row>42</xdr:row>
      <xdr:rowOff>-1</xdr:rowOff>
    </xdr:to>
    <xdr:graphicFrame macro="">
      <xdr:nvGraphicFramePr>
        <xdr:cNvPr id="8" name="Chart 7">
          <a:extLst>
            <a:ext uri="{FF2B5EF4-FFF2-40B4-BE49-F238E27FC236}">
              <a16:creationId xmlns:a16="http://schemas.microsoft.com/office/drawing/2014/main" id="{C22DFCA3-1E8C-4E81-A444-E9646DC3C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47</xdr:col>
      <xdr:colOff>19050</xdr:colOff>
      <xdr:row>41</xdr:row>
      <xdr:rowOff>187443</xdr:rowOff>
    </xdr:from>
    <xdr:to>
      <xdr:col>54</xdr:col>
      <xdr:colOff>323850</xdr:colOff>
      <xdr:row>55</xdr:row>
      <xdr:rowOff>57150</xdr:rowOff>
    </xdr:to>
    <xdr:graphicFrame macro="">
      <xdr:nvGraphicFramePr>
        <xdr:cNvPr id="9" name="Chart 8">
          <a:extLst>
            <a:ext uri="{FF2B5EF4-FFF2-40B4-BE49-F238E27FC236}">
              <a16:creationId xmlns:a16="http://schemas.microsoft.com/office/drawing/2014/main" id="{D916CF94-E462-4FAF-B898-8389DA2573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54</xdr:col>
      <xdr:colOff>333375</xdr:colOff>
      <xdr:row>29</xdr:row>
      <xdr:rowOff>19050</xdr:rowOff>
    </xdr:from>
    <xdr:to>
      <xdr:col>62</xdr:col>
      <xdr:colOff>28575</xdr:colOff>
      <xdr:row>42</xdr:row>
      <xdr:rowOff>9524</xdr:rowOff>
    </xdr:to>
    <xdr:graphicFrame macro="">
      <xdr:nvGraphicFramePr>
        <xdr:cNvPr id="10" name="Chart 9">
          <a:extLst>
            <a:ext uri="{FF2B5EF4-FFF2-40B4-BE49-F238E27FC236}">
              <a16:creationId xmlns:a16="http://schemas.microsoft.com/office/drawing/2014/main" id="{047F5BA2-7A3C-488D-98D2-B57730E20E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54</xdr:col>
      <xdr:colOff>333375</xdr:colOff>
      <xdr:row>42</xdr:row>
      <xdr:rowOff>6468</xdr:rowOff>
    </xdr:from>
    <xdr:to>
      <xdr:col>62</xdr:col>
      <xdr:colOff>28575</xdr:colOff>
      <xdr:row>55</xdr:row>
      <xdr:rowOff>66675</xdr:rowOff>
    </xdr:to>
    <xdr:graphicFrame macro="">
      <xdr:nvGraphicFramePr>
        <xdr:cNvPr id="11" name="Chart 10">
          <a:extLst>
            <a:ext uri="{FF2B5EF4-FFF2-40B4-BE49-F238E27FC236}">
              <a16:creationId xmlns:a16="http://schemas.microsoft.com/office/drawing/2014/main" id="{2F16B374-8625-4137-865A-433A8C2D4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47</xdr:col>
      <xdr:colOff>19050</xdr:colOff>
      <xdr:row>55</xdr:row>
      <xdr:rowOff>121991</xdr:rowOff>
    </xdr:from>
    <xdr:to>
      <xdr:col>54</xdr:col>
      <xdr:colOff>323850</xdr:colOff>
      <xdr:row>68</xdr:row>
      <xdr:rowOff>104775</xdr:rowOff>
    </xdr:to>
    <xdr:graphicFrame macro="">
      <xdr:nvGraphicFramePr>
        <xdr:cNvPr id="12" name="Chart 11">
          <a:extLst>
            <a:ext uri="{FF2B5EF4-FFF2-40B4-BE49-F238E27FC236}">
              <a16:creationId xmlns:a16="http://schemas.microsoft.com/office/drawing/2014/main" id="{10B68098-B768-455F-B698-6E0D3045FF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54</xdr:col>
      <xdr:colOff>333375</xdr:colOff>
      <xdr:row>55</xdr:row>
      <xdr:rowOff>93416</xdr:rowOff>
    </xdr:from>
    <xdr:to>
      <xdr:col>62</xdr:col>
      <xdr:colOff>28575</xdr:colOff>
      <xdr:row>68</xdr:row>
      <xdr:rowOff>76200</xdr:rowOff>
    </xdr:to>
    <xdr:graphicFrame macro="">
      <xdr:nvGraphicFramePr>
        <xdr:cNvPr id="13" name="Chart 12">
          <a:extLst>
            <a:ext uri="{FF2B5EF4-FFF2-40B4-BE49-F238E27FC236}">
              <a16:creationId xmlns:a16="http://schemas.microsoft.com/office/drawing/2014/main" id="{5FB15A2F-9BF9-436A-A70C-356BAD3CF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48</xdr:col>
      <xdr:colOff>338137</xdr:colOff>
      <xdr:row>0</xdr:row>
      <xdr:rowOff>104775</xdr:rowOff>
    </xdr:from>
    <xdr:to>
      <xdr:col>56</xdr:col>
      <xdr:colOff>33337</xdr:colOff>
      <xdr:row>14</xdr:row>
      <xdr:rowOff>66675</xdr:rowOff>
    </xdr:to>
    <xdr:graphicFrame macro="">
      <xdr:nvGraphicFramePr>
        <xdr:cNvPr id="8" name="Chart 7">
          <a:extLst>
            <a:ext uri="{FF2B5EF4-FFF2-40B4-BE49-F238E27FC236}">
              <a16:creationId xmlns:a16="http://schemas.microsoft.com/office/drawing/2014/main" id="{F59E46F8-7D43-4FEF-97D6-40E59E2B51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333375</xdr:colOff>
      <xdr:row>14</xdr:row>
      <xdr:rowOff>114300</xdr:rowOff>
    </xdr:from>
    <xdr:to>
      <xdr:col>56</xdr:col>
      <xdr:colOff>28575</xdr:colOff>
      <xdr:row>28</xdr:row>
      <xdr:rowOff>161925</xdr:rowOff>
    </xdr:to>
    <xdr:graphicFrame macro="">
      <xdr:nvGraphicFramePr>
        <xdr:cNvPr id="9" name="Chart 8">
          <a:extLst>
            <a:ext uri="{FF2B5EF4-FFF2-40B4-BE49-F238E27FC236}">
              <a16:creationId xmlns:a16="http://schemas.microsoft.com/office/drawing/2014/main" id="{122B0793-FE91-47FA-9B0B-03AD171055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56</xdr:col>
      <xdr:colOff>247650</xdr:colOff>
      <xdr:row>0</xdr:row>
      <xdr:rowOff>114300</xdr:rowOff>
    </xdr:from>
    <xdr:to>
      <xdr:col>63</xdr:col>
      <xdr:colOff>552450</xdr:colOff>
      <xdr:row>14</xdr:row>
      <xdr:rowOff>76200</xdr:rowOff>
    </xdr:to>
    <xdr:graphicFrame macro="">
      <xdr:nvGraphicFramePr>
        <xdr:cNvPr id="10" name="Chart 9">
          <a:extLst>
            <a:ext uri="{FF2B5EF4-FFF2-40B4-BE49-F238E27FC236}">
              <a16:creationId xmlns:a16="http://schemas.microsoft.com/office/drawing/2014/main" id="{237976D4-CE4D-4898-B427-D209233F7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56</xdr:col>
      <xdr:colOff>247650</xdr:colOff>
      <xdr:row>14</xdr:row>
      <xdr:rowOff>123825</xdr:rowOff>
    </xdr:from>
    <xdr:to>
      <xdr:col>63</xdr:col>
      <xdr:colOff>552450</xdr:colOff>
      <xdr:row>28</xdr:row>
      <xdr:rowOff>171450</xdr:rowOff>
    </xdr:to>
    <xdr:graphicFrame macro="">
      <xdr:nvGraphicFramePr>
        <xdr:cNvPr id="11" name="Chart 10">
          <a:extLst>
            <a:ext uri="{FF2B5EF4-FFF2-40B4-BE49-F238E27FC236}">
              <a16:creationId xmlns:a16="http://schemas.microsoft.com/office/drawing/2014/main" id="{2BBF47FA-8677-4C3B-BB37-6F6EF06D09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328612</xdr:colOff>
      <xdr:row>29</xdr:row>
      <xdr:rowOff>19050</xdr:rowOff>
    </xdr:from>
    <xdr:to>
      <xdr:col>56</xdr:col>
      <xdr:colOff>23812</xdr:colOff>
      <xdr:row>42</xdr:row>
      <xdr:rowOff>133350</xdr:rowOff>
    </xdr:to>
    <xdr:graphicFrame macro="">
      <xdr:nvGraphicFramePr>
        <xdr:cNvPr id="12" name="Chart 11">
          <a:extLst>
            <a:ext uri="{FF2B5EF4-FFF2-40B4-BE49-F238E27FC236}">
              <a16:creationId xmlns:a16="http://schemas.microsoft.com/office/drawing/2014/main" id="{74A17E01-E417-40C4-8AAC-499032F70F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323850</xdr:colOff>
      <xdr:row>42</xdr:row>
      <xdr:rowOff>180975</xdr:rowOff>
    </xdr:from>
    <xdr:to>
      <xdr:col>56</xdr:col>
      <xdr:colOff>19050</xdr:colOff>
      <xdr:row>57</xdr:row>
      <xdr:rowOff>38100</xdr:rowOff>
    </xdr:to>
    <xdr:graphicFrame macro="">
      <xdr:nvGraphicFramePr>
        <xdr:cNvPr id="13" name="Chart 12">
          <a:extLst>
            <a:ext uri="{FF2B5EF4-FFF2-40B4-BE49-F238E27FC236}">
              <a16:creationId xmlns:a16="http://schemas.microsoft.com/office/drawing/2014/main" id="{DF482537-52AB-4DC6-B138-C0F1806BAD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56</xdr:col>
      <xdr:colOff>238125</xdr:colOff>
      <xdr:row>29</xdr:row>
      <xdr:rowOff>28575</xdr:rowOff>
    </xdr:from>
    <xdr:to>
      <xdr:col>63</xdr:col>
      <xdr:colOff>542925</xdr:colOff>
      <xdr:row>42</xdr:row>
      <xdr:rowOff>142875</xdr:rowOff>
    </xdr:to>
    <xdr:graphicFrame macro="">
      <xdr:nvGraphicFramePr>
        <xdr:cNvPr id="14" name="Chart 13">
          <a:extLst>
            <a:ext uri="{FF2B5EF4-FFF2-40B4-BE49-F238E27FC236}">
              <a16:creationId xmlns:a16="http://schemas.microsoft.com/office/drawing/2014/main" id="{1F5467EF-B87A-47AB-9BA8-27C01E4BC1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238125</xdr:colOff>
      <xdr:row>43</xdr:row>
      <xdr:rowOff>0</xdr:rowOff>
    </xdr:from>
    <xdr:to>
      <xdr:col>63</xdr:col>
      <xdr:colOff>542925</xdr:colOff>
      <xdr:row>57</xdr:row>
      <xdr:rowOff>47625</xdr:rowOff>
    </xdr:to>
    <xdr:graphicFrame macro="">
      <xdr:nvGraphicFramePr>
        <xdr:cNvPr id="15" name="Chart 14">
          <a:extLst>
            <a:ext uri="{FF2B5EF4-FFF2-40B4-BE49-F238E27FC236}">
              <a16:creationId xmlns:a16="http://schemas.microsoft.com/office/drawing/2014/main" id="{DEE2621B-DB47-4C87-AC84-F17CC6BC75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48</xdr:col>
      <xdr:colOff>304800</xdr:colOff>
      <xdr:row>58</xdr:row>
      <xdr:rowOff>95250</xdr:rowOff>
    </xdr:from>
    <xdr:to>
      <xdr:col>56</xdr:col>
      <xdr:colOff>0</xdr:colOff>
      <xdr:row>72</xdr:row>
      <xdr:rowOff>66675</xdr:rowOff>
    </xdr:to>
    <xdr:graphicFrame macro="">
      <xdr:nvGraphicFramePr>
        <xdr:cNvPr id="16" name="Chart 15">
          <a:extLst>
            <a:ext uri="{FF2B5EF4-FFF2-40B4-BE49-F238E27FC236}">
              <a16:creationId xmlns:a16="http://schemas.microsoft.com/office/drawing/2014/main" id="{E2E49589-C81E-4CC6-BFF7-24FBBDE09C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56</xdr:col>
      <xdr:colOff>219075</xdr:colOff>
      <xdr:row>58</xdr:row>
      <xdr:rowOff>104775</xdr:rowOff>
    </xdr:from>
    <xdr:to>
      <xdr:col>63</xdr:col>
      <xdr:colOff>523875</xdr:colOff>
      <xdr:row>72</xdr:row>
      <xdr:rowOff>76200</xdr:rowOff>
    </xdr:to>
    <xdr:graphicFrame macro="">
      <xdr:nvGraphicFramePr>
        <xdr:cNvPr id="17" name="Chart 16">
          <a:extLst>
            <a:ext uri="{FF2B5EF4-FFF2-40B4-BE49-F238E27FC236}">
              <a16:creationId xmlns:a16="http://schemas.microsoft.com/office/drawing/2014/main" id="{6D6FF61B-0AFF-46D1-A1AF-ABF3EC5A3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48</xdr:col>
      <xdr:colOff>338137</xdr:colOff>
      <xdr:row>0</xdr:row>
      <xdr:rowOff>104775</xdr:rowOff>
    </xdr:from>
    <xdr:to>
      <xdr:col>56</xdr:col>
      <xdr:colOff>33337</xdr:colOff>
      <xdr:row>14</xdr:row>
      <xdr:rowOff>66675</xdr:rowOff>
    </xdr:to>
    <xdr:graphicFrame macro="">
      <xdr:nvGraphicFramePr>
        <xdr:cNvPr id="18" name="Chart 17">
          <a:extLst>
            <a:ext uri="{FF2B5EF4-FFF2-40B4-BE49-F238E27FC236}">
              <a16:creationId xmlns:a16="http://schemas.microsoft.com/office/drawing/2014/main" id="{6842EAE8-C2EA-4BD0-A649-457A3B10F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48</xdr:col>
      <xdr:colOff>333375</xdr:colOff>
      <xdr:row>14</xdr:row>
      <xdr:rowOff>114300</xdr:rowOff>
    </xdr:from>
    <xdr:to>
      <xdr:col>56</xdr:col>
      <xdr:colOff>28575</xdr:colOff>
      <xdr:row>28</xdr:row>
      <xdr:rowOff>161925</xdr:rowOff>
    </xdr:to>
    <xdr:graphicFrame macro="">
      <xdr:nvGraphicFramePr>
        <xdr:cNvPr id="19" name="Chart 18">
          <a:extLst>
            <a:ext uri="{FF2B5EF4-FFF2-40B4-BE49-F238E27FC236}">
              <a16:creationId xmlns:a16="http://schemas.microsoft.com/office/drawing/2014/main" id="{D26AF20E-DCC3-44B3-8F64-09B13A5E5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56</xdr:col>
      <xdr:colOff>247650</xdr:colOff>
      <xdr:row>0</xdr:row>
      <xdr:rowOff>114300</xdr:rowOff>
    </xdr:from>
    <xdr:to>
      <xdr:col>63</xdr:col>
      <xdr:colOff>552450</xdr:colOff>
      <xdr:row>14</xdr:row>
      <xdr:rowOff>76200</xdr:rowOff>
    </xdr:to>
    <xdr:graphicFrame macro="">
      <xdr:nvGraphicFramePr>
        <xdr:cNvPr id="20" name="Chart 19">
          <a:extLst>
            <a:ext uri="{FF2B5EF4-FFF2-40B4-BE49-F238E27FC236}">
              <a16:creationId xmlns:a16="http://schemas.microsoft.com/office/drawing/2014/main" id="{A7D27E02-2F09-4652-B173-EA994729C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56</xdr:col>
      <xdr:colOff>247650</xdr:colOff>
      <xdr:row>14</xdr:row>
      <xdr:rowOff>123825</xdr:rowOff>
    </xdr:from>
    <xdr:to>
      <xdr:col>63</xdr:col>
      <xdr:colOff>552450</xdr:colOff>
      <xdr:row>28</xdr:row>
      <xdr:rowOff>171450</xdr:rowOff>
    </xdr:to>
    <xdr:graphicFrame macro="">
      <xdr:nvGraphicFramePr>
        <xdr:cNvPr id="21" name="Chart 20">
          <a:extLst>
            <a:ext uri="{FF2B5EF4-FFF2-40B4-BE49-F238E27FC236}">
              <a16:creationId xmlns:a16="http://schemas.microsoft.com/office/drawing/2014/main" id="{7FB263C3-9A44-4AE0-B37D-56B96F5919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48</xdr:col>
      <xdr:colOff>328612</xdr:colOff>
      <xdr:row>29</xdr:row>
      <xdr:rowOff>19050</xdr:rowOff>
    </xdr:from>
    <xdr:to>
      <xdr:col>56</xdr:col>
      <xdr:colOff>23812</xdr:colOff>
      <xdr:row>42</xdr:row>
      <xdr:rowOff>133350</xdr:rowOff>
    </xdr:to>
    <xdr:graphicFrame macro="">
      <xdr:nvGraphicFramePr>
        <xdr:cNvPr id="22" name="Chart 21">
          <a:extLst>
            <a:ext uri="{FF2B5EF4-FFF2-40B4-BE49-F238E27FC236}">
              <a16:creationId xmlns:a16="http://schemas.microsoft.com/office/drawing/2014/main" id="{C31CA7D2-219A-4F6B-9EDE-2A572357CC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48</xdr:col>
      <xdr:colOff>323850</xdr:colOff>
      <xdr:row>42</xdr:row>
      <xdr:rowOff>180975</xdr:rowOff>
    </xdr:from>
    <xdr:to>
      <xdr:col>56</xdr:col>
      <xdr:colOff>19050</xdr:colOff>
      <xdr:row>57</xdr:row>
      <xdr:rowOff>38100</xdr:rowOff>
    </xdr:to>
    <xdr:graphicFrame macro="">
      <xdr:nvGraphicFramePr>
        <xdr:cNvPr id="23" name="Chart 22">
          <a:extLst>
            <a:ext uri="{FF2B5EF4-FFF2-40B4-BE49-F238E27FC236}">
              <a16:creationId xmlns:a16="http://schemas.microsoft.com/office/drawing/2014/main" id="{40575BC7-3642-4E66-A51B-1340CFF394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56</xdr:col>
      <xdr:colOff>238125</xdr:colOff>
      <xdr:row>29</xdr:row>
      <xdr:rowOff>28575</xdr:rowOff>
    </xdr:from>
    <xdr:to>
      <xdr:col>63</xdr:col>
      <xdr:colOff>542925</xdr:colOff>
      <xdr:row>42</xdr:row>
      <xdr:rowOff>142875</xdr:rowOff>
    </xdr:to>
    <xdr:graphicFrame macro="">
      <xdr:nvGraphicFramePr>
        <xdr:cNvPr id="24" name="Chart 23">
          <a:extLst>
            <a:ext uri="{FF2B5EF4-FFF2-40B4-BE49-F238E27FC236}">
              <a16:creationId xmlns:a16="http://schemas.microsoft.com/office/drawing/2014/main" id="{86341B7F-BD75-4897-8B03-AD2169900E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56</xdr:col>
      <xdr:colOff>238125</xdr:colOff>
      <xdr:row>43</xdr:row>
      <xdr:rowOff>0</xdr:rowOff>
    </xdr:from>
    <xdr:to>
      <xdr:col>63</xdr:col>
      <xdr:colOff>542925</xdr:colOff>
      <xdr:row>57</xdr:row>
      <xdr:rowOff>47625</xdr:rowOff>
    </xdr:to>
    <xdr:graphicFrame macro="">
      <xdr:nvGraphicFramePr>
        <xdr:cNvPr id="25" name="Chart 24">
          <a:extLst>
            <a:ext uri="{FF2B5EF4-FFF2-40B4-BE49-F238E27FC236}">
              <a16:creationId xmlns:a16="http://schemas.microsoft.com/office/drawing/2014/main" id="{B25DE581-C02F-4DBC-9204-EFFD03867A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48</xdr:col>
      <xdr:colOff>304800</xdr:colOff>
      <xdr:row>58</xdr:row>
      <xdr:rowOff>95250</xdr:rowOff>
    </xdr:from>
    <xdr:to>
      <xdr:col>56</xdr:col>
      <xdr:colOff>0</xdr:colOff>
      <xdr:row>72</xdr:row>
      <xdr:rowOff>66675</xdr:rowOff>
    </xdr:to>
    <xdr:graphicFrame macro="">
      <xdr:nvGraphicFramePr>
        <xdr:cNvPr id="26" name="Chart 25">
          <a:extLst>
            <a:ext uri="{FF2B5EF4-FFF2-40B4-BE49-F238E27FC236}">
              <a16:creationId xmlns:a16="http://schemas.microsoft.com/office/drawing/2014/main" id="{62FC7E70-CF7D-4E23-BC01-4453ED96A6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56</xdr:col>
      <xdr:colOff>219075</xdr:colOff>
      <xdr:row>58</xdr:row>
      <xdr:rowOff>104775</xdr:rowOff>
    </xdr:from>
    <xdr:to>
      <xdr:col>63</xdr:col>
      <xdr:colOff>523875</xdr:colOff>
      <xdr:row>72</xdr:row>
      <xdr:rowOff>76200</xdr:rowOff>
    </xdr:to>
    <xdr:graphicFrame macro="">
      <xdr:nvGraphicFramePr>
        <xdr:cNvPr id="27" name="Chart 26">
          <a:extLst>
            <a:ext uri="{FF2B5EF4-FFF2-40B4-BE49-F238E27FC236}">
              <a16:creationId xmlns:a16="http://schemas.microsoft.com/office/drawing/2014/main" id="{07A53EBF-28A1-495B-9C99-AC59AF161C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48</xdr:col>
      <xdr:colOff>338137</xdr:colOff>
      <xdr:row>0</xdr:row>
      <xdr:rowOff>104775</xdr:rowOff>
    </xdr:from>
    <xdr:to>
      <xdr:col>56</xdr:col>
      <xdr:colOff>33337</xdr:colOff>
      <xdr:row>14</xdr:row>
      <xdr:rowOff>66675</xdr:rowOff>
    </xdr:to>
    <xdr:graphicFrame macro="">
      <xdr:nvGraphicFramePr>
        <xdr:cNvPr id="2" name="Chart 1">
          <a:extLst>
            <a:ext uri="{FF2B5EF4-FFF2-40B4-BE49-F238E27FC236}">
              <a16:creationId xmlns:a16="http://schemas.microsoft.com/office/drawing/2014/main" id="{49D5812F-5D04-4B25-BF1A-1C9A3DC4A2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333375</xdr:colOff>
      <xdr:row>14</xdr:row>
      <xdr:rowOff>114300</xdr:rowOff>
    </xdr:from>
    <xdr:to>
      <xdr:col>56</xdr:col>
      <xdr:colOff>28575</xdr:colOff>
      <xdr:row>28</xdr:row>
      <xdr:rowOff>161925</xdr:rowOff>
    </xdr:to>
    <xdr:graphicFrame macro="">
      <xdr:nvGraphicFramePr>
        <xdr:cNvPr id="3" name="Chart 2">
          <a:extLst>
            <a:ext uri="{FF2B5EF4-FFF2-40B4-BE49-F238E27FC236}">
              <a16:creationId xmlns:a16="http://schemas.microsoft.com/office/drawing/2014/main" id="{CC0ECE60-2F1B-4706-B5C4-395BDCBC26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56</xdr:col>
      <xdr:colOff>247650</xdr:colOff>
      <xdr:row>0</xdr:row>
      <xdr:rowOff>114300</xdr:rowOff>
    </xdr:from>
    <xdr:to>
      <xdr:col>63</xdr:col>
      <xdr:colOff>552450</xdr:colOff>
      <xdr:row>14</xdr:row>
      <xdr:rowOff>76200</xdr:rowOff>
    </xdr:to>
    <xdr:graphicFrame macro="">
      <xdr:nvGraphicFramePr>
        <xdr:cNvPr id="4" name="Chart 3">
          <a:extLst>
            <a:ext uri="{FF2B5EF4-FFF2-40B4-BE49-F238E27FC236}">
              <a16:creationId xmlns:a16="http://schemas.microsoft.com/office/drawing/2014/main" id="{8295F142-BFFB-405E-9B14-7A560E9660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56</xdr:col>
      <xdr:colOff>247650</xdr:colOff>
      <xdr:row>14</xdr:row>
      <xdr:rowOff>123825</xdr:rowOff>
    </xdr:from>
    <xdr:to>
      <xdr:col>63</xdr:col>
      <xdr:colOff>552450</xdr:colOff>
      <xdr:row>28</xdr:row>
      <xdr:rowOff>171450</xdr:rowOff>
    </xdr:to>
    <xdr:graphicFrame macro="">
      <xdr:nvGraphicFramePr>
        <xdr:cNvPr id="5" name="Chart 4">
          <a:extLst>
            <a:ext uri="{FF2B5EF4-FFF2-40B4-BE49-F238E27FC236}">
              <a16:creationId xmlns:a16="http://schemas.microsoft.com/office/drawing/2014/main" id="{2F598BCE-3275-42C6-87DA-4EFAED589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328612</xdr:colOff>
      <xdr:row>29</xdr:row>
      <xdr:rowOff>19050</xdr:rowOff>
    </xdr:from>
    <xdr:to>
      <xdr:col>56</xdr:col>
      <xdr:colOff>23812</xdr:colOff>
      <xdr:row>42</xdr:row>
      <xdr:rowOff>133350</xdr:rowOff>
    </xdr:to>
    <xdr:graphicFrame macro="">
      <xdr:nvGraphicFramePr>
        <xdr:cNvPr id="6" name="Chart 5">
          <a:extLst>
            <a:ext uri="{FF2B5EF4-FFF2-40B4-BE49-F238E27FC236}">
              <a16:creationId xmlns:a16="http://schemas.microsoft.com/office/drawing/2014/main" id="{8FE4C099-485C-4B88-9E28-06CB24D595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323850</xdr:colOff>
      <xdr:row>42</xdr:row>
      <xdr:rowOff>180975</xdr:rowOff>
    </xdr:from>
    <xdr:to>
      <xdr:col>56</xdr:col>
      <xdr:colOff>19050</xdr:colOff>
      <xdr:row>57</xdr:row>
      <xdr:rowOff>38100</xdr:rowOff>
    </xdr:to>
    <xdr:graphicFrame macro="">
      <xdr:nvGraphicFramePr>
        <xdr:cNvPr id="7" name="Chart 6">
          <a:extLst>
            <a:ext uri="{FF2B5EF4-FFF2-40B4-BE49-F238E27FC236}">
              <a16:creationId xmlns:a16="http://schemas.microsoft.com/office/drawing/2014/main" id="{741933A4-F8BD-46EE-91C8-FBD685803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56</xdr:col>
      <xdr:colOff>238125</xdr:colOff>
      <xdr:row>29</xdr:row>
      <xdr:rowOff>28575</xdr:rowOff>
    </xdr:from>
    <xdr:to>
      <xdr:col>63</xdr:col>
      <xdr:colOff>542925</xdr:colOff>
      <xdr:row>42</xdr:row>
      <xdr:rowOff>142875</xdr:rowOff>
    </xdr:to>
    <xdr:graphicFrame macro="">
      <xdr:nvGraphicFramePr>
        <xdr:cNvPr id="8" name="Chart 7">
          <a:extLst>
            <a:ext uri="{FF2B5EF4-FFF2-40B4-BE49-F238E27FC236}">
              <a16:creationId xmlns:a16="http://schemas.microsoft.com/office/drawing/2014/main" id="{2E3D5178-2F2D-4CB4-99FE-689629BF80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238125</xdr:colOff>
      <xdr:row>43</xdr:row>
      <xdr:rowOff>0</xdr:rowOff>
    </xdr:from>
    <xdr:to>
      <xdr:col>63</xdr:col>
      <xdr:colOff>542925</xdr:colOff>
      <xdr:row>57</xdr:row>
      <xdr:rowOff>47625</xdr:rowOff>
    </xdr:to>
    <xdr:graphicFrame macro="">
      <xdr:nvGraphicFramePr>
        <xdr:cNvPr id="9" name="Chart 8">
          <a:extLst>
            <a:ext uri="{FF2B5EF4-FFF2-40B4-BE49-F238E27FC236}">
              <a16:creationId xmlns:a16="http://schemas.microsoft.com/office/drawing/2014/main" id="{AE76CD87-E04A-47AD-AF7B-00170D71BA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48</xdr:col>
      <xdr:colOff>304800</xdr:colOff>
      <xdr:row>58</xdr:row>
      <xdr:rowOff>95250</xdr:rowOff>
    </xdr:from>
    <xdr:to>
      <xdr:col>56</xdr:col>
      <xdr:colOff>0</xdr:colOff>
      <xdr:row>72</xdr:row>
      <xdr:rowOff>66675</xdr:rowOff>
    </xdr:to>
    <xdr:graphicFrame macro="">
      <xdr:nvGraphicFramePr>
        <xdr:cNvPr id="14" name="Chart 13">
          <a:extLst>
            <a:ext uri="{FF2B5EF4-FFF2-40B4-BE49-F238E27FC236}">
              <a16:creationId xmlns:a16="http://schemas.microsoft.com/office/drawing/2014/main" id="{7E8744AF-371D-4D64-999C-40011688C5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56</xdr:col>
      <xdr:colOff>219075</xdr:colOff>
      <xdr:row>58</xdr:row>
      <xdr:rowOff>104775</xdr:rowOff>
    </xdr:from>
    <xdr:to>
      <xdr:col>63</xdr:col>
      <xdr:colOff>523875</xdr:colOff>
      <xdr:row>72</xdr:row>
      <xdr:rowOff>76200</xdr:rowOff>
    </xdr:to>
    <xdr:graphicFrame macro="">
      <xdr:nvGraphicFramePr>
        <xdr:cNvPr id="16" name="Chart 15">
          <a:extLst>
            <a:ext uri="{FF2B5EF4-FFF2-40B4-BE49-F238E27FC236}">
              <a16:creationId xmlns:a16="http://schemas.microsoft.com/office/drawing/2014/main" id="{7362D827-F6FE-42C0-8875-1EF2563891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48</xdr:col>
      <xdr:colOff>338137</xdr:colOff>
      <xdr:row>0</xdr:row>
      <xdr:rowOff>104775</xdr:rowOff>
    </xdr:from>
    <xdr:to>
      <xdr:col>56</xdr:col>
      <xdr:colOff>33337</xdr:colOff>
      <xdr:row>14</xdr:row>
      <xdr:rowOff>66675</xdr:rowOff>
    </xdr:to>
    <xdr:graphicFrame macro="">
      <xdr:nvGraphicFramePr>
        <xdr:cNvPr id="2" name="Chart 1">
          <a:extLst>
            <a:ext uri="{FF2B5EF4-FFF2-40B4-BE49-F238E27FC236}">
              <a16:creationId xmlns:a16="http://schemas.microsoft.com/office/drawing/2014/main" id="{31A1DC51-0F3A-464D-BE37-1B714CFA5B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333375</xdr:colOff>
      <xdr:row>14</xdr:row>
      <xdr:rowOff>114300</xdr:rowOff>
    </xdr:from>
    <xdr:to>
      <xdr:col>56</xdr:col>
      <xdr:colOff>28575</xdr:colOff>
      <xdr:row>28</xdr:row>
      <xdr:rowOff>161925</xdr:rowOff>
    </xdr:to>
    <xdr:graphicFrame macro="">
      <xdr:nvGraphicFramePr>
        <xdr:cNvPr id="3" name="Chart 2">
          <a:extLst>
            <a:ext uri="{FF2B5EF4-FFF2-40B4-BE49-F238E27FC236}">
              <a16:creationId xmlns:a16="http://schemas.microsoft.com/office/drawing/2014/main" id="{3CA074E5-B0AA-46AF-BD81-44A967E321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56</xdr:col>
      <xdr:colOff>247650</xdr:colOff>
      <xdr:row>0</xdr:row>
      <xdr:rowOff>114300</xdr:rowOff>
    </xdr:from>
    <xdr:to>
      <xdr:col>63</xdr:col>
      <xdr:colOff>552450</xdr:colOff>
      <xdr:row>14</xdr:row>
      <xdr:rowOff>76200</xdr:rowOff>
    </xdr:to>
    <xdr:graphicFrame macro="">
      <xdr:nvGraphicFramePr>
        <xdr:cNvPr id="4" name="Chart 3">
          <a:extLst>
            <a:ext uri="{FF2B5EF4-FFF2-40B4-BE49-F238E27FC236}">
              <a16:creationId xmlns:a16="http://schemas.microsoft.com/office/drawing/2014/main" id="{59EEC7B9-D07F-440B-8360-54E194982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56</xdr:col>
      <xdr:colOff>247650</xdr:colOff>
      <xdr:row>14</xdr:row>
      <xdr:rowOff>123825</xdr:rowOff>
    </xdr:from>
    <xdr:to>
      <xdr:col>63</xdr:col>
      <xdr:colOff>552450</xdr:colOff>
      <xdr:row>28</xdr:row>
      <xdr:rowOff>171450</xdr:rowOff>
    </xdr:to>
    <xdr:graphicFrame macro="">
      <xdr:nvGraphicFramePr>
        <xdr:cNvPr id="5" name="Chart 4">
          <a:extLst>
            <a:ext uri="{FF2B5EF4-FFF2-40B4-BE49-F238E27FC236}">
              <a16:creationId xmlns:a16="http://schemas.microsoft.com/office/drawing/2014/main" id="{B24854C5-8922-4B9D-B062-D458991292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328612</xdr:colOff>
      <xdr:row>29</xdr:row>
      <xdr:rowOff>19050</xdr:rowOff>
    </xdr:from>
    <xdr:to>
      <xdr:col>56</xdr:col>
      <xdr:colOff>23812</xdr:colOff>
      <xdr:row>42</xdr:row>
      <xdr:rowOff>133350</xdr:rowOff>
    </xdr:to>
    <xdr:graphicFrame macro="">
      <xdr:nvGraphicFramePr>
        <xdr:cNvPr id="6" name="Chart 5">
          <a:extLst>
            <a:ext uri="{FF2B5EF4-FFF2-40B4-BE49-F238E27FC236}">
              <a16:creationId xmlns:a16="http://schemas.microsoft.com/office/drawing/2014/main" id="{035B8573-0E59-453F-AEB7-AFCD666427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323850</xdr:colOff>
      <xdr:row>42</xdr:row>
      <xdr:rowOff>180975</xdr:rowOff>
    </xdr:from>
    <xdr:to>
      <xdr:col>56</xdr:col>
      <xdr:colOff>19050</xdr:colOff>
      <xdr:row>57</xdr:row>
      <xdr:rowOff>38100</xdr:rowOff>
    </xdr:to>
    <xdr:graphicFrame macro="">
      <xdr:nvGraphicFramePr>
        <xdr:cNvPr id="7" name="Chart 6">
          <a:extLst>
            <a:ext uri="{FF2B5EF4-FFF2-40B4-BE49-F238E27FC236}">
              <a16:creationId xmlns:a16="http://schemas.microsoft.com/office/drawing/2014/main" id="{F0C743C2-3203-480B-8119-D34725630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56</xdr:col>
      <xdr:colOff>238125</xdr:colOff>
      <xdr:row>29</xdr:row>
      <xdr:rowOff>28575</xdr:rowOff>
    </xdr:from>
    <xdr:to>
      <xdr:col>63</xdr:col>
      <xdr:colOff>542925</xdr:colOff>
      <xdr:row>42</xdr:row>
      <xdr:rowOff>142875</xdr:rowOff>
    </xdr:to>
    <xdr:graphicFrame macro="">
      <xdr:nvGraphicFramePr>
        <xdr:cNvPr id="8" name="Chart 7">
          <a:extLst>
            <a:ext uri="{FF2B5EF4-FFF2-40B4-BE49-F238E27FC236}">
              <a16:creationId xmlns:a16="http://schemas.microsoft.com/office/drawing/2014/main" id="{16E210F3-DCAC-491E-BF76-11EAC0F44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238125</xdr:colOff>
      <xdr:row>43</xdr:row>
      <xdr:rowOff>0</xdr:rowOff>
    </xdr:from>
    <xdr:to>
      <xdr:col>63</xdr:col>
      <xdr:colOff>542925</xdr:colOff>
      <xdr:row>57</xdr:row>
      <xdr:rowOff>47625</xdr:rowOff>
    </xdr:to>
    <xdr:graphicFrame macro="">
      <xdr:nvGraphicFramePr>
        <xdr:cNvPr id="9" name="Chart 8">
          <a:extLst>
            <a:ext uri="{FF2B5EF4-FFF2-40B4-BE49-F238E27FC236}">
              <a16:creationId xmlns:a16="http://schemas.microsoft.com/office/drawing/2014/main" id="{6783DBDF-1890-4CEE-8174-06959F7F34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48</xdr:col>
      <xdr:colOff>304800</xdr:colOff>
      <xdr:row>58</xdr:row>
      <xdr:rowOff>95250</xdr:rowOff>
    </xdr:from>
    <xdr:to>
      <xdr:col>56</xdr:col>
      <xdr:colOff>0</xdr:colOff>
      <xdr:row>72</xdr:row>
      <xdr:rowOff>66675</xdr:rowOff>
    </xdr:to>
    <xdr:graphicFrame macro="">
      <xdr:nvGraphicFramePr>
        <xdr:cNvPr id="10" name="Chart 9">
          <a:extLst>
            <a:ext uri="{FF2B5EF4-FFF2-40B4-BE49-F238E27FC236}">
              <a16:creationId xmlns:a16="http://schemas.microsoft.com/office/drawing/2014/main" id="{545B3FA3-D5D7-422C-BB01-540D5F2BBC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56</xdr:col>
      <xdr:colOff>219075</xdr:colOff>
      <xdr:row>58</xdr:row>
      <xdr:rowOff>104775</xdr:rowOff>
    </xdr:from>
    <xdr:to>
      <xdr:col>63</xdr:col>
      <xdr:colOff>523875</xdr:colOff>
      <xdr:row>72</xdr:row>
      <xdr:rowOff>76200</xdr:rowOff>
    </xdr:to>
    <xdr:graphicFrame macro="">
      <xdr:nvGraphicFramePr>
        <xdr:cNvPr id="11" name="Chart 10">
          <a:extLst>
            <a:ext uri="{FF2B5EF4-FFF2-40B4-BE49-F238E27FC236}">
              <a16:creationId xmlns:a16="http://schemas.microsoft.com/office/drawing/2014/main" id="{32F4A0B4-53BA-46AB-8785-5ECB2E4D2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48</xdr:col>
      <xdr:colOff>338137</xdr:colOff>
      <xdr:row>0</xdr:row>
      <xdr:rowOff>104775</xdr:rowOff>
    </xdr:from>
    <xdr:to>
      <xdr:col>56</xdr:col>
      <xdr:colOff>33337</xdr:colOff>
      <xdr:row>14</xdr:row>
      <xdr:rowOff>66675</xdr:rowOff>
    </xdr:to>
    <xdr:graphicFrame macro="">
      <xdr:nvGraphicFramePr>
        <xdr:cNvPr id="2" name="Chart 1">
          <a:extLst>
            <a:ext uri="{FF2B5EF4-FFF2-40B4-BE49-F238E27FC236}">
              <a16:creationId xmlns:a16="http://schemas.microsoft.com/office/drawing/2014/main" id="{B3CDE647-6F92-42FA-BA9C-126081823C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333375</xdr:colOff>
      <xdr:row>14</xdr:row>
      <xdr:rowOff>114300</xdr:rowOff>
    </xdr:from>
    <xdr:to>
      <xdr:col>56</xdr:col>
      <xdr:colOff>28575</xdr:colOff>
      <xdr:row>28</xdr:row>
      <xdr:rowOff>161925</xdr:rowOff>
    </xdr:to>
    <xdr:graphicFrame macro="">
      <xdr:nvGraphicFramePr>
        <xdr:cNvPr id="3" name="Chart 2">
          <a:extLst>
            <a:ext uri="{FF2B5EF4-FFF2-40B4-BE49-F238E27FC236}">
              <a16:creationId xmlns:a16="http://schemas.microsoft.com/office/drawing/2014/main" id="{C92F3F7B-52EE-49FB-83A8-D6ED946B8A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56</xdr:col>
      <xdr:colOff>247650</xdr:colOff>
      <xdr:row>0</xdr:row>
      <xdr:rowOff>114300</xdr:rowOff>
    </xdr:from>
    <xdr:to>
      <xdr:col>63</xdr:col>
      <xdr:colOff>552450</xdr:colOff>
      <xdr:row>14</xdr:row>
      <xdr:rowOff>76200</xdr:rowOff>
    </xdr:to>
    <xdr:graphicFrame macro="">
      <xdr:nvGraphicFramePr>
        <xdr:cNvPr id="4" name="Chart 3">
          <a:extLst>
            <a:ext uri="{FF2B5EF4-FFF2-40B4-BE49-F238E27FC236}">
              <a16:creationId xmlns:a16="http://schemas.microsoft.com/office/drawing/2014/main" id="{CB7E76F7-9E46-41FF-A6B1-1360975AB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56</xdr:col>
      <xdr:colOff>247650</xdr:colOff>
      <xdr:row>14</xdr:row>
      <xdr:rowOff>123825</xdr:rowOff>
    </xdr:from>
    <xdr:to>
      <xdr:col>63</xdr:col>
      <xdr:colOff>552450</xdr:colOff>
      <xdr:row>28</xdr:row>
      <xdr:rowOff>171450</xdr:rowOff>
    </xdr:to>
    <xdr:graphicFrame macro="">
      <xdr:nvGraphicFramePr>
        <xdr:cNvPr id="5" name="Chart 4">
          <a:extLst>
            <a:ext uri="{FF2B5EF4-FFF2-40B4-BE49-F238E27FC236}">
              <a16:creationId xmlns:a16="http://schemas.microsoft.com/office/drawing/2014/main" id="{036DFF80-A09A-4B8D-AE73-FCA104C38A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328612</xdr:colOff>
      <xdr:row>29</xdr:row>
      <xdr:rowOff>19050</xdr:rowOff>
    </xdr:from>
    <xdr:to>
      <xdr:col>56</xdr:col>
      <xdr:colOff>23812</xdr:colOff>
      <xdr:row>42</xdr:row>
      <xdr:rowOff>133350</xdr:rowOff>
    </xdr:to>
    <xdr:graphicFrame macro="">
      <xdr:nvGraphicFramePr>
        <xdr:cNvPr id="6" name="Chart 5">
          <a:extLst>
            <a:ext uri="{FF2B5EF4-FFF2-40B4-BE49-F238E27FC236}">
              <a16:creationId xmlns:a16="http://schemas.microsoft.com/office/drawing/2014/main" id="{3DEA8D74-9B9C-49D7-B0A7-957796FA39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323850</xdr:colOff>
      <xdr:row>42</xdr:row>
      <xdr:rowOff>180975</xdr:rowOff>
    </xdr:from>
    <xdr:to>
      <xdr:col>56</xdr:col>
      <xdr:colOff>19050</xdr:colOff>
      <xdr:row>57</xdr:row>
      <xdr:rowOff>38100</xdr:rowOff>
    </xdr:to>
    <xdr:graphicFrame macro="">
      <xdr:nvGraphicFramePr>
        <xdr:cNvPr id="7" name="Chart 6">
          <a:extLst>
            <a:ext uri="{FF2B5EF4-FFF2-40B4-BE49-F238E27FC236}">
              <a16:creationId xmlns:a16="http://schemas.microsoft.com/office/drawing/2014/main" id="{179460EC-01AC-4B3F-A860-C23B926F7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56</xdr:col>
      <xdr:colOff>238125</xdr:colOff>
      <xdr:row>29</xdr:row>
      <xdr:rowOff>28575</xdr:rowOff>
    </xdr:from>
    <xdr:to>
      <xdr:col>63</xdr:col>
      <xdr:colOff>542925</xdr:colOff>
      <xdr:row>42</xdr:row>
      <xdr:rowOff>142875</xdr:rowOff>
    </xdr:to>
    <xdr:graphicFrame macro="">
      <xdr:nvGraphicFramePr>
        <xdr:cNvPr id="8" name="Chart 7">
          <a:extLst>
            <a:ext uri="{FF2B5EF4-FFF2-40B4-BE49-F238E27FC236}">
              <a16:creationId xmlns:a16="http://schemas.microsoft.com/office/drawing/2014/main" id="{355A13A8-DFB7-4DC9-9FCE-BD53F5F5AD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238125</xdr:colOff>
      <xdr:row>43</xdr:row>
      <xdr:rowOff>0</xdr:rowOff>
    </xdr:from>
    <xdr:to>
      <xdr:col>63</xdr:col>
      <xdr:colOff>542925</xdr:colOff>
      <xdr:row>57</xdr:row>
      <xdr:rowOff>47625</xdr:rowOff>
    </xdr:to>
    <xdr:graphicFrame macro="">
      <xdr:nvGraphicFramePr>
        <xdr:cNvPr id="9" name="Chart 8">
          <a:extLst>
            <a:ext uri="{FF2B5EF4-FFF2-40B4-BE49-F238E27FC236}">
              <a16:creationId xmlns:a16="http://schemas.microsoft.com/office/drawing/2014/main" id="{74ED4566-BCE0-454A-8BA6-0FDD4C5CEA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45</xdr:col>
      <xdr:colOff>278822</xdr:colOff>
      <xdr:row>58</xdr:row>
      <xdr:rowOff>95250</xdr:rowOff>
    </xdr:from>
    <xdr:to>
      <xdr:col>52</xdr:col>
      <xdr:colOff>580159</xdr:colOff>
      <xdr:row>72</xdr:row>
      <xdr:rowOff>66675</xdr:rowOff>
    </xdr:to>
    <xdr:graphicFrame macro="">
      <xdr:nvGraphicFramePr>
        <xdr:cNvPr id="10" name="Chart 9">
          <a:extLst>
            <a:ext uri="{FF2B5EF4-FFF2-40B4-BE49-F238E27FC236}">
              <a16:creationId xmlns:a16="http://schemas.microsoft.com/office/drawing/2014/main" id="{E44A646B-82E9-41F0-9849-EE62F79CE4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56</xdr:col>
      <xdr:colOff>219075</xdr:colOff>
      <xdr:row>58</xdr:row>
      <xdr:rowOff>104775</xdr:rowOff>
    </xdr:from>
    <xdr:to>
      <xdr:col>63</xdr:col>
      <xdr:colOff>523875</xdr:colOff>
      <xdr:row>72</xdr:row>
      <xdr:rowOff>76200</xdr:rowOff>
    </xdr:to>
    <xdr:graphicFrame macro="">
      <xdr:nvGraphicFramePr>
        <xdr:cNvPr id="11" name="Chart 10">
          <a:extLst>
            <a:ext uri="{FF2B5EF4-FFF2-40B4-BE49-F238E27FC236}">
              <a16:creationId xmlns:a16="http://schemas.microsoft.com/office/drawing/2014/main" id="{907A19A9-7A28-4FEE-BD5F-523DB08163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48</xdr:col>
      <xdr:colOff>338137</xdr:colOff>
      <xdr:row>0</xdr:row>
      <xdr:rowOff>104775</xdr:rowOff>
    </xdr:from>
    <xdr:to>
      <xdr:col>56</xdr:col>
      <xdr:colOff>33337</xdr:colOff>
      <xdr:row>14</xdr:row>
      <xdr:rowOff>66675</xdr:rowOff>
    </xdr:to>
    <xdr:graphicFrame macro="">
      <xdr:nvGraphicFramePr>
        <xdr:cNvPr id="2" name="Chart 1">
          <a:extLst>
            <a:ext uri="{FF2B5EF4-FFF2-40B4-BE49-F238E27FC236}">
              <a16:creationId xmlns:a16="http://schemas.microsoft.com/office/drawing/2014/main" id="{B902EDA8-35EA-4FF4-80A5-5CDB22E1D3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333375</xdr:colOff>
      <xdr:row>14</xdr:row>
      <xdr:rowOff>114300</xdr:rowOff>
    </xdr:from>
    <xdr:to>
      <xdr:col>56</xdr:col>
      <xdr:colOff>28575</xdr:colOff>
      <xdr:row>28</xdr:row>
      <xdr:rowOff>161925</xdr:rowOff>
    </xdr:to>
    <xdr:graphicFrame macro="">
      <xdr:nvGraphicFramePr>
        <xdr:cNvPr id="3" name="Chart 2">
          <a:extLst>
            <a:ext uri="{FF2B5EF4-FFF2-40B4-BE49-F238E27FC236}">
              <a16:creationId xmlns:a16="http://schemas.microsoft.com/office/drawing/2014/main" id="{9B0E2C61-B43F-43A3-81F3-4482BE2498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56</xdr:col>
      <xdr:colOff>247650</xdr:colOff>
      <xdr:row>0</xdr:row>
      <xdr:rowOff>114300</xdr:rowOff>
    </xdr:from>
    <xdr:to>
      <xdr:col>63</xdr:col>
      <xdr:colOff>552450</xdr:colOff>
      <xdr:row>14</xdr:row>
      <xdr:rowOff>76200</xdr:rowOff>
    </xdr:to>
    <xdr:graphicFrame macro="">
      <xdr:nvGraphicFramePr>
        <xdr:cNvPr id="4" name="Chart 3">
          <a:extLst>
            <a:ext uri="{FF2B5EF4-FFF2-40B4-BE49-F238E27FC236}">
              <a16:creationId xmlns:a16="http://schemas.microsoft.com/office/drawing/2014/main" id="{1BE734CA-2374-4BD0-B98F-B2E68DE2B0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56</xdr:col>
      <xdr:colOff>247650</xdr:colOff>
      <xdr:row>14</xdr:row>
      <xdr:rowOff>123825</xdr:rowOff>
    </xdr:from>
    <xdr:to>
      <xdr:col>63</xdr:col>
      <xdr:colOff>552450</xdr:colOff>
      <xdr:row>28</xdr:row>
      <xdr:rowOff>171450</xdr:rowOff>
    </xdr:to>
    <xdr:graphicFrame macro="">
      <xdr:nvGraphicFramePr>
        <xdr:cNvPr id="5" name="Chart 4">
          <a:extLst>
            <a:ext uri="{FF2B5EF4-FFF2-40B4-BE49-F238E27FC236}">
              <a16:creationId xmlns:a16="http://schemas.microsoft.com/office/drawing/2014/main" id="{E909AD89-6309-44E3-B899-6C1BAF607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328612</xdr:colOff>
      <xdr:row>29</xdr:row>
      <xdr:rowOff>19050</xdr:rowOff>
    </xdr:from>
    <xdr:to>
      <xdr:col>56</xdr:col>
      <xdr:colOff>23812</xdr:colOff>
      <xdr:row>42</xdr:row>
      <xdr:rowOff>133350</xdr:rowOff>
    </xdr:to>
    <xdr:graphicFrame macro="">
      <xdr:nvGraphicFramePr>
        <xdr:cNvPr id="6" name="Chart 5">
          <a:extLst>
            <a:ext uri="{FF2B5EF4-FFF2-40B4-BE49-F238E27FC236}">
              <a16:creationId xmlns:a16="http://schemas.microsoft.com/office/drawing/2014/main" id="{8F9C082D-C7A8-457A-BA6B-C756DB3DB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323850</xdr:colOff>
      <xdr:row>42</xdr:row>
      <xdr:rowOff>180975</xdr:rowOff>
    </xdr:from>
    <xdr:to>
      <xdr:col>56</xdr:col>
      <xdr:colOff>19050</xdr:colOff>
      <xdr:row>57</xdr:row>
      <xdr:rowOff>38100</xdr:rowOff>
    </xdr:to>
    <xdr:graphicFrame macro="">
      <xdr:nvGraphicFramePr>
        <xdr:cNvPr id="7" name="Chart 6">
          <a:extLst>
            <a:ext uri="{FF2B5EF4-FFF2-40B4-BE49-F238E27FC236}">
              <a16:creationId xmlns:a16="http://schemas.microsoft.com/office/drawing/2014/main" id="{ED15534A-79D9-4A50-8464-5D1806D80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56</xdr:col>
      <xdr:colOff>238125</xdr:colOff>
      <xdr:row>29</xdr:row>
      <xdr:rowOff>28575</xdr:rowOff>
    </xdr:from>
    <xdr:to>
      <xdr:col>63</xdr:col>
      <xdr:colOff>542925</xdr:colOff>
      <xdr:row>42</xdr:row>
      <xdr:rowOff>142875</xdr:rowOff>
    </xdr:to>
    <xdr:graphicFrame macro="">
      <xdr:nvGraphicFramePr>
        <xdr:cNvPr id="8" name="Chart 7">
          <a:extLst>
            <a:ext uri="{FF2B5EF4-FFF2-40B4-BE49-F238E27FC236}">
              <a16:creationId xmlns:a16="http://schemas.microsoft.com/office/drawing/2014/main" id="{2D432C6E-9278-42EE-9C87-E4134CC18A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238125</xdr:colOff>
      <xdr:row>43</xdr:row>
      <xdr:rowOff>0</xdr:rowOff>
    </xdr:from>
    <xdr:to>
      <xdr:col>63</xdr:col>
      <xdr:colOff>542925</xdr:colOff>
      <xdr:row>57</xdr:row>
      <xdr:rowOff>47625</xdr:rowOff>
    </xdr:to>
    <xdr:graphicFrame macro="">
      <xdr:nvGraphicFramePr>
        <xdr:cNvPr id="9" name="Chart 8">
          <a:extLst>
            <a:ext uri="{FF2B5EF4-FFF2-40B4-BE49-F238E27FC236}">
              <a16:creationId xmlns:a16="http://schemas.microsoft.com/office/drawing/2014/main" id="{E3D2BFBF-3E10-4036-A1A0-01CDC244F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48</xdr:col>
      <xdr:colOff>304800</xdr:colOff>
      <xdr:row>58</xdr:row>
      <xdr:rowOff>95250</xdr:rowOff>
    </xdr:from>
    <xdr:to>
      <xdr:col>56</xdr:col>
      <xdr:colOff>0</xdr:colOff>
      <xdr:row>72</xdr:row>
      <xdr:rowOff>66675</xdr:rowOff>
    </xdr:to>
    <xdr:graphicFrame macro="">
      <xdr:nvGraphicFramePr>
        <xdr:cNvPr id="10" name="Chart 9">
          <a:extLst>
            <a:ext uri="{FF2B5EF4-FFF2-40B4-BE49-F238E27FC236}">
              <a16:creationId xmlns:a16="http://schemas.microsoft.com/office/drawing/2014/main" id="{70755242-2508-469E-99A3-E71C5EFD97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56</xdr:col>
      <xdr:colOff>219075</xdr:colOff>
      <xdr:row>58</xdr:row>
      <xdr:rowOff>104775</xdr:rowOff>
    </xdr:from>
    <xdr:to>
      <xdr:col>63</xdr:col>
      <xdr:colOff>523875</xdr:colOff>
      <xdr:row>72</xdr:row>
      <xdr:rowOff>76200</xdr:rowOff>
    </xdr:to>
    <xdr:graphicFrame macro="">
      <xdr:nvGraphicFramePr>
        <xdr:cNvPr id="11" name="Chart 10">
          <a:extLst>
            <a:ext uri="{FF2B5EF4-FFF2-40B4-BE49-F238E27FC236}">
              <a16:creationId xmlns:a16="http://schemas.microsoft.com/office/drawing/2014/main" id="{8B51A44D-92FE-4A2B-BEB4-91D765BFE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48</xdr:col>
      <xdr:colOff>338137</xdr:colOff>
      <xdr:row>0</xdr:row>
      <xdr:rowOff>104775</xdr:rowOff>
    </xdr:from>
    <xdr:to>
      <xdr:col>56</xdr:col>
      <xdr:colOff>33337</xdr:colOff>
      <xdr:row>14</xdr:row>
      <xdr:rowOff>66675</xdr:rowOff>
    </xdr:to>
    <xdr:graphicFrame macro="">
      <xdr:nvGraphicFramePr>
        <xdr:cNvPr id="2" name="Chart 1">
          <a:extLst>
            <a:ext uri="{FF2B5EF4-FFF2-40B4-BE49-F238E27FC236}">
              <a16:creationId xmlns:a16="http://schemas.microsoft.com/office/drawing/2014/main" id="{04FF1F49-ED3A-4534-AC53-F6B51D5CD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333375</xdr:colOff>
      <xdr:row>14</xdr:row>
      <xdr:rowOff>114300</xdr:rowOff>
    </xdr:from>
    <xdr:to>
      <xdr:col>56</xdr:col>
      <xdr:colOff>28575</xdr:colOff>
      <xdr:row>28</xdr:row>
      <xdr:rowOff>161925</xdr:rowOff>
    </xdr:to>
    <xdr:graphicFrame macro="">
      <xdr:nvGraphicFramePr>
        <xdr:cNvPr id="3" name="Chart 2">
          <a:extLst>
            <a:ext uri="{FF2B5EF4-FFF2-40B4-BE49-F238E27FC236}">
              <a16:creationId xmlns:a16="http://schemas.microsoft.com/office/drawing/2014/main" id="{9532E05C-E4F6-4E34-82DE-B3B5796182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56</xdr:col>
      <xdr:colOff>247650</xdr:colOff>
      <xdr:row>0</xdr:row>
      <xdr:rowOff>114300</xdr:rowOff>
    </xdr:from>
    <xdr:to>
      <xdr:col>63</xdr:col>
      <xdr:colOff>552450</xdr:colOff>
      <xdr:row>14</xdr:row>
      <xdr:rowOff>76200</xdr:rowOff>
    </xdr:to>
    <xdr:graphicFrame macro="">
      <xdr:nvGraphicFramePr>
        <xdr:cNvPr id="4" name="Chart 3">
          <a:extLst>
            <a:ext uri="{FF2B5EF4-FFF2-40B4-BE49-F238E27FC236}">
              <a16:creationId xmlns:a16="http://schemas.microsoft.com/office/drawing/2014/main" id="{F03BA2D1-31D5-4545-8B35-1F82D2B88A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56</xdr:col>
      <xdr:colOff>247650</xdr:colOff>
      <xdr:row>14</xdr:row>
      <xdr:rowOff>123825</xdr:rowOff>
    </xdr:from>
    <xdr:to>
      <xdr:col>63</xdr:col>
      <xdr:colOff>552450</xdr:colOff>
      <xdr:row>28</xdr:row>
      <xdr:rowOff>171450</xdr:rowOff>
    </xdr:to>
    <xdr:graphicFrame macro="">
      <xdr:nvGraphicFramePr>
        <xdr:cNvPr id="5" name="Chart 4">
          <a:extLst>
            <a:ext uri="{FF2B5EF4-FFF2-40B4-BE49-F238E27FC236}">
              <a16:creationId xmlns:a16="http://schemas.microsoft.com/office/drawing/2014/main" id="{EBF89815-45D7-4C56-8D82-2D7F528D89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328612</xdr:colOff>
      <xdr:row>29</xdr:row>
      <xdr:rowOff>19050</xdr:rowOff>
    </xdr:from>
    <xdr:to>
      <xdr:col>56</xdr:col>
      <xdr:colOff>23812</xdr:colOff>
      <xdr:row>42</xdr:row>
      <xdr:rowOff>133350</xdr:rowOff>
    </xdr:to>
    <xdr:graphicFrame macro="">
      <xdr:nvGraphicFramePr>
        <xdr:cNvPr id="6" name="Chart 5">
          <a:extLst>
            <a:ext uri="{FF2B5EF4-FFF2-40B4-BE49-F238E27FC236}">
              <a16:creationId xmlns:a16="http://schemas.microsoft.com/office/drawing/2014/main" id="{3D8292E9-4D83-4A01-A0BD-E761F94C7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323850</xdr:colOff>
      <xdr:row>42</xdr:row>
      <xdr:rowOff>180975</xdr:rowOff>
    </xdr:from>
    <xdr:to>
      <xdr:col>56</xdr:col>
      <xdr:colOff>19050</xdr:colOff>
      <xdr:row>57</xdr:row>
      <xdr:rowOff>38100</xdr:rowOff>
    </xdr:to>
    <xdr:graphicFrame macro="">
      <xdr:nvGraphicFramePr>
        <xdr:cNvPr id="7" name="Chart 6">
          <a:extLst>
            <a:ext uri="{FF2B5EF4-FFF2-40B4-BE49-F238E27FC236}">
              <a16:creationId xmlns:a16="http://schemas.microsoft.com/office/drawing/2014/main" id="{00C55DE1-2A86-4DD3-AA99-D19653CE7D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56</xdr:col>
      <xdr:colOff>238125</xdr:colOff>
      <xdr:row>29</xdr:row>
      <xdr:rowOff>28575</xdr:rowOff>
    </xdr:from>
    <xdr:to>
      <xdr:col>63</xdr:col>
      <xdr:colOff>542925</xdr:colOff>
      <xdr:row>42</xdr:row>
      <xdr:rowOff>142875</xdr:rowOff>
    </xdr:to>
    <xdr:graphicFrame macro="">
      <xdr:nvGraphicFramePr>
        <xdr:cNvPr id="8" name="Chart 7">
          <a:extLst>
            <a:ext uri="{FF2B5EF4-FFF2-40B4-BE49-F238E27FC236}">
              <a16:creationId xmlns:a16="http://schemas.microsoft.com/office/drawing/2014/main" id="{0A889300-0222-4A6C-BA27-B99C824B0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238125</xdr:colOff>
      <xdr:row>43</xdr:row>
      <xdr:rowOff>0</xdr:rowOff>
    </xdr:from>
    <xdr:to>
      <xdr:col>63</xdr:col>
      <xdr:colOff>542925</xdr:colOff>
      <xdr:row>57</xdr:row>
      <xdr:rowOff>47625</xdr:rowOff>
    </xdr:to>
    <xdr:graphicFrame macro="">
      <xdr:nvGraphicFramePr>
        <xdr:cNvPr id="9" name="Chart 8">
          <a:extLst>
            <a:ext uri="{FF2B5EF4-FFF2-40B4-BE49-F238E27FC236}">
              <a16:creationId xmlns:a16="http://schemas.microsoft.com/office/drawing/2014/main" id="{CBD4CA65-15C3-4B07-930B-B35722E73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48</xdr:col>
      <xdr:colOff>304800</xdr:colOff>
      <xdr:row>58</xdr:row>
      <xdr:rowOff>95250</xdr:rowOff>
    </xdr:from>
    <xdr:to>
      <xdr:col>56</xdr:col>
      <xdr:colOff>0</xdr:colOff>
      <xdr:row>72</xdr:row>
      <xdr:rowOff>66675</xdr:rowOff>
    </xdr:to>
    <xdr:graphicFrame macro="">
      <xdr:nvGraphicFramePr>
        <xdr:cNvPr id="10" name="Chart 9">
          <a:extLst>
            <a:ext uri="{FF2B5EF4-FFF2-40B4-BE49-F238E27FC236}">
              <a16:creationId xmlns:a16="http://schemas.microsoft.com/office/drawing/2014/main" id="{331A0620-47DE-4CB3-9A1C-7ED145C25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56</xdr:col>
      <xdr:colOff>219075</xdr:colOff>
      <xdr:row>58</xdr:row>
      <xdr:rowOff>104775</xdr:rowOff>
    </xdr:from>
    <xdr:to>
      <xdr:col>63</xdr:col>
      <xdr:colOff>523875</xdr:colOff>
      <xdr:row>72</xdr:row>
      <xdr:rowOff>76200</xdr:rowOff>
    </xdr:to>
    <xdr:graphicFrame macro="">
      <xdr:nvGraphicFramePr>
        <xdr:cNvPr id="11" name="Chart 10">
          <a:extLst>
            <a:ext uri="{FF2B5EF4-FFF2-40B4-BE49-F238E27FC236}">
              <a16:creationId xmlns:a16="http://schemas.microsoft.com/office/drawing/2014/main" id="{7A4FFE14-82BE-49F8-9BB1-7F97E16762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48</xdr:col>
      <xdr:colOff>338137</xdr:colOff>
      <xdr:row>0</xdr:row>
      <xdr:rowOff>104775</xdr:rowOff>
    </xdr:from>
    <xdr:to>
      <xdr:col>56</xdr:col>
      <xdr:colOff>33337</xdr:colOff>
      <xdr:row>14</xdr:row>
      <xdr:rowOff>66675</xdr:rowOff>
    </xdr:to>
    <xdr:graphicFrame macro="">
      <xdr:nvGraphicFramePr>
        <xdr:cNvPr id="2" name="Chart 1">
          <a:extLst>
            <a:ext uri="{FF2B5EF4-FFF2-40B4-BE49-F238E27FC236}">
              <a16:creationId xmlns:a16="http://schemas.microsoft.com/office/drawing/2014/main" id="{04FA6F9D-0700-4820-BEFF-EE0057ED6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333375</xdr:colOff>
      <xdr:row>14</xdr:row>
      <xdr:rowOff>114300</xdr:rowOff>
    </xdr:from>
    <xdr:to>
      <xdr:col>56</xdr:col>
      <xdr:colOff>28575</xdr:colOff>
      <xdr:row>28</xdr:row>
      <xdr:rowOff>161925</xdr:rowOff>
    </xdr:to>
    <xdr:graphicFrame macro="">
      <xdr:nvGraphicFramePr>
        <xdr:cNvPr id="3" name="Chart 2">
          <a:extLst>
            <a:ext uri="{FF2B5EF4-FFF2-40B4-BE49-F238E27FC236}">
              <a16:creationId xmlns:a16="http://schemas.microsoft.com/office/drawing/2014/main" id="{3DE979AE-452B-45DF-BB65-86BE7B70D3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56</xdr:col>
      <xdr:colOff>247650</xdr:colOff>
      <xdr:row>0</xdr:row>
      <xdr:rowOff>114300</xdr:rowOff>
    </xdr:from>
    <xdr:to>
      <xdr:col>63</xdr:col>
      <xdr:colOff>552450</xdr:colOff>
      <xdr:row>14</xdr:row>
      <xdr:rowOff>76200</xdr:rowOff>
    </xdr:to>
    <xdr:graphicFrame macro="">
      <xdr:nvGraphicFramePr>
        <xdr:cNvPr id="4" name="Chart 3">
          <a:extLst>
            <a:ext uri="{FF2B5EF4-FFF2-40B4-BE49-F238E27FC236}">
              <a16:creationId xmlns:a16="http://schemas.microsoft.com/office/drawing/2014/main" id="{08EEB030-81D9-4ED1-B95A-16FE6488A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56</xdr:col>
      <xdr:colOff>247650</xdr:colOff>
      <xdr:row>14</xdr:row>
      <xdr:rowOff>123825</xdr:rowOff>
    </xdr:from>
    <xdr:to>
      <xdr:col>63</xdr:col>
      <xdr:colOff>552450</xdr:colOff>
      <xdr:row>28</xdr:row>
      <xdr:rowOff>171450</xdr:rowOff>
    </xdr:to>
    <xdr:graphicFrame macro="">
      <xdr:nvGraphicFramePr>
        <xdr:cNvPr id="5" name="Chart 4">
          <a:extLst>
            <a:ext uri="{FF2B5EF4-FFF2-40B4-BE49-F238E27FC236}">
              <a16:creationId xmlns:a16="http://schemas.microsoft.com/office/drawing/2014/main" id="{51EF63DB-A234-4ABC-A33A-475680EA8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328612</xdr:colOff>
      <xdr:row>29</xdr:row>
      <xdr:rowOff>19050</xdr:rowOff>
    </xdr:from>
    <xdr:to>
      <xdr:col>56</xdr:col>
      <xdr:colOff>23812</xdr:colOff>
      <xdr:row>42</xdr:row>
      <xdr:rowOff>133350</xdr:rowOff>
    </xdr:to>
    <xdr:graphicFrame macro="">
      <xdr:nvGraphicFramePr>
        <xdr:cNvPr id="6" name="Chart 5">
          <a:extLst>
            <a:ext uri="{FF2B5EF4-FFF2-40B4-BE49-F238E27FC236}">
              <a16:creationId xmlns:a16="http://schemas.microsoft.com/office/drawing/2014/main" id="{DA2C375F-81E5-47CE-A387-D430B2E52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323850</xdr:colOff>
      <xdr:row>42</xdr:row>
      <xdr:rowOff>180975</xdr:rowOff>
    </xdr:from>
    <xdr:to>
      <xdr:col>56</xdr:col>
      <xdr:colOff>19050</xdr:colOff>
      <xdr:row>57</xdr:row>
      <xdr:rowOff>38100</xdr:rowOff>
    </xdr:to>
    <xdr:graphicFrame macro="">
      <xdr:nvGraphicFramePr>
        <xdr:cNvPr id="7" name="Chart 6">
          <a:extLst>
            <a:ext uri="{FF2B5EF4-FFF2-40B4-BE49-F238E27FC236}">
              <a16:creationId xmlns:a16="http://schemas.microsoft.com/office/drawing/2014/main" id="{A1A16082-A981-4C52-8258-2481B3E11E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56</xdr:col>
      <xdr:colOff>238125</xdr:colOff>
      <xdr:row>29</xdr:row>
      <xdr:rowOff>28575</xdr:rowOff>
    </xdr:from>
    <xdr:to>
      <xdr:col>63</xdr:col>
      <xdr:colOff>542925</xdr:colOff>
      <xdr:row>42</xdr:row>
      <xdr:rowOff>142875</xdr:rowOff>
    </xdr:to>
    <xdr:graphicFrame macro="">
      <xdr:nvGraphicFramePr>
        <xdr:cNvPr id="8" name="Chart 7">
          <a:extLst>
            <a:ext uri="{FF2B5EF4-FFF2-40B4-BE49-F238E27FC236}">
              <a16:creationId xmlns:a16="http://schemas.microsoft.com/office/drawing/2014/main" id="{EA164539-944D-481F-8893-E8A0AFC6F3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238125</xdr:colOff>
      <xdr:row>43</xdr:row>
      <xdr:rowOff>0</xdr:rowOff>
    </xdr:from>
    <xdr:to>
      <xdr:col>63</xdr:col>
      <xdr:colOff>542925</xdr:colOff>
      <xdr:row>57</xdr:row>
      <xdr:rowOff>47625</xdr:rowOff>
    </xdr:to>
    <xdr:graphicFrame macro="">
      <xdr:nvGraphicFramePr>
        <xdr:cNvPr id="9" name="Chart 8">
          <a:extLst>
            <a:ext uri="{FF2B5EF4-FFF2-40B4-BE49-F238E27FC236}">
              <a16:creationId xmlns:a16="http://schemas.microsoft.com/office/drawing/2014/main" id="{1EA2446E-1828-408A-812E-11AF0F17B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48</xdr:col>
      <xdr:colOff>304800</xdr:colOff>
      <xdr:row>58</xdr:row>
      <xdr:rowOff>95250</xdr:rowOff>
    </xdr:from>
    <xdr:to>
      <xdr:col>56</xdr:col>
      <xdr:colOff>0</xdr:colOff>
      <xdr:row>72</xdr:row>
      <xdr:rowOff>66675</xdr:rowOff>
    </xdr:to>
    <xdr:graphicFrame macro="">
      <xdr:nvGraphicFramePr>
        <xdr:cNvPr id="10" name="Chart 9">
          <a:extLst>
            <a:ext uri="{FF2B5EF4-FFF2-40B4-BE49-F238E27FC236}">
              <a16:creationId xmlns:a16="http://schemas.microsoft.com/office/drawing/2014/main" id="{82CBA6D5-6133-4D55-AFFA-D6AACD8A6A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56</xdr:col>
      <xdr:colOff>219075</xdr:colOff>
      <xdr:row>58</xdr:row>
      <xdr:rowOff>104775</xdr:rowOff>
    </xdr:from>
    <xdr:to>
      <xdr:col>63</xdr:col>
      <xdr:colOff>523875</xdr:colOff>
      <xdr:row>72</xdr:row>
      <xdr:rowOff>76200</xdr:rowOff>
    </xdr:to>
    <xdr:graphicFrame macro="">
      <xdr:nvGraphicFramePr>
        <xdr:cNvPr id="11" name="Chart 10">
          <a:extLst>
            <a:ext uri="{FF2B5EF4-FFF2-40B4-BE49-F238E27FC236}">
              <a16:creationId xmlns:a16="http://schemas.microsoft.com/office/drawing/2014/main" id="{F1B459AE-48BC-475C-BFA6-62618104B8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45</xdr:col>
      <xdr:colOff>133489</xdr:colOff>
      <xdr:row>4</xdr:row>
      <xdr:rowOff>66454</xdr:rowOff>
    </xdr:from>
    <xdr:to>
      <xdr:col>52</xdr:col>
      <xdr:colOff>444151</xdr:colOff>
      <xdr:row>16</xdr:row>
      <xdr:rowOff>0</xdr:rowOff>
    </xdr:to>
    <xdr:graphicFrame macro="">
      <xdr:nvGraphicFramePr>
        <xdr:cNvPr id="2" name="Chart 1">
          <a:extLst>
            <a:ext uri="{FF2B5EF4-FFF2-40B4-BE49-F238E27FC236}">
              <a16:creationId xmlns:a16="http://schemas.microsoft.com/office/drawing/2014/main" id="{427A97B0-F532-48C7-A7F5-0C4E87DF5B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45</xdr:col>
      <xdr:colOff>152872</xdr:colOff>
      <xdr:row>41</xdr:row>
      <xdr:rowOff>206794</xdr:rowOff>
    </xdr:from>
    <xdr:to>
      <xdr:col>52</xdr:col>
      <xdr:colOff>481919</xdr:colOff>
      <xdr:row>53</xdr:row>
      <xdr:rowOff>142635</xdr:rowOff>
    </xdr:to>
    <xdr:graphicFrame macro="">
      <xdr:nvGraphicFramePr>
        <xdr:cNvPr id="4" name="Chart 3">
          <a:extLst>
            <a:ext uri="{FF2B5EF4-FFF2-40B4-BE49-F238E27FC236}">
              <a16:creationId xmlns:a16="http://schemas.microsoft.com/office/drawing/2014/main" id="{0E230893-2DDE-41EC-96C1-48516063F7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ris.Marrison@RiskIntegrated.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3D33C-5BE0-4643-920F-70C7C1851C15}">
  <sheetPr codeName="Sheet1"/>
  <dimension ref="A1:D43"/>
  <sheetViews>
    <sheetView tabSelected="1" workbookViewId="0">
      <selection activeCell="D12" sqref="D12"/>
    </sheetView>
  </sheetViews>
  <sheetFormatPr defaultRowHeight="15" x14ac:dyDescent="0.25"/>
  <cols>
    <col min="1" max="3" width="9.140625" style="56"/>
    <col min="4" max="4" width="188.85546875" style="56" customWidth="1"/>
    <col min="5" max="16384" width="9.140625" style="56"/>
  </cols>
  <sheetData>
    <row r="1" spans="1:4" x14ac:dyDescent="0.25">
      <c r="A1" s="88" t="s">
        <v>90</v>
      </c>
    </row>
    <row r="3" spans="1:4" x14ac:dyDescent="0.25">
      <c r="D3" s="55" t="s">
        <v>86</v>
      </c>
    </row>
    <row r="4" spans="1:4" ht="30" x14ac:dyDescent="0.25">
      <c r="C4" s="142" t="s">
        <v>210</v>
      </c>
      <c r="D4" s="56" t="s">
        <v>156</v>
      </c>
    </row>
    <row r="5" spans="1:4" x14ac:dyDescent="0.25">
      <c r="C5" s="142" t="s">
        <v>211</v>
      </c>
      <c r="D5" s="56" t="s">
        <v>128</v>
      </c>
    </row>
    <row r="6" spans="1:4" x14ac:dyDescent="0.25">
      <c r="C6" s="142" t="s">
        <v>212</v>
      </c>
    </row>
    <row r="7" spans="1:4" x14ac:dyDescent="0.25">
      <c r="C7" s="142" t="s">
        <v>212</v>
      </c>
      <c r="D7" s="55" t="s">
        <v>203</v>
      </c>
    </row>
    <row r="8" spans="1:4" x14ac:dyDescent="0.25">
      <c r="C8" s="142" t="s">
        <v>213</v>
      </c>
      <c r="D8" s="56" t="s">
        <v>158</v>
      </c>
    </row>
    <row r="9" spans="1:4" x14ac:dyDescent="0.25">
      <c r="C9" s="142" t="s">
        <v>214</v>
      </c>
      <c r="D9" s="56" t="s">
        <v>194</v>
      </c>
    </row>
    <row r="10" spans="1:4" x14ac:dyDescent="0.25">
      <c r="C10" s="142" t="s">
        <v>212</v>
      </c>
      <c r="D10" s="56" t="s">
        <v>157</v>
      </c>
    </row>
    <row r="11" spans="1:4" x14ac:dyDescent="0.25">
      <c r="C11" s="142"/>
      <c r="D11" s="56" t="s">
        <v>251</v>
      </c>
    </row>
    <row r="12" spans="1:4" ht="30" x14ac:dyDescent="0.25">
      <c r="C12" s="142" t="s">
        <v>215</v>
      </c>
      <c r="D12" s="56" t="s">
        <v>201</v>
      </c>
    </row>
    <row r="13" spans="1:4" x14ac:dyDescent="0.25">
      <c r="C13" s="142" t="s">
        <v>216</v>
      </c>
      <c r="D13" s="56" t="s">
        <v>195</v>
      </c>
    </row>
    <row r="14" spans="1:4" x14ac:dyDescent="0.25">
      <c r="C14" s="142" t="s">
        <v>217</v>
      </c>
      <c r="D14" s="56" t="s">
        <v>196</v>
      </c>
    </row>
    <row r="15" spans="1:4" x14ac:dyDescent="0.25">
      <c r="C15" s="142" t="s">
        <v>218</v>
      </c>
      <c r="D15" s="56" t="s">
        <v>199</v>
      </c>
    </row>
    <row r="16" spans="1:4" x14ac:dyDescent="0.25">
      <c r="C16" s="142" t="s">
        <v>219</v>
      </c>
      <c r="D16" s="56" t="s">
        <v>92</v>
      </c>
    </row>
    <row r="17" spans="3:4" x14ac:dyDescent="0.25">
      <c r="C17" s="142" t="s">
        <v>212</v>
      </c>
      <c r="D17" s="56" t="s">
        <v>93</v>
      </c>
    </row>
    <row r="18" spans="3:4" ht="30" x14ac:dyDescent="0.25">
      <c r="C18" s="142" t="s">
        <v>220</v>
      </c>
      <c r="D18" s="56" t="s">
        <v>202</v>
      </c>
    </row>
    <row r="19" spans="3:4" x14ac:dyDescent="0.25">
      <c r="C19" s="142" t="s">
        <v>221</v>
      </c>
      <c r="D19" s="56" t="s">
        <v>85</v>
      </c>
    </row>
    <row r="20" spans="3:4" x14ac:dyDescent="0.25">
      <c r="C20" s="142" t="s">
        <v>212</v>
      </c>
    </row>
    <row r="21" spans="3:4" x14ac:dyDescent="0.25">
      <c r="C21" s="142" t="s">
        <v>212</v>
      </c>
      <c r="D21" s="55" t="s">
        <v>187</v>
      </c>
    </row>
    <row r="22" spans="3:4" x14ac:dyDescent="0.25">
      <c r="C22" s="142" t="s">
        <v>222</v>
      </c>
      <c r="D22" s="56" t="s">
        <v>38</v>
      </c>
    </row>
    <row r="23" spans="3:4" ht="30" x14ac:dyDescent="0.25">
      <c r="C23" s="142" t="s">
        <v>223</v>
      </c>
      <c r="D23" s="56" t="s">
        <v>193</v>
      </c>
    </row>
    <row r="24" spans="3:4" x14ac:dyDescent="0.25">
      <c r="C24" s="142" t="s">
        <v>224</v>
      </c>
      <c r="D24" s="56" t="s">
        <v>39</v>
      </c>
    </row>
    <row r="25" spans="3:4" x14ac:dyDescent="0.25">
      <c r="C25" s="142" t="s">
        <v>225</v>
      </c>
      <c r="D25" s="56" t="s">
        <v>204</v>
      </c>
    </row>
    <row r="26" spans="3:4" x14ac:dyDescent="0.25">
      <c r="C26" s="142" t="s">
        <v>226</v>
      </c>
      <c r="D26" s="56" t="s">
        <v>41</v>
      </c>
    </row>
    <row r="27" spans="3:4" x14ac:dyDescent="0.25">
      <c r="C27" s="142" t="s">
        <v>227</v>
      </c>
      <c r="D27" s="56" t="s">
        <v>205</v>
      </c>
    </row>
    <row r="28" spans="3:4" ht="30" x14ac:dyDescent="0.25">
      <c r="C28" s="142" t="s">
        <v>228</v>
      </c>
      <c r="D28" s="56" t="s">
        <v>166</v>
      </c>
    </row>
    <row r="29" spans="3:4" x14ac:dyDescent="0.25">
      <c r="C29" s="142" t="s">
        <v>229</v>
      </c>
      <c r="D29" s="56" t="s">
        <v>29</v>
      </c>
    </row>
    <row r="30" spans="3:4" x14ac:dyDescent="0.25">
      <c r="C30" s="142" t="s">
        <v>207</v>
      </c>
      <c r="D30" s="56" t="s">
        <v>55</v>
      </c>
    </row>
    <row r="31" spans="3:4" x14ac:dyDescent="0.25">
      <c r="C31" s="143" t="s">
        <v>206</v>
      </c>
      <c r="D31" s="56" t="s">
        <v>200</v>
      </c>
    </row>
    <row r="32" spans="3:4" x14ac:dyDescent="0.25">
      <c r="C32" s="142" t="s">
        <v>212</v>
      </c>
    </row>
    <row r="33" spans="3:4" x14ac:dyDescent="0.25">
      <c r="C33" s="143" t="s">
        <v>208</v>
      </c>
      <c r="D33" s="56" t="s">
        <v>209</v>
      </c>
    </row>
    <row r="34" spans="3:4" x14ac:dyDescent="0.25">
      <c r="C34" s="142" t="s">
        <v>212</v>
      </c>
    </row>
    <row r="35" spans="3:4" x14ac:dyDescent="0.25">
      <c r="C35" s="142" t="s">
        <v>212</v>
      </c>
      <c r="D35" s="55" t="s">
        <v>167</v>
      </c>
    </row>
    <row r="36" spans="3:4" x14ac:dyDescent="0.25">
      <c r="C36" s="142" t="s">
        <v>230</v>
      </c>
      <c r="D36" s="56" t="s">
        <v>159</v>
      </c>
    </row>
    <row r="37" spans="3:4" x14ac:dyDescent="0.25">
      <c r="C37" s="142" t="s">
        <v>231</v>
      </c>
      <c r="D37" s="56" t="s">
        <v>160</v>
      </c>
    </row>
    <row r="38" spans="3:4" x14ac:dyDescent="0.25">
      <c r="C38" s="142" t="s">
        <v>232</v>
      </c>
      <c r="D38" s="56" t="s">
        <v>161</v>
      </c>
    </row>
    <row r="39" spans="3:4" x14ac:dyDescent="0.25">
      <c r="C39" s="142" t="s">
        <v>233</v>
      </c>
      <c r="D39" s="56" t="s">
        <v>162</v>
      </c>
    </row>
    <row r="40" spans="3:4" x14ac:dyDescent="0.25">
      <c r="C40" s="142" t="s">
        <v>212</v>
      </c>
    </row>
    <row r="41" spans="3:4" x14ac:dyDescent="0.25">
      <c r="C41" s="142" t="s">
        <v>212</v>
      </c>
      <c r="D41" s="55" t="s">
        <v>87</v>
      </c>
    </row>
    <row r="42" spans="3:4" x14ac:dyDescent="0.25">
      <c r="C42" s="142" t="s">
        <v>234</v>
      </c>
      <c r="D42" s="56" t="s">
        <v>164</v>
      </c>
    </row>
    <row r="43" spans="3:4" x14ac:dyDescent="0.25">
      <c r="C43" s="142" t="s">
        <v>235</v>
      </c>
      <c r="D43" s="56" t="s">
        <v>165</v>
      </c>
    </row>
  </sheetData>
  <hyperlinks>
    <hyperlink ref="A1" r:id="rId1" xr:uid="{90199E0F-EEA3-43F0-848A-3534B9D8183D}"/>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2B764-3150-4E30-9525-94DC2D704DC8}">
  <sheetPr codeName="Sheet10"/>
  <dimension ref="A1:CX69"/>
  <sheetViews>
    <sheetView topLeftCell="X1" zoomScale="82" zoomScaleNormal="82" workbookViewId="0">
      <selection activeCell="BF31" sqref="BF31"/>
    </sheetView>
  </sheetViews>
  <sheetFormatPr defaultRowHeight="15" outlineLevelRow="1" outlineLevelCol="1" x14ac:dyDescent="0.25"/>
  <cols>
    <col min="1" max="1" width="12.5703125" style="1" hidden="1" customWidth="1" outlineLevel="1"/>
    <col min="2" max="2" width="10.5703125" style="1" hidden="1" customWidth="1" outlineLevel="1"/>
    <col min="3" max="6" width="13.42578125" style="4" hidden="1" customWidth="1" outlineLevel="1"/>
    <col min="7" max="7" width="4.42578125" style="4" customWidth="1" collapsed="1"/>
    <col min="8" max="8" width="23.140625" style="1" customWidth="1"/>
    <col min="9" max="9" width="4.42578125" style="1" customWidth="1"/>
    <col min="10" max="10" width="4.85546875" style="1" customWidth="1"/>
    <col min="11" max="11" width="40" style="1" customWidth="1"/>
    <col min="12" max="12" width="7.28515625" style="1" customWidth="1"/>
    <col min="13" max="14" width="10" style="1" customWidth="1"/>
    <col min="15" max="15" width="13.28515625" style="1" customWidth="1"/>
    <col min="16" max="20" width="10" style="1" customWidth="1"/>
    <col min="21" max="22" width="9.140625" style="1"/>
    <col min="23" max="23" width="10.5703125" style="1" bestFit="1" customWidth="1"/>
    <col min="24" max="66" width="9.140625" style="1"/>
    <col min="67" max="67" width="26.42578125" style="1" customWidth="1"/>
    <col min="68" max="16384" width="9.140625" style="1"/>
  </cols>
  <sheetData>
    <row r="1" spans="3:102" x14ac:dyDescent="0.25">
      <c r="C1" s="20">
        <f ca="1">TODAY()</f>
        <v>43958</v>
      </c>
    </row>
    <row r="2" spans="3:102" ht="18.75" x14ac:dyDescent="0.3">
      <c r="H2" s="2" t="s">
        <v>31</v>
      </c>
      <c r="J2" s="3" t="s">
        <v>1</v>
      </c>
      <c r="L2" s="57" t="s">
        <v>36</v>
      </c>
      <c r="M2" s="174" t="s">
        <v>250</v>
      </c>
      <c r="N2" s="175"/>
      <c r="O2" s="175"/>
      <c r="P2" s="175"/>
      <c r="Q2" s="50" t="s">
        <v>3</v>
      </c>
      <c r="R2" s="50"/>
      <c r="S2" s="50"/>
      <c r="T2" s="50"/>
      <c r="U2" s="51" t="s">
        <v>5</v>
      </c>
      <c r="V2" s="51"/>
      <c r="W2" s="51"/>
      <c r="X2" s="51"/>
      <c r="Y2" s="52" t="s">
        <v>2</v>
      </c>
      <c r="Z2" s="52"/>
      <c r="AA2" s="52"/>
      <c r="AB2" s="52"/>
      <c r="AC2" s="53" t="s">
        <v>32</v>
      </c>
      <c r="AD2" s="53"/>
      <c r="AE2" s="53"/>
      <c r="AF2" s="54"/>
    </row>
    <row r="3" spans="3:102" x14ac:dyDescent="0.25">
      <c r="H3" s="1" t="s">
        <v>40</v>
      </c>
    </row>
    <row r="4" spans="3:102" ht="15.75" thickBot="1" x14ac:dyDescent="0.3">
      <c r="I4" s="2"/>
      <c r="J4" s="2" t="s">
        <v>35</v>
      </c>
    </row>
    <row r="5" spans="3:102" ht="15.75" thickBot="1" x14ac:dyDescent="0.3">
      <c r="C5" s="4" t="str">
        <f>IF(AND(F5="",H5=""),"","Line "&amp;E5&amp;": "&amp;K5&amp;". This is "&amp;F5&amp;". "&amp;H5)</f>
        <v>Line 5: Start of Analysis FYI. This is an input. Enter the desired first year of the analysis.</v>
      </c>
      <c r="E5" s="4">
        <f>ROW(F5)</f>
        <v>5</v>
      </c>
      <c r="F5" s="4" t="s">
        <v>6</v>
      </c>
      <c r="G5" s="4" t="s">
        <v>10</v>
      </c>
      <c r="H5" s="1" t="s">
        <v>9</v>
      </c>
      <c r="I5" s="1" t="s">
        <v>10</v>
      </c>
      <c r="K5" s="1" t="s">
        <v>34</v>
      </c>
      <c r="M5" s="173">
        <f>'Input Cashflows'!M5</f>
        <v>2020</v>
      </c>
      <c r="N5" s="12">
        <f>M5+1</f>
        <v>2021</v>
      </c>
      <c r="O5" s="12">
        <f t="shared" ref="O5:AT5" si="0">N5+1</f>
        <v>2022</v>
      </c>
      <c r="P5" s="12">
        <f t="shared" si="0"/>
        <v>2023</v>
      </c>
      <c r="Q5" s="12">
        <f t="shared" si="0"/>
        <v>2024</v>
      </c>
      <c r="R5" s="12">
        <f t="shared" si="0"/>
        <v>2025</v>
      </c>
      <c r="S5" s="12">
        <f t="shared" si="0"/>
        <v>2026</v>
      </c>
      <c r="T5" s="12">
        <f t="shared" si="0"/>
        <v>2027</v>
      </c>
      <c r="U5" s="12">
        <f t="shared" si="0"/>
        <v>2028</v>
      </c>
      <c r="V5" s="12">
        <f t="shared" si="0"/>
        <v>2029</v>
      </c>
      <c r="W5" s="12">
        <f t="shared" si="0"/>
        <v>2030</v>
      </c>
      <c r="X5" s="12">
        <f t="shared" si="0"/>
        <v>2031</v>
      </c>
      <c r="Y5" s="12">
        <f t="shared" si="0"/>
        <v>2032</v>
      </c>
      <c r="Z5" s="12">
        <f t="shared" si="0"/>
        <v>2033</v>
      </c>
      <c r="AA5" s="12">
        <f t="shared" si="0"/>
        <v>2034</v>
      </c>
      <c r="AB5" s="12">
        <f t="shared" si="0"/>
        <v>2035</v>
      </c>
      <c r="AC5" s="12">
        <f t="shared" si="0"/>
        <v>2036</v>
      </c>
      <c r="AD5" s="12">
        <f t="shared" si="0"/>
        <v>2037</v>
      </c>
      <c r="AE5" s="12">
        <f t="shared" si="0"/>
        <v>2038</v>
      </c>
      <c r="AF5" s="12">
        <f t="shared" si="0"/>
        <v>2039</v>
      </c>
      <c r="AG5" s="12">
        <f t="shared" si="0"/>
        <v>2040</v>
      </c>
      <c r="AH5" s="12">
        <f t="shared" si="0"/>
        <v>2041</v>
      </c>
      <c r="AI5" s="12">
        <f t="shared" si="0"/>
        <v>2042</v>
      </c>
      <c r="AJ5" s="12">
        <f t="shared" si="0"/>
        <v>2043</v>
      </c>
      <c r="AK5" s="12">
        <f t="shared" si="0"/>
        <v>2044</v>
      </c>
      <c r="AL5" s="12">
        <f t="shared" si="0"/>
        <v>2045</v>
      </c>
      <c r="AM5" s="12">
        <f t="shared" si="0"/>
        <v>2046</v>
      </c>
      <c r="AN5" s="12">
        <f t="shared" si="0"/>
        <v>2047</v>
      </c>
      <c r="AO5" s="12">
        <f t="shared" si="0"/>
        <v>2048</v>
      </c>
      <c r="AP5" s="12">
        <f t="shared" si="0"/>
        <v>2049</v>
      </c>
      <c r="AQ5" s="12">
        <f t="shared" si="0"/>
        <v>2050</v>
      </c>
      <c r="AR5" s="12">
        <f t="shared" si="0"/>
        <v>2051</v>
      </c>
      <c r="AS5" s="12">
        <f t="shared" si="0"/>
        <v>2052</v>
      </c>
      <c r="AT5" s="12">
        <f t="shared" si="0"/>
        <v>2053</v>
      </c>
      <c r="AU5" s="13">
        <f>AT5+1</f>
        <v>2054</v>
      </c>
      <c r="BO5" s="1" t="s">
        <v>238</v>
      </c>
    </row>
    <row r="6" spans="3:102" ht="15.75" thickBot="1" x14ac:dyDescent="0.3">
      <c r="C6" s="4" t="str">
        <f t="shared" ref="C6:C69" si="1">IF(AND(F6="",H6=""),"","Line "&amp;E6&amp;": "&amp;K6&amp;". This is "&amp;F6&amp;". "&amp;H6)</f>
        <v/>
      </c>
      <c r="E6" s="4">
        <f t="shared" ref="E6:E69" si="2">ROW(F6)</f>
        <v>6</v>
      </c>
      <c r="G6" s="4" t="s">
        <v>10</v>
      </c>
      <c r="I6" s="1" t="s">
        <v>10</v>
      </c>
      <c r="BO6" s="154"/>
      <c r="BP6" s="152">
        <f>M$5</f>
        <v>2020</v>
      </c>
      <c r="BQ6" s="152">
        <f t="shared" ref="BQ6:CX6" si="3">N$5</f>
        <v>2021</v>
      </c>
      <c r="BR6" s="152">
        <f t="shared" si="3"/>
        <v>2022</v>
      </c>
      <c r="BS6" s="152">
        <f t="shared" si="3"/>
        <v>2023</v>
      </c>
      <c r="BT6" s="152">
        <f t="shared" si="3"/>
        <v>2024</v>
      </c>
      <c r="BU6" s="152">
        <f t="shared" si="3"/>
        <v>2025</v>
      </c>
      <c r="BV6" s="152">
        <f t="shared" si="3"/>
        <v>2026</v>
      </c>
      <c r="BW6" s="152">
        <f t="shared" si="3"/>
        <v>2027</v>
      </c>
      <c r="BX6" s="152">
        <f t="shared" si="3"/>
        <v>2028</v>
      </c>
      <c r="BY6" s="152">
        <f t="shared" si="3"/>
        <v>2029</v>
      </c>
      <c r="BZ6" s="152">
        <f t="shared" si="3"/>
        <v>2030</v>
      </c>
      <c r="CA6" s="152">
        <f t="shared" si="3"/>
        <v>2031</v>
      </c>
      <c r="CB6" s="152">
        <f t="shared" si="3"/>
        <v>2032</v>
      </c>
      <c r="CC6" s="152">
        <f t="shared" si="3"/>
        <v>2033</v>
      </c>
      <c r="CD6" s="152">
        <f t="shared" si="3"/>
        <v>2034</v>
      </c>
      <c r="CE6" s="152">
        <f t="shared" si="3"/>
        <v>2035</v>
      </c>
      <c r="CF6" s="152">
        <f t="shared" si="3"/>
        <v>2036</v>
      </c>
      <c r="CG6" s="152">
        <f t="shared" si="3"/>
        <v>2037</v>
      </c>
      <c r="CH6" s="152">
        <f t="shared" si="3"/>
        <v>2038</v>
      </c>
      <c r="CI6" s="152">
        <f t="shared" si="3"/>
        <v>2039</v>
      </c>
      <c r="CJ6" s="152">
        <f t="shared" si="3"/>
        <v>2040</v>
      </c>
      <c r="CK6" s="152">
        <f t="shared" si="3"/>
        <v>2041</v>
      </c>
      <c r="CL6" s="152">
        <f t="shared" si="3"/>
        <v>2042</v>
      </c>
      <c r="CM6" s="152">
        <f t="shared" si="3"/>
        <v>2043</v>
      </c>
      <c r="CN6" s="152">
        <f t="shared" si="3"/>
        <v>2044</v>
      </c>
      <c r="CO6" s="152">
        <f t="shared" si="3"/>
        <v>2045</v>
      </c>
      <c r="CP6" s="152">
        <f t="shared" si="3"/>
        <v>2046</v>
      </c>
      <c r="CQ6" s="152">
        <f t="shared" si="3"/>
        <v>2047</v>
      </c>
      <c r="CR6" s="152">
        <f t="shared" si="3"/>
        <v>2048</v>
      </c>
      <c r="CS6" s="152">
        <f t="shared" si="3"/>
        <v>2049</v>
      </c>
      <c r="CT6" s="152">
        <f t="shared" si="3"/>
        <v>2050</v>
      </c>
      <c r="CU6" s="152">
        <f t="shared" si="3"/>
        <v>2051</v>
      </c>
      <c r="CV6" s="152">
        <f t="shared" si="3"/>
        <v>2052</v>
      </c>
      <c r="CW6" s="152">
        <f t="shared" si="3"/>
        <v>2053</v>
      </c>
      <c r="CX6" s="153">
        <f t="shared" si="3"/>
        <v>2054</v>
      </c>
    </row>
    <row r="7" spans="3:102" x14ac:dyDescent="0.25">
      <c r="C7" s="4" t="str">
        <f t="shared" si="1"/>
        <v>Line 7: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7" s="4">
        <f t="shared" si="2"/>
        <v>7</v>
      </c>
      <c r="F7" s="4" t="s">
        <v>6</v>
      </c>
      <c r="G7" s="4" t="s">
        <v>10</v>
      </c>
      <c r="H7" s="1" t="s">
        <v>48</v>
      </c>
      <c r="I7" s="1" t="s">
        <v>10</v>
      </c>
      <c r="K7" s="1" t="s">
        <v>15</v>
      </c>
      <c r="M7" s="176">
        <f>'Input Cashflows'!M7</f>
        <v>0</v>
      </c>
      <c r="N7" s="177">
        <f>'Input Cashflows'!N7</f>
        <v>0</v>
      </c>
      <c r="O7" s="177">
        <f>'Input Cashflows'!O7</f>
        <v>0</v>
      </c>
      <c r="P7" s="177">
        <f>'Input Cashflows'!P7</f>
        <v>0</v>
      </c>
      <c r="Q7" s="177">
        <f>'Input Cashflows'!Q7</f>
        <v>0</v>
      </c>
      <c r="R7" s="177">
        <f>'Input Cashflows'!R7</f>
        <v>0</v>
      </c>
      <c r="S7" s="177">
        <f>'Input Cashflows'!S7</f>
        <v>0</v>
      </c>
      <c r="T7" s="177">
        <f>'Input Cashflows'!T7</f>
        <v>0</v>
      </c>
      <c r="U7" s="177">
        <f>'Input Cashflows'!U7</f>
        <v>0</v>
      </c>
      <c r="V7" s="177">
        <f>'Input Cashflows'!V7</f>
        <v>0</v>
      </c>
      <c r="W7" s="177">
        <f>'Input Cashflows'!W7</f>
        <v>0</v>
      </c>
      <c r="X7" s="177">
        <f>'Input Cashflows'!X7</f>
        <v>0</v>
      </c>
      <c r="Y7" s="177">
        <f>'Input Cashflows'!Y7</f>
        <v>0</v>
      </c>
      <c r="Z7" s="177">
        <f>'Input Cashflows'!Z7</f>
        <v>0</v>
      </c>
      <c r="AA7" s="177">
        <f>'Input Cashflows'!AA7</f>
        <v>0</v>
      </c>
      <c r="AB7" s="177">
        <f>'Input Cashflows'!AB7</f>
        <v>0</v>
      </c>
      <c r="AC7" s="177">
        <f>'Input Cashflows'!AC7</f>
        <v>0</v>
      </c>
      <c r="AD7" s="177">
        <f>'Input Cashflows'!AD7</f>
        <v>0</v>
      </c>
      <c r="AE7" s="177">
        <f>'Input Cashflows'!AE7</f>
        <v>0</v>
      </c>
      <c r="AF7" s="177">
        <f>'Input Cashflows'!AF7</f>
        <v>0</v>
      </c>
      <c r="AG7" s="177">
        <f>'Input Cashflows'!AG7</f>
        <v>0</v>
      </c>
      <c r="AH7" s="177">
        <f>'Input Cashflows'!AH7</f>
        <v>0</v>
      </c>
      <c r="AI7" s="177">
        <f>'Input Cashflows'!AI7</f>
        <v>0</v>
      </c>
      <c r="AJ7" s="177">
        <f>'Input Cashflows'!AJ7</f>
        <v>0</v>
      </c>
      <c r="AK7" s="177">
        <f>'Input Cashflows'!AK7</f>
        <v>0</v>
      </c>
      <c r="AL7" s="177">
        <f>'Input Cashflows'!AL7</f>
        <v>0</v>
      </c>
      <c r="AM7" s="177">
        <f>'Input Cashflows'!AM7</f>
        <v>0</v>
      </c>
      <c r="AN7" s="177">
        <f>'Input Cashflows'!AN7</f>
        <v>0</v>
      </c>
      <c r="AO7" s="177">
        <f>'Input Cashflows'!AO7</f>
        <v>0</v>
      </c>
      <c r="AP7" s="177">
        <f>'Input Cashflows'!AP7</f>
        <v>0</v>
      </c>
      <c r="AQ7" s="177">
        <f>'Input Cashflows'!AQ7</f>
        <v>0</v>
      </c>
      <c r="AR7" s="178">
        <f>'Input Cashflows'!AR7</f>
        <v>0</v>
      </c>
      <c r="AS7" s="178">
        <f>'Input Cashflows'!AS7</f>
        <v>0</v>
      </c>
      <c r="AT7" s="178">
        <f>'Input Cashflows'!AT7</f>
        <v>0</v>
      </c>
      <c r="AU7" s="179">
        <f>'Input Cashflows'!AU7</f>
        <v>0</v>
      </c>
      <c r="BO7" s="155" t="str">
        <f>K7</f>
        <v>Gross Operating Income to Company</v>
      </c>
      <c r="BP7" s="146">
        <f t="shared" ref="BP7:CX7" si="4">M7</f>
        <v>0</v>
      </c>
      <c r="BQ7" s="146">
        <f t="shared" si="4"/>
        <v>0</v>
      </c>
      <c r="BR7" s="146">
        <f t="shared" si="4"/>
        <v>0</v>
      </c>
      <c r="BS7" s="146">
        <f t="shared" si="4"/>
        <v>0</v>
      </c>
      <c r="BT7" s="146">
        <f t="shared" si="4"/>
        <v>0</v>
      </c>
      <c r="BU7" s="146">
        <f t="shared" si="4"/>
        <v>0</v>
      </c>
      <c r="BV7" s="146">
        <f t="shared" si="4"/>
        <v>0</v>
      </c>
      <c r="BW7" s="146">
        <f t="shared" si="4"/>
        <v>0</v>
      </c>
      <c r="BX7" s="146">
        <f t="shared" si="4"/>
        <v>0</v>
      </c>
      <c r="BY7" s="146">
        <f t="shared" si="4"/>
        <v>0</v>
      </c>
      <c r="BZ7" s="146">
        <f t="shared" si="4"/>
        <v>0</v>
      </c>
      <c r="CA7" s="146">
        <f t="shared" si="4"/>
        <v>0</v>
      </c>
      <c r="CB7" s="146">
        <f t="shared" si="4"/>
        <v>0</v>
      </c>
      <c r="CC7" s="146">
        <f t="shared" si="4"/>
        <v>0</v>
      </c>
      <c r="CD7" s="146">
        <f t="shared" si="4"/>
        <v>0</v>
      </c>
      <c r="CE7" s="146">
        <f t="shared" si="4"/>
        <v>0</v>
      </c>
      <c r="CF7" s="146">
        <f t="shared" si="4"/>
        <v>0</v>
      </c>
      <c r="CG7" s="146">
        <f t="shared" si="4"/>
        <v>0</v>
      </c>
      <c r="CH7" s="146">
        <f t="shared" si="4"/>
        <v>0</v>
      </c>
      <c r="CI7" s="146">
        <f t="shared" si="4"/>
        <v>0</v>
      </c>
      <c r="CJ7" s="146">
        <f t="shared" si="4"/>
        <v>0</v>
      </c>
      <c r="CK7" s="146">
        <f t="shared" si="4"/>
        <v>0</v>
      </c>
      <c r="CL7" s="146">
        <f t="shared" si="4"/>
        <v>0</v>
      </c>
      <c r="CM7" s="146">
        <f t="shared" si="4"/>
        <v>0</v>
      </c>
      <c r="CN7" s="146">
        <f t="shared" si="4"/>
        <v>0</v>
      </c>
      <c r="CO7" s="146">
        <f t="shared" si="4"/>
        <v>0</v>
      </c>
      <c r="CP7" s="146">
        <f t="shared" si="4"/>
        <v>0</v>
      </c>
      <c r="CQ7" s="146">
        <f t="shared" si="4"/>
        <v>0</v>
      </c>
      <c r="CR7" s="146">
        <f t="shared" si="4"/>
        <v>0</v>
      </c>
      <c r="CS7" s="146">
        <f t="shared" si="4"/>
        <v>0</v>
      </c>
      <c r="CT7" s="146">
        <f t="shared" si="4"/>
        <v>0</v>
      </c>
      <c r="CU7" s="146">
        <f t="shared" si="4"/>
        <v>0</v>
      </c>
      <c r="CV7" s="146">
        <f t="shared" si="4"/>
        <v>0</v>
      </c>
      <c r="CW7" s="146">
        <f t="shared" si="4"/>
        <v>0</v>
      </c>
      <c r="CX7" s="147">
        <f t="shared" si="4"/>
        <v>0</v>
      </c>
    </row>
    <row r="8" spans="3:102" x14ac:dyDescent="0.25">
      <c r="C8" s="4" t="str">
        <f t="shared" si="1"/>
        <v>Line 8: Operating Expenses. This is an input. Enter the projected operating costs per year.  This can include capital or construction costs.</v>
      </c>
      <c r="E8" s="4">
        <f t="shared" si="2"/>
        <v>8</v>
      </c>
      <c r="F8" s="4" t="s">
        <v>6</v>
      </c>
      <c r="G8" s="4" t="s">
        <v>10</v>
      </c>
      <c r="H8" s="1" t="s">
        <v>37</v>
      </c>
      <c r="I8" s="1" t="s">
        <v>10</v>
      </c>
      <c r="K8" s="1" t="s">
        <v>4</v>
      </c>
      <c r="L8" s="1" t="s">
        <v>33</v>
      </c>
      <c r="M8" s="180">
        <f>'Input Cashflows'!M8</f>
        <v>0</v>
      </c>
      <c r="N8" s="181">
        <f>'Input Cashflows'!N8</f>
        <v>0</v>
      </c>
      <c r="O8" s="181">
        <f>'Input Cashflows'!O8</f>
        <v>0</v>
      </c>
      <c r="P8" s="181">
        <f>'Input Cashflows'!P8</f>
        <v>0</v>
      </c>
      <c r="Q8" s="181">
        <f>'Input Cashflows'!Q8</f>
        <v>0</v>
      </c>
      <c r="R8" s="181">
        <f>'Input Cashflows'!R8</f>
        <v>0</v>
      </c>
      <c r="S8" s="181">
        <f>'Input Cashflows'!S8</f>
        <v>0</v>
      </c>
      <c r="T8" s="181">
        <f>'Input Cashflows'!T8</f>
        <v>0</v>
      </c>
      <c r="U8" s="181">
        <f>'Input Cashflows'!U8</f>
        <v>0</v>
      </c>
      <c r="V8" s="181">
        <f>'Input Cashflows'!V8</f>
        <v>0</v>
      </c>
      <c r="W8" s="181">
        <f>'Input Cashflows'!W8</f>
        <v>0</v>
      </c>
      <c r="X8" s="181">
        <f>'Input Cashflows'!X8</f>
        <v>0</v>
      </c>
      <c r="Y8" s="181">
        <f>'Input Cashflows'!Y8</f>
        <v>0</v>
      </c>
      <c r="Z8" s="181">
        <f>'Input Cashflows'!Z8</f>
        <v>0</v>
      </c>
      <c r="AA8" s="181">
        <f>'Input Cashflows'!AA8</f>
        <v>0</v>
      </c>
      <c r="AB8" s="181">
        <f>'Input Cashflows'!AB8</f>
        <v>0</v>
      </c>
      <c r="AC8" s="181">
        <f>'Input Cashflows'!AC8</f>
        <v>0</v>
      </c>
      <c r="AD8" s="181">
        <f>'Input Cashflows'!AD8</f>
        <v>0</v>
      </c>
      <c r="AE8" s="181">
        <f>'Input Cashflows'!AE8</f>
        <v>0</v>
      </c>
      <c r="AF8" s="181">
        <f>'Input Cashflows'!AF8</f>
        <v>0</v>
      </c>
      <c r="AG8" s="181">
        <f>'Input Cashflows'!AG8</f>
        <v>0</v>
      </c>
      <c r="AH8" s="181">
        <f>'Input Cashflows'!AH8</f>
        <v>0</v>
      </c>
      <c r="AI8" s="181">
        <f>'Input Cashflows'!AI8</f>
        <v>0</v>
      </c>
      <c r="AJ8" s="181">
        <f>'Input Cashflows'!AJ8</f>
        <v>0</v>
      </c>
      <c r="AK8" s="181">
        <f>'Input Cashflows'!AK8</f>
        <v>0</v>
      </c>
      <c r="AL8" s="181">
        <f>'Input Cashflows'!AL8</f>
        <v>0</v>
      </c>
      <c r="AM8" s="181">
        <f>'Input Cashflows'!AM8</f>
        <v>0</v>
      </c>
      <c r="AN8" s="181">
        <f>'Input Cashflows'!AN8</f>
        <v>0</v>
      </c>
      <c r="AO8" s="181">
        <f>'Input Cashflows'!AO8</f>
        <v>0</v>
      </c>
      <c r="AP8" s="181">
        <f>'Input Cashflows'!AP8</f>
        <v>0</v>
      </c>
      <c r="AQ8" s="181">
        <f>'Input Cashflows'!AQ8</f>
        <v>0</v>
      </c>
      <c r="AR8" s="182">
        <f>'Input Cashflows'!AR8</f>
        <v>0</v>
      </c>
      <c r="AS8" s="182">
        <f>'Input Cashflows'!AS8</f>
        <v>0</v>
      </c>
      <c r="AT8" s="182">
        <f>'Input Cashflows'!AT8</f>
        <v>0</v>
      </c>
      <c r="AU8" s="183">
        <f>'Input Cashflows'!AU8</f>
        <v>0</v>
      </c>
      <c r="BO8" s="156" t="str">
        <f t="shared" ref="BO8:BO12" si="5">K8</f>
        <v>Operating Expenses</v>
      </c>
      <c r="BP8" s="150">
        <f t="shared" ref="BP8:BY11" si="6">-M8</f>
        <v>0</v>
      </c>
      <c r="BQ8" s="150">
        <f t="shared" si="6"/>
        <v>0</v>
      </c>
      <c r="BR8" s="150">
        <f t="shared" si="6"/>
        <v>0</v>
      </c>
      <c r="BS8" s="150">
        <f t="shared" si="6"/>
        <v>0</v>
      </c>
      <c r="BT8" s="150">
        <f t="shared" si="6"/>
        <v>0</v>
      </c>
      <c r="BU8" s="150">
        <f t="shared" si="6"/>
        <v>0</v>
      </c>
      <c r="BV8" s="150">
        <f t="shared" si="6"/>
        <v>0</v>
      </c>
      <c r="BW8" s="150">
        <f t="shared" si="6"/>
        <v>0</v>
      </c>
      <c r="BX8" s="150">
        <f t="shared" si="6"/>
        <v>0</v>
      </c>
      <c r="BY8" s="150">
        <f t="shared" si="6"/>
        <v>0</v>
      </c>
      <c r="BZ8" s="150">
        <f t="shared" ref="BZ8:CF11" si="7">-W8</f>
        <v>0</v>
      </c>
      <c r="CA8" s="150">
        <f t="shared" si="7"/>
        <v>0</v>
      </c>
      <c r="CB8" s="150">
        <f t="shared" si="7"/>
        <v>0</v>
      </c>
      <c r="CC8" s="150">
        <f t="shared" si="7"/>
        <v>0</v>
      </c>
      <c r="CD8" s="150">
        <f t="shared" si="7"/>
        <v>0</v>
      </c>
      <c r="CE8" s="150">
        <f t="shared" si="7"/>
        <v>0</v>
      </c>
      <c r="CF8" s="150">
        <f t="shared" si="7"/>
        <v>0</v>
      </c>
      <c r="CG8" s="150">
        <f t="shared" ref="CG8:CV11" si="8">-AD8</f>
        <v>0</v>
      </c>
      <c r="CH8" s="150">
        <f t="shared" si="8"/>
        <v>0</v>
      </c>
      <c r="CI8" s="150">
        <f t="shared" si="8"/>
        <v>0</v>
      </c>
      <c r="CJ8" s="150">
        <f t="shared" si="8"/>
        <v>0</v>
      </c>
      <c r="CK8" s="150">
        <f t="shared" si="8"/>
        <v>0</v>
      </c>
      <c r="CL8" s="150">
        <f t="shared" si="8"/>
        <v>0</v>
      </c>
      <c r="CM8" s="150">
        <f t="shared" si="8"/>
        <v>0</v>
      </c>
      <c r="CN8" s="150">
        <f t="shared" si="8"/>
        <v>0</v>
      </c>
      <c r="CO8" s="150">
        <f t="shared" si="8"/>
        <v>0</v>
      </c>
      <c r="CP8" s="150">
        <f t="shared" si="8"/>
        <v>0</v>
      </c>
      <c r="CQ8" s="150">
        <f t="shared" si="8"/>
        <v>0</v>
      </c>
      <c r="CR8" s="150">
        <f t="shared" si="8"/>
        <v>0</v>
      </c>
      <c r="CS8" s="150">
        <f t="shared" si="8"/>
        <v>0</v>
      </c>
      <c r="CT8" s="150">
        <f t="shared" si="8"/>
        <v>0</v>
      </c>
      <c r="CU8" s="150">
        <f t="shared" si="8"/>
        <v>0</v>
      </c>
      <c r="CV8" s="150">
        <f t="shared" si="8"/>
        <v>0</v>
      </c>
      <c r="CW8" s="150">
        <f t="shared" ref="CW8:CX11" si="9">-AT8</f>
        <v>0</v>
      </c>
      <c r="CX8" s="151">
        <f t="shared" si="9"/>
        <v>0</v>
      </c>
    </row>
    <row r="9" spans="3:102" x14ac:dyDescent="0.25">
      <c r="C9" s="4" t="str">
        <f t="shared" si="1"/>
        <v>Line 9: Expected Debt Principal Repayments. This is an input. Enter the net amount of Principal to be repaid as a negative number.  If there are debt disbursements to the company in this year, add those as a positive number.</v>
      </c>
      <c r="E9" s="4">
        <f t="shared" si="2"/>
        <v>9</v>
      </c>
      <c r="F9" s="4" t="s">
        <v>6</v>
      </c>
      <c r="G9" s="4" t="s">
        <v>10</v>
      </c>
      <c r="H9" s="1" t="s">
        <v>245</v>
      </c>
      <c r="I9" s="1" t="s">
        <v>10</v>
      </c>
      <c r="K9" s="1" t="s">
        <v>246</v>
      </c>
      <c r="L9" s="1" t="s">
        <v>33</v>
      </c>
      <c r="M9" s="180">
        <f>'Input Cashflows'!M9</f>
        <v>0</v>
      </c>
      <c r="N9" s="181">
        <f>'Input Cashflows'!N9</f>
        <v>0</v>
      </c>
      <c r="O9" s="181">
        <f>'Input Cashflows'!O9</f>
        <v>0</v>
      </c>
      <c r="P9" s="181">
        <f>'Input Cashflows'!P9</f>
        <v>0</v>
      </c>
      <c r="Q9" s="181">
        <f>'Input Cashflows'!Q9</f>
        <v>0</v>
      </c>
      <c r="R9" s="181">
        <f>'Input Cashflows'!R9</f>
        <v>0</v>
      </c>
      <c r="S9" s="181">
        <f>'Input Cashflows'!S9</f>
        <v>0</v>
      </c>
      <c r="T9" s="181">
        <f>'Input Cashflows'!T9</f>
        <v>0</v>
      </c>
      <c r="U9" s="181">
        <f>'Input Cashflows'!U9</f>
        <v>0</v>
      </c>
      <c r="V9" s="181">
        <f>'Input Cashflows'!V9</f>
        <v>0</v>
      </c>
      <c r="W9" s="181">
        <f>'Input Cashflows'!W9</f>
        <v>0</v>
      </c>
      <c r="X9" s="181">
        <f>'Input Cashflows'!X9</f>
        <v>0</v>
      </c>
      <c r="Y9" s="181">
        <f>'Input Cashflows'!Y9</f>
        <v>0</v>
      </c>
      <c r="Z9" s="181">
        <f>'Input Cashflows'!Z9</f>
        <v>0</v>
      </c>
      <c r="AA9" s="181">
        <f>'Input Cashflows'!AA9</f>
        <v>0</v>
      </c>
      <c r="AB9" s="181">
        <f>'Input Cashflows'!AB9</f>
        <v>0</v>
      </c>
      <c r="AC9" s="181">
        <f>'Input Cashflows'!AC9</f>
        <v>0</v>
      </c>
      <c r="AD9" s="181">
        <f>'Input Cashflows'!AD9</f>
        <v>0</v>
      </c>
      <c r="AE9" s="181">
        <f>'Input Cashflows'!AE9</f>
        <v>0</v>
      </c>
      <c r="AF9" s="181">
        <f>'Input Cashflows'!AF9</f>
        <v>0</v>
      </c>
      <c r="AG9" s="181">
        <f>'Input Cashflows'!AG9</f>
        <v>0</v>
      </c>
      <c r="AH9" s="181">
        <f>'Input Cashflows'!AH9</f>
        <v>0</v>
      </c>
      <c r="AI9" s="181">
        <f>'Input Cashflows'!AI9</f>
        <v>0</v>
      </c>
      <c r="AJ9" s="181">
        <f>'Input Cashflows'!AJ9</f>
        <v>0</v>
      </c>
      <c r="AK9" s="181">
        <f>'Input Cashflows'!AK9</f>
        <v>0</v>
      </c>
      <c r="AL9" s="181">
        <f>'Input Cashflows'!AL9</f>
        <v>0</v>
      </c>
      <c r="AM9" s="181">
        <f>'Input Cashflows'!AM9</f>
        <v>0</v>
      </c>
      <c r="AN9" s="181">
        <f>'Input Cashflows'!AN9</f>
        <v>0</v>
      </c>
      <c r="AO9" s="181">
        <f>'Input Cashflows'!AO9</f>
        <v>0</v>
      </c>
      <c r="AP9" s="181">
        <f>'Input Cashflows'!AP9</f>
        <v>0</v>
      </c>
      <c r="AQ9" s="181">
        <f>'Input Cashflows'!AQ9</f>
        <v>0</v>
      </c>
      <c r="AR9" s="182">
        <f>'Input Cashflows'!AR9</f>
        <v>0</v>
      </c>
      <c r="AS9" s="182">
        <f>'Input Cashflows'!AS9</f>
        <v>0</v>
      </c>
      <c r="AT9" s="182">
        <f>'Input Cashflows'!AT9</f>
        <v>0</v>
      </c>
      <c r="AU9" s="183">
        <f>'Input Cashflows'!AU9</f>
        <v>0</v>
      </c>
      <c r="BO9" s="156" t="str">
        <f t="shared" si="5"/>
        <v>Expected Debt Principal Repayments</v>
      </c>
      <c r="BP9" s="150">
        <f t="shared" si="6"/>
        <v>0</v>
      </c>
      <c r="BQ9" s="150">
        <f t="shared" si="6"/>
        <v>0</v>
      </c>
      <c r="BR9" s="150">
        <f t="shared" si="6"/>
        <v>0</v>
      </c>
      <c r="BS9" s="150">
        <f t="shared" si="6"/>
        <v>0</v>
      </c>
      <c r="BT9" s="150">
        <f t="shared" si="6"/>
        <v>0</v>
      </c>
      <c r="BU9" s="150">
        <f t="shared" si="6"/>
        <v>0</v>
      </c>
      <c r="BV9" s="150">
        <f t="shared" si="6"/>
        <v>0</v>
      </c>
      <c r="BW9" s="150">
        <f t="shared" si="6"/>
        <v>0</v>
      </c>
      <c r="BX9" s="150">
        <f t="shared" si="6"/>
        <v>0</v>
      </c>
      <c r="BY9" s="150">
        <f t="shared" si="6"/>
        <v>0</v>
      </c>
      <c r="BZ9" s="150">
        <f t="shared" si="7"/>
        <v>0</v>
      </c>
      <c r="CA9" s="150">
        <f t="shared" si="7"/>
        <v>0</v>
      </c>
      <c r="CB9" s="150">
        <f t="shared" si="7"/>
        <v>0</v>
      </c>
      <c r="CC9" s="150">
        <f t="shared" si="7"/>
        <v>0</v>
      </c>
      <c r="CD9" s="150">
        <f t="shared" si="7"/>
        <v>0</v>
      </c>
      <c r="CE9" s="150">
        <f t="shared" si="7"/>
        <v>0</v>
      </c>
      <c r="CF9" s="150">
        <f t="shared" si="7"/>
        <v>0</v>
      </c>
      <c r="CG9" s="150">
        <f t="shared" si="8"/>
        <v>0</v>
      </c>
      <c r="CH9" s="150">
        <f t="shared" si="8"/>
        <v>0</v>
      </c>
      <c r="CI9" s="150">
        <f t="shared" si="8"/>
        <v>0</v>
      </c>
      <c r="CJ9" s="150">
        <f t="shared" si="8"/>
        <v>0</v>
      </c>
      <c r="CK9" s="150">
        <f t="shared" si="8"/>
        <v>0</v>
      </c>
      <c r="CL9" s="150">
        <f t="shared" si="8"/>
        <v>0</v>
      </c>
      <c r="CM9" s="150">
        <f t="shared" si="8"/>
        <v>0</v>
      </c>
      <c r="CN9" s="150">
        <f t="shared" si="8"/>
        <v>0</v>
      </c>
      <c r="CO9" s="150">
        <f t="shared" si="8"/>
        <v>0</v>
      </c>
      <c r="CP9" s="150">
        <f t="shared" si="8"/>
        <v>0</v>
      </c>
      <c r="CQ9" s="150">
        <f t="shared" si="8"/>
        <v>0</v>
      </c>
      <c r="CR9" s="150">
        <f t="shared" si="8"/>
        <v>0</v>
      </c>
      <c r="CS9" s="150">
        <f t="shared" si="8"/>
        <v>0</v>
      </c>
      <c r="CT9" s="150">
        <f t="shared" si="8"/>
        <v>0</v>
      </c>
      <c r="CU9" s="150">
        <f t="shared" si="8"/>
        <v>0</v>
      </c>
      <c r="CV9" s="150">
        <f t="shared" si="8"/>
        <v>0</v>
      </c>
      <c r="CW9" s="150">
        <f t="shared" si="9"/>
        <v>0</v>
      </c>
      <c r="CX9" s="151">
        <f t="shared" si="9"/>
        <v>0</v>
      </c>
    </row>
    <row r="10" spans="3:102" ht="15.75" thickBot="1" x14ac:dyDescent="0.3">
      <c r="C10" s="4" t="str">
        <f t="shared" si="1"/>
        <v>Line 10: Expected Debt Interest Repayments. This is an input. Enter the net amount of interest to be paid as a negative number.</v>
      </c>
      <c r="E10" s="4">
        <f t="shared" si="2"/>
        <v>10</v>
      </c>
      <c r="F10" s="4" t="s">
        <v>6</v>
      </c>
      <c r="G10" s="4" t="s">
        <v>10</v>
      </c>
      <c r="H10" s="1" t="s">
        <v>47</v>
      </c>
      <c r="I10" s="1" t="s">
        <v>10</v>
      </c>
      <c r="K10" s="1" t="s">
        <v>45</v>
      </c>
      <c r="L10" s="1" t="s">
        <v>33</v>
      </c>
      <c r="M10" s="180">
        <f>'Input Cashflows'!M10</f>
        <v>0</v>
      </c>
      <c r="N10" s="181">
        <f>'Input Cashflows'!N10</f>
        <v>0</v>
      </c>
      <c r="O10" s="184">
        <f>'Input Cashflows'!O10</f>
        <v>0</v>
      </c>
      <c r="P10" s="184">
        <f>'Input Cashflows'!P10</f>
        <v>0</v>
      </c>
      <c r="Q10" s="181">
        <f>'Input Cashflows'!Q10</f>
        <v>0</v>
      </c>
      <c r="R10" s="181">
        <f>'Input Cashflows'!R10</f>
        <v>0</v>
      </c>
      <c r="S10" s="181">
        <f>'Input Cashflows'!S10</f>
        <v>0</v>
      </c>
      <c r="T10" s="181">
        <f>'Input Cashflows'!T10</f>
        <v>0</v>
      </c>
      <c r="U10" s="181">
        <f>'Input Cashflows'!U10</f>
        <v>0</v>
      </c>
      <c r="V10" s="181">
        <f>'Input Cashflows'!V10</f>
        <v>0</v>
      </c>
      <c r="W10" s="181">
        <f>'Input Cashflows'!W10</f>
        <v>0</v>
      </c>
      <c r="X10" s="181">
        <f>'Input Cashflows'!X10</f>
        <v>0</v>
      </c>
      <c r="Y10" s="181">
        <f>'Input Cashflows'!Y10</f>
        <v>0</v>
      </c>
      <c r="Z10" s="181">
        <f>'Input Cashflows'!Z10</f>
        <v>0</v>
      </c>
      <c r="AA10" s="181">
        <f>'Input Cashflows'!AA10</f>
        <v>0</v>
      </c>
      <c r="AB10" s="181">
        <f>'Input Cashflows'!AB10</f>
        <v>0</v>
      </c>
      <c r="AC10" s="181">
        <f>'Input Cashflows'!AC10</f>
        <v>0</v>
      </c>
      <c r="AD10" s="181">
        <f>'Input Cashflows'!AD10</f>
        <v>0</v>
      </c>
      <c r="AE10" s="181">
        <f>'Input Cashflows'!AE10</f>
        <v>0</v>
      </c>
      <c r="AF10" s="181">
        <f>'Input Cashflows'!AF10</f>
        <v>0</v>
      </c>
      <c r="AG10" s="181">
        <f>'Input Cashflows'!AG10</f>
        <v>0</v>
      </c>
      <c r="AH10" s="181">
        <f>'Input Cashflows'!AH10</f>
        <v>0</v>
      </c>
      <c r="AI10" s="181">
        <f>'Input Cashflows'!AI10</f>
        <v>0</v>
      </c>
      <c r="AJ10" s="181">
        <f>'Input Cashflows'!AJ10</f>
        <v>0</v>
      </c>
      <c r="AK10" s="181">
        <f>'Input Cashflows'!AK10</f>
        <v>0</v>
      </c>
      <c r="AL10" s="181">
        <f>'Input Cashflows'!AL10</f>
        <v>0</v>
      </c>
      <c r="AM10" s="181">
        <f>'Input Cashflows'!AM10</f>
        <v>0</v>
      </c>
      <c r="AN10" s="181">
        <f>'Input Cashflows'!AN10</f>
        <v>0</v>
      </c>
      <c r="AO10" s="181">
        <f>'Input Cashflows'!AO10</f>
        <v>0</v>
      </c>
      <c r="AP10" s="181">
        <f>'Input Cashflows'!AP10</f>
        <v>0</v>
      </c>
      <c r="AQ10" s="181">
        <f>'Input Cashflows'!AQ10</f>
        <v>0</v>
      </c>
      <c r="AR10" s="182">
        <f>'Input Cashflows'!AR10</f>
        <v>0</v>
      </c>
      <c r="AS10" s="182">
        <f>'Input Cashflows'!AS10</f>
        <v>0</v>
      </c>
      <c r="AT10" s="182">
        <f>'Input Cashflows'!AT10</f>
        <v>0</v>
      </c>
      <c r="AU10" s="183">
        <f>'Input Cashflows'!AU10</f>
        <v>0</v>
      </c>
      <c r="BO10" s="156" t="str">
        <f t="shared" si="5"/>
        <v>Expected Debt Interest Repayments</v>
      </c>
      <c r="BP10" s="150">
        <f t="shared" si="6"/>
        <v>0</v>
      </c>
      <c r="BQ10" s="150">
        <f t="shared" si="6"/>
        <v>0</v>
      </c>
      <c r="BR10" s="150">
        <f t="shared" si="6"/>
        <v>0</v>
      </c>
      <c r="BS10" s="150">
        <f t="shared" si="6"/>
        <v>0</v>
      </c>
      <c r="BT10" s="150">
        <f t="shared" si="6"/>
        <v>0</v>
      </c>
      <c r="BU10" s="150">
        <f t="shared" si="6"/>
        <v>0</v>
      </c>
      <c r="BV10" s="150">
        <f t="shared" si="6"/>
        <v>0</v>
      </c>
      <c r="BW10" s="150">
        <f t="shared" si="6"/>
        <v>0</v>
      </c>
      <c r="BX10" s="150">
        <f t="shared" si="6"/>
        <v>0</v>
      </c>
      <c r="BY10" s="150">
        <f t="shared" si="6"/>
        <v>0</v>
      </c>
      <c r="BZ10" s="150">
        <f t="shared" si="7"/>
        <v>0</v>
      </c>
      <c r="CA10" s="150">
        <f t="shared" si="7"/>
        <v>0</v>
      </c>
      <c r="CB10" s="150">
        <f t="shared" si="7"/>
        <v>0</v>
      </c>
      <c r="CC10" s="150">
        <f t="shared" si="7"/>
        <v>0</v>
      </c>
      <c r="CD10" s="150">
        <f t="shared" si="7"/>
        <v>0</v>
      </c>
      <c r="CE10" s="150">
        <f t="shared" si="7"/>
        <v>0</v>
      </c>
      <c r="CF10" s="150">
        <f t="shared" si="7"/>
        <v>0</v>
      </c>
      <c r="CG10" s="150">
        <f t="shared" si="8"/>
        <v>0</v>
      </c>
      <c r="CH10" s="150">
        <f t="shared" si="8"/>
        <v>0</v>
      </c>
      <c r="CI10" s="150">
        <f t="shared" si="8"/>
        <v>0</v>
      </c>
      <c r="CJ10" s="150">
        <f t="shared" si="8"/>
        <v>0</v>
      </c>
      <c r="CK10" s="150">
        <f t="shared" si="8"/>
        <v>0</v>
      </c>
      <c r="CL10" s="150">
        <f t="shared" si="8"/>
        <v>0</v>
      </c>
      <c r="CM10" s="150">
        <f t="shared" si="8"/>
        <v>0</v>
      </c>
      <c r="CN10" s="150">
        <f t="shared" si="8"/>
        <v>0</v>
      </c>
      <c r="CO10" s="150">
        <f t="shared" si="8"/>
        <v>0</v>
      </c>
      <c r="CP10" s="150">
        <f t="shared" si="8"/>
        <v>0</v>
      </c>
      <c r="CQ10" s="150">
        <f t="shared" si="8"/>
        <v>0</v>
      </c>
      <c r="CR10" s="150">
        <f t="shared" si="8"/>
        <v>0</v>
      </c>
      <c r="CS10" s="150">
        <f t="shared" si="8"/>
        <v>0</v>
      </c>
      <c r="CT10" s="150">
        <f t="shared" si="8"/>
        <v>0</v>
      </c>
      <c r="CU10" s="150">
        <f t="shared" si="8"/>
        <v>0</v>
      </c>
      <c r="CV10" s="150">
        <f t="shared" si="8"/>
        <v>0</v>
      </c>
      <c r="CW10" s="150">
        <f t="shared" si="9"/>
        <v>0</v>
      </c>
      <c r="CX10" s="151">
        <f t="shared" si="9"/>
        <v>0</v>
      </c>
    </row>
    <row r="11" spans="3:102" x14ac:dyDescent="0.25">
      <c r="C11" s="4" t="str">
        <f t="shared" si="1"/>
        <v>Line 11: Direct Support payments. This is an input. This line can be used for payments such as payments for minimum revenue guarantees for toll roads.</v>
      </c>
      <c r="E11" s="4">
        <f t="shared" si="2"/>
        <v>11</v>
      </c>
      <c r="F11" s="4" t="s">
        <v>6</v>
      </c>
      <c r="G11" s="4" t="s">
        <v>10</v>
      </c>
      <c r="H11" s="1" t="s">
        <v>42</v>
      </c>
      <c r="I11" s="1" t="s">
        <v>10</v>
      </c>
      <c r="K11" s="1" t="s">
        <v>197</v>
      </c>
      <c r="L11" s="1" t="s">
        <v>33</v>
      </c>
      <c r="M11" s="185">
        <f>'Input Cashflows'!M11</f>
        <v>0</v>
      </c>
      <c r="N11" s="186">
        <f>'Input Cashflows'!N11</f>
        <v>0</v>
      </c>
      <c r="O11" s="186">
        <f>'Input Cashflows'!O11</f>
        <v>0</v>
      </c>
      <c r="P11" s="186">
        <f>'Input Cashflows'!P11</f>
        <v>0</v>
      </c>
      <c r="Q11" s="186">
        <f>'Input Cashflows'!Q11</f>
        <v>0</v>
      </c>
      <c r="R11" s="186">
        <f>'Input Cashflows'!R11</f>
        <v>0</v>
      </c>
      <c r="S11" s="186">
        <f>'Input Cashflows'!S11</f>
        <v>0</v>
      </c>
      <c r="T11" s="186">
        <f>'Input Cashflows'!T11</f>
        <v>0</v>
      </c>
      <c r="U11" s="186">
        <f>'Input Cashflows'!U11</f>
        <v>0</v>
      </c>
      <c r="V11" s="186">
        <f>'Input Cashflows'!V11</f>
        <v>0</v>
      </c>
      <c r="W11" s="186">
        <f>'Input Cashflows'!W11</f>
        <v>0</v>
      </c>
      <c r="X11" s="186">
        <f>'Input Cashflows'!X11</f>
        <v>0</v>
      </c>
      <c r="Y11" s="186">
        <f>'Input Cashflows'!Y11</f>
        <v>0</v>
      </c>
      <c r="Z11" s="186">
        <f>'Input Cashflows'!Z11</f>
        <v>0</v>
      </c>
      <c r="AA11" s="186">
        <f>'Input Cashflows'!AA11</f>
        <v>0</v>
      </c>
      <c r="AB11" s="186">
        <f>'Input Cashflows'!AB11</f>
        <v>0</v>
      </c>
      <c r="AC11" s="186">
        <f>'Input Cashflows'!AC11</f>
        <v>0</v>
      </c>
      <c r="AD11" s="186">
        <f>'Input Cashflows'!AD11</f>
        <v>0</v>
      </c>
      <c r="AE11" s="186">
        <f>'Input Cashflows'!AE11</f>
        <v>0</v>
      </c>
      <c r="AF11" s="186">
        <f>'Input Cashflows'!AF11</f>
        <v>0</v>
      </c>
      <c r="AG11" s="186">
        <f>'Input Cashflows'!AG11</f>
        <v>0</v>
      </c>
      <c r="AH11" s="186">
        <f>'Input Cashflows'!AH11</f>
        <v>0</v>
      </c>
      <c r="AI11" s="186">
        <f>'Input Cashflows'!AI11</f>
        <v>0</v>
      </c>
      <c r="AJ11" s="186">
        <f>'Input Cashflows'!AJ11</f>
        <v>0</v>
      </c>
      <c r="AK11" s="186">
        <f>'Input Cashflows'!AK11</f>
        <v>0</v>
      </c>
      <c r="AL11" s="186">
        <f>'Input Cashflows'!AL11</f>
        <v>0</v>
      </c>
      <c r="AM11" s="186">
        <f>'Input Cashflows'!AM11</f>
        <v>0</v>
      </c>
      <c r="AN11" s="186">
        <f>'Input Cashflows'!AN11</f>
        <v>0</v>
      </c>
      <c r="AO11" s="186">
        <f>'Input Cashflows'!AO11</f>
        <v>0</v>
      </c>
      <c r="AP11" s="186">
        <f>'Input Cashflows'!AP11</f>
        <v>0</v>
      </c>
      <c r="AQ11" s="186">
        <f>'Input Cashflows'!AQ11</f>
        <v>0</v>
      </c>
      <c r="AR11" s="186">
        <f>'Input Cashflows'!AR11</f>
        <v>0</v>
      </c>
      <c r="AS11" s="186">
        <f>'Input Cashflows'!AS11</f>
        <v>0</v>
      </c>
      <c r="AT11" s="186">
        <f>'Input Cashflows'!AT11</f>
        <v>0</v>
      </c>
      <c r="AU11" s="187">
        <f>'Input Cashflows'!AU11</f>
        <v>0</v>
      </c>
      <c r="BO11" s="156" t="str">
        <f t="shared" si="5"/>
        <v>Direct Support payments</v>
      </c>
      <c r="BP11" s="150">
        <f t="shared" si="6"/>
        <v>0</v>
      </c>
      <c r="BQ11" s="150">
        <f t="shared" si="6"/>
        <v>0</v>
      </c>
      <c r="BR11" s="150">
        <f t="shared" si="6"/>
        <v>0</v>
      </c>
      <c r="BS11" s="150">
        <f t="shared" si="6"/>
        <v>0</v>
      </c>
      <c r="BT11" s="150">
        <f t="shared" si="6"/>
        <v>0</v>
      </c>
      <c r="BU11" s="150">
        <f t="shared" si="6"/>
        <v>0</v>
      </c>
      <c r="BV11" s="150">
        <f t="shared" si="6"/>
        <v>0</v>
      </c>
      <c r="BW11" s="150">
        <f t="shared" si="6"/>
        <v>0</v>
      </c>
      <c r="BX11" s="150">
        <f t="shared" si="6"/>
        <v>0</v>
      </c>
      <c r="BY11" s="150">
        <f t="shared" si="6"/>
        <v>0</v>
      </c>
      <c r="BZ11" s="150">
        <f t="shared" si="7"/>
        <v>0</v>
      </c>
      <c r="CA11" s="150">
        <f t="shared" si="7"/>
        <v>0</v>
      </c>
      <c r="CB11" s="150">
        <f t="shared" si="7"/>
        <v>0</v>
      </c>
      <c r="CC11" s="150">
        <f t="shared" si="7"/>
        <v>0</v>
      </c>
      <c r="CD11" s="150">
        <f t="shared" si="7"/>
        <v>0</v>
      </c>
      <c r="CE11" s="150">
        <f t="shared" si="7"/>
        <v>0</v>
      </c>
      <c r="CF11" s="150">
        <f t="shared" si="7"/>
        <v>0</v>
      </c>
      <c r="CG11" s="150">
        <f t="shared" si="8"/>
        <v>0</v>
      </c>
      <c r="CH11" s="150">
        <f t="shared" si="8"/>
        <v>0</v>
      </c>
      <c r="CI11" s="150">
        <f t="shared" si="8"/>
        <v>0</v>
      </c>
      <c r="CJ11" s="150">
        <f t="shared" si="8"/>
        <v>0</v>
      </c>
      <c r="CK11" s="150">
        <f t="shared" si="8"/>
        <v>0</v>
      </c>
      <c r="CL11" s="150">
        <f t="shared" si="8"/>
        <v>0</v>
      </c>
      <c r="CM11" s="150">
        <f t="shared" si="8"/>
        <v>0</v>
      </c>
      <c r="CN11" s="150">
        <f t="shared" si="8"/>
        <v>0</v>
      </c>
      <c r="CO11" s="150">
        <f t="shared" si="8"/>
        <v>0</v>
      </c>
      <c r="CP11" s="150">
        <f t="shared" si="8"/>
        <v>0</v>
      </c>
      <c r="CQ11" s="150">
        <f t="shared" si="8"/>
        <v>0</v>
      </c>
      <c r="CR11" s="150">
        <f t="shared" si="8"/>
        <v>0</v>
      </c>
      <c r="CS11" s="150">
        <f t="shared" si="8"/>
        <v>0</v>
      </c>
      <c r="CT11" s="150">
        <f t="shared" si="8"/>
        <v>0</v>
      </c>
      <c r="CU11" s="150">
        <f t="shared" si="8"/>
        <v>0</v>
      </c>
      <c r="CV11" s="150">
        <f t="shared" si="8"/>
        <v>0</v>
      </c>
      <c r="CW11" s="150">
        <f t="shared" si="9"/>
        <v>0</v>
      </c>
      <c r="CX11" s="151">
        <f t="shared" si="9"/>
        <v>0</v>
      </c>
    </row>
    <row r="12" spans="3:102" ht="15.75" thickBot="1" x14ac:dyDescent="0.3">
      <c r="C12" s="4" t="str">
        <f t="shared" si="1"/>
        <v xml:space="preserve">Line 12: Direct Government receipts. This is an input. This line can be used for payments such as receipts from toll roads.  </v>
      </c>
      <c r="E12" s="4">
        <f t="shared" si="2"/>
        <v>12</v>
      </c>
      <c r="F12" s="4" t="s">
        <v>6</v>
      </c>
      <c r="G12" s="4" t="s">
        <v>10</v>
      </c>
      <c r="H12" s="1" t="s">
        <v>43</v>
      </c>
      <c r="I12" s="1" t="s">
        <v>10</v>
      </c>
      <c r="K12" s="1" t="s">
        <v>198</v>
      </c>
      <c r="M12" s="188">
        <f>'Input Cashflows'!M12</f>
        <v>0</v>
      </c>
      <c r="N12" s="189">
        <f>'Input Cashflows'!N12</f>
        <v>0</v>
      </c>
      <c r="O12" s="189">
        <f>'Input Cashflows'!O12</f>
        <v>0</v>
      </c>
      <c r="P12" s="189">
        <f>'Input Cashflows'!P12</f>
        <v>0</v>
      </c>
      <c r="Q12" s="189">
        <f>'Input Cashflows'!Q12</f>
        <v>0</v>
      </c>
      <c r="R12" s="189">
        <f>'Input Cashflows'!R12</f>
        <v>0</v>
      </c>
      <c r="S12" s="189">
        <f>'Input Cashflows'!S12</f>
        <v>0</v>
      </c>
      <c r="T12" s="189">
        <f>'Input Cashflows'!T12</f>
        <v>0</v>
      </c>
      <c r="U12" s="189">
        <f>'Input Cashflows'!U12</f>
        <v>0</v>
      </c>
      <c r="V12" s="189">
        <f>'Input Cashflows'!V12</f>
        <v>0</v>
      </c>
      <c r="W12" s="189">
        <f>'Input Cashflows'!W12</f>
        <v>0</v>
      </c>
      <c r="X12" s="189">
        <f>'Input Cashflows'!X12</f>
        <v>0</v>
      </c>
      <c r="Y12" s="189">
        <f>'Input Cashflows'!Y12</f>
        <v>0</v>
      </c>
      <c r="Z12" s="189">
        <f>'Input Cashflows'!Z12</f>
        <v>0</v>
      </c>
      <c r="AA12" s="189">
        <f>'Input Cashflows'!AA12</f>
        <v>0</v>
      </c>
      <c r="AB12" s="189">
        <f>'Input Cashflows'!AB12</f>
        <v>0</v>
      </c>
      <c r="AC12" s="189">
        <f>'Input Cashflows'!AC12</f>
        <v>0</v>
      </c>
      <c r="AD12" s="189">
        <f>'Input Cashflows'!AD12</f>
        <v>0</v>
      </c>
      <c r="AE12" s="189">
        <f>'Input Cashflows'!AE12</f>
        <v>0</v>
      </c>
      <c r="AF12" s="189">
        <f>'Input Cashflows'!AF12</f>
        <v>0</v>
      </c>
      <c r="AG12" s="189">
        <f>'Input Cashflows'!AG12</f>
        <v>0</v>
      </c>
      <c r="AH12" s="189">
        <f>'Input Cashflows'!AH12</f>
        <v>0</v>
      </c>
      <c r="AI12" s="189">
        <f>'Input Cashflows'!AI12</f>
        <v>0</v>
      </c>
      <c r="AJ12" s="189">
        <f>'Input Cashflows'!AJ12</f>
        <v>0</v>
      </c>
      <c r="AK12" s="189">
        <f>'Input Cashflows'!AK12</f>
        <v>0</v>
      </c>
      <c r="AL12" s="189">
        <f>'Input Cashflows'!AL12</f>
        <v>0</v>
      </c>
      <c r="AM12" s="189">
        <f>'Input Cashflows'!AM12</f>
        <v>0</v>
      </c>
      <c r="AN12" s="189">
        <f>'Input Cashflows'!AN12</f>
        <v>0</v>
      </c>
      <c r="AO12" s="189">
        <f>'Input Cashflows'!AO12</f>
        <v>0</v>
      </c>
      <c r="AP12" s="189">
        <f>'Input Cashflows'!AP12</f>
        <v>0</v>
      </c>
      <c r="AQ12" s="189">
        <f>'Input Cashflows'!AQ12</f>
        <v>0</v>
      </c>
      <c r="AR12" s="189">
        <f>'Input Cashflows'!AR12</f>
        <v>0</v>
      </c>
      <c r="AS12" s="189">
        <f>'Input Cashflows'!AS12</f>
        <v>0</v>
      </c>
      <c r="AT12" s="189">
        <f>'Input Cashflows'!AT12</f>
        <v>0</v>
      </c>
      <c r="AU12" s="190">
        <f>'Input Cashflows'!AU12</f>
        <v>0</v>
      </c>
      <c r="BO12" s="157" t="str">
        <f t="shared" si="5"/>
        <v>Direct Government receipts</v>
      </c>
      <c r="BP12" s="148">
        <f t="shared" ref="BP12:CX12" si="10">M12</f>
        <v>0</v>
      </c>
      <c r="BQ12" s="148">
        <f t="shared" si="10"/>
        <v>0</v>
      </c>
      <c r="BR12" s="148">
        <f t="shared" si="10"/>
        <v>0</v>
      </c>
      <c r="BS12" s="148">
        <f t="shared" si="10"/>
        <v>0</v>
      </c>
      <c r="BT12" s="148">
        <f t="shared" si="10"/>
        <v>0</v>
      </c>
      <c r="BU12" s="148">
        <f t="shared" si="10"/>
        <v>0</v>
      </c>
      <c r="BV12" s="148">
        <f t="shared" si="10"/>
        <v>0</v>
      </c>
      <c r="BW12" s="148">
        <f t="shared" si="10"/>
        <v>0</v>
      </c>
      <c r="BX12" s="148">
        <f t="shared" si="10"/>
        <v>0</v>
      </c>
      <c r="BY12" s="148">
        <f t="shared" si="10"/>
        <v>0</v>
      </c>
      <c r="BZ12" s="148">
        <f t="shared" si="10"/>
        <v>0</v>
      </c>
      <c r="CA12" s="148">
        <f t="shared" si="10"/>
        <v>0</v>
      </c>
      <c r="CB12" s="148">
        <f t="shared" si="10"/>
        <v>0</v>
      </c>
      <c r="CC12" s="148">
        <f t="shared" si="10"/>
        <v>0</v>
      </c>
      <c r="CD12" s="148">
        <f t="shared" si="10"/>
        <v>0</v>
      </c>
      <c r="CE12" s="148">
        <f t="shared" si="10"/>
        <v>0</v>
      </c>
      <c r="CF12" s="148">
        <f t="shared" si="10"/>
        <v>0</v>
      </c>
      <c r="CG12" s="148">
        <f t="shared" si="10"/>
        <v>0</v>
      </c>
      <c r="CH12" s="148">
        <f t="shared" si="10"/>
        <v>0</v>
      </c>
      <c r="CI12" s="148">
        <f t="shared" si="10"/>
        <v>0</v>
      </c>
      <c r="CJ12" s="148">
        <f t="shared" si="10"/>
        <v>0</v>
      </c>
      <c r="CK12" s="148">
        <f t="shared" si="10"/>
        <v>0</v>
      </c>
      <c r="CL12" s="148">
        <f t="shared" si="10"/>
        <v>0</v>
      </c>
      <c r="CM12" s="148">
        <f t="shared" si="10"/>
        <v>0</v>
      </c>
      <c r="CN12" s="148">
        <f t="shared" si="10"/>
        <v>0</v>
      </c>
      <c r="CO12" s="148">
        <f t="shared" si="10"/>
        <v>0</v>
      </c>
      <c r="CP12" s="148">
        <f t="shared" si="10"/>
        <v>0</v>
      </c>
      <c r="CQ12" s="148">
        <f t="shared" si="10"/>
        <v>0</v>
      </c>
      <c r="CR12" s="148">
        <f t="shared" si="10"/>
        <v>0</v>
      </c>
      <c r="CS12" s="148">
        <f t="shared" si="10"/>
        <v>0</v>
      </c>
      <c r="CT12" s="148">
        <f t="shared" si="10"/>
        <v>0</v>
      </c>
      <c r="CU12" s="148">
        <f t="shared" si="10"/>
        <v>0</v>
      </c>
      <c r="CV12" s="148">
        <f t="shared" si="10"/>
        <v>0</v>
      </c>
      <c r="CW12" s="148">
        <f t="shared" si="10"/>
        <v>0</v>
      </c>
      <c r="CX12" s="149">
        <f t="shared" si="10"/>
        <v>0</v>
      </c>
    </row>
    <row r="13" spans="3:102" ht="15.75" thickBot="1" x14ac:dyDescent="0.3">
      <c r="C13" s="4" t="str">
        <f t="shared" si="1"/>
        <v>Line 13: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13" s="4">
        <f t="shared" si="2"/>
        <v>13</v>
      </c>
      <c r="F13" s="4" t="s">
        <v>13</v>
      </c>
      <c r="G13" s="4" t="s">
        <v>10</v>
      </c>
      <c r="H13" s="1" t="s">
        <v>30</v>
      </c>
      <c r="I13" s="1" t="s">
        <v>10</v>
      </c>
      <c r="J13" s="2" t="s">
        <v>11</v>
      </c>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BO13" s="155" t="s">
        <v>236</v>
      </c>
      <c r="BP13" s="146">
        <f t="shared" ref="BP13:CX13" si="11">BP7-BP8</f>
        <v>0</v>
      </c>
      <c r="BQ13" s="146">
        <f t="shared" si="11"/>
        <v>0</v>
      </c>
      <c r="BR13" s="146">
        <f t="shared" si="11"/>
        <v>0</v>
      </c>
      <c r="BS13" s="146">
        <f t="shared" si="11"/>
        <v>0</v>
      </c>
      <c r="BT13" s="146">
        <f t="shared" si="11"/>
        <v>0</v>
      </c>
      <c r="BU13" s="146">
        <f t="shared" si="11"/>
        <v>0</v>
      </c>
      <c r="BV13" s="146">
        <f t="shared" si="11"/>
        <v>0</v>
      </c>
      <c r="BW13" s="146">
        <f t="shared" si="11"/>
        <v>0</v>
      </c>
      <c r="BX13" s="146">
        <f t="shared" si="11"/>
        <v>0</v>
      </c>
      <c r="BY13" s="146">
        <f t="shared" si="11"/>
        <v>0</v>
      </c>
      <c r="BZ13" s="146">
        <f t="shared" si="11"/>
        <v>0</v>
      </c>
      <c r="CA13" s="146">
        <f t="shared" si="11"/>
        <v>0</v>
      </c>
      <c r="CB13" s="146">
        <f t="shared" si="11"/>
        <v>0</v>
      </c>
      <c r="CC13" s="146">
        <f t="shared" si="11"/>
        <v>0</v>
      </c>
      <c r="CD13" s="146">
        <f t="shared" si="11"/>
        <v>0</v>
      </c>
      <c r="CE13" s="146">
        <f t="shared" si="11"/>
        <v>0</v>
      </c>
      <c r="CF13" s="146">
        <f t="shared" si="11"/>
        <v>0</v>
      </c>
      <c r="CG13" s="146">
        <f t="shared" si="11"/>
        <v>0</v>
      </c>
      <c r="CH13" s="146">
        <f t="shared" si="11"/>
        <v>0</v>
      </c>
      <c r="CI13" s="146">
        <f t="shared" si="11"/>
        <v>0</v>
      </c>
      <c r="CJ13" s="146">
        <f t="shared" si="11"/>
        <v>0</v>
      </c>
      <c r="CK13" s="146">
        <f t="shared" si="11"/>
        <v>0</v>
      </c>
      <c r="CL13" s="146">
        <f t="shared" si="11"/>
        <v>0</v>
      </c>
      <c r="CM13" s="146">
        <f t="shared" si="11"/>
        <v>0</v>
      </c>
      <c r="CN13" s="146">
        <f t="shared" si="11"/>
        <v>0</v>
      </c>
      <c r="CO13" s="146">
        <f t="shared" si="11"/>
        <v>0</v>
      </c>
      <c r="CP13" s="146">
        <f t="shared" si="11"/>
        <v>0</v>
      </c>
      <c r="CQ13" s="146">
        <f t="shared" si="11"/>
        <v>0</v>
      </c>
      <c r="CR13" s="146">
        <f t="shared" si="11"/>
        <v>0</v>
      </c>
      <c r="CS13" s="146">
        <f t="shared" si="11"/>
        <v>0</v>
      </c>
      <c r="CT13" s="146">
        <f t="shared" si="11"/>
        <v>0</v>
      </c>
      <c r="CU13" s="146">
        <f t="shared" si="11"/>
        <v>0</v>
      </c>
      <c r="CV13" s="146">
        <f t="shared" si="11"/>
        <v>0</v>
      </c>
      <c r="CW13" s="146">
        <f t="shared" si="11"/>
        <v>0</v>
      </c>
      <c r="CX13" s="147">
        <f t="shared" si="11"/>
        <v>0</v>
      </c>
    </row>
    <row r="14" spans="3:102" ht="15.75" thickBot="1" x14ac:dyDescent="0.3">
      <c r="C14" s="4" t="str">
        <f t="shared" si="1"/>
        <v>Line 14: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14" s="4">
        <f t="shared" si="2"/>
        <v>14</v>
      </c>
      <c r="F14" s="4" t="s">
        <v>7</v>
      </c>
      <c r="G14" s="4" t="s">
        <v>10</v>
      </c>
      <c r="H14" s="1" t="s">
        <v>19</v>
      </c>
      <c r="I14" s="1" t="s">
        <v>10</v>
      </c>
      <c r="J14" s="84">
        <v>6</v>
      </c>
      <c r="K14" s="1" t="str">
        <f t="shared" ref="K14:K19" si="12">"Relative "&amp;K7</f>
        <v>Relative Gross Operating Income to Company</v>
      </c>
      <c r="M14" s="14">
        <f ca="1">OFFSET('Stress Multipliers'!F$39,10*$J$14,0)</f>
        <v>0.82499999999999996</v>
      </c>
      <c r="N14" s="5">
        <f ca="1">OFFSET('Stress Multipliers'!G$39,10*$J$14,0)</f>
        <v>0.82499999999999996</v>
      </c>
      <c r="O14" s="5">
        <f ca="1">OFFSET('Stress Multipliers'!H$39,10*$J$14,0)</f>
        <v>0.82499999999999996</v>
      </c>
      <c r="P14" s="5">
        <f ca="1">OFFSET('Stress Multipliers'!I$39,10*$J$14,0)</f>
        <v>0.82499999999999996</v>
      </c>
      <c r="Q14" s="5">
        <f ca="1">OFFSET('Stress Multipliers'!J$39,10*$J$14,0)</f>
        <v>0.82499999999999996</v>
      </c>
      <c r="R14" s="5">
        <f ca="1">OFFSET('Stress Multipliers'!K$39,10*$J$14,0)</f>
        <v>0.82499999999999996</v>
      </c>
      <c r="S14" s="5">
        <f ca="1">OFFSET('Stress Multipliers'!L$39,10*$J$14,0)</f>
        <v>0.82499999999999996</v>
      </c>
      <c r="T14" s="5">
        <f ca="1">OFFSET('Stress Multipliers'!M$39,10*$J$14,0)</f>
        <v>0.82499999999999996</v>
      </c>
      <c r="U14" s="5">
        <f ca="1">OFFSET('Stress Multipliers'!N$39,10*$J$14,0)</f>
        <v>0.82499999999999996</v>
      </c>
      <c r="V14" s="5">
        <f ca="1">OFFSET('Stress Multipliers'!O$39,10*$J$14,0)</f>
        <v>0.82499999999999996</v>
      </c>
      <c r="W14" s="5">
        <f ca="1">OFFSET('Stress Multipliers'!P$39,10*$J$14,0)</f>
        <v>0.82499999999999996</v>
      </c>
      <c r="X14" s="5">
        <f ca="1">OFFSET('Stress Multipliers'!Q$39,10*$J$14,0)</f>
        <v>0.82499999999999996</v>
      </c>
      <c r="Y14" s="5">
        <f ca="1">OFFSET('Stress Multipliers'!R$39,10*$J$14,0)</f>
        <v>0.82499999999999996</v>
      </c>
      <c r="Z14" s="5">
        <f ca="1">OFFSET('Stress Multipliers'!S$39,10*$J$14,0)</f>
        <v>0.82499999999999996</v>
      </c>
      <c r="AA14" s="5">
        <f ca="1">OFFSET('Stress Multipliers'!T$39,10*$J$14,0)</f>
        <v>0.82499999999999996</v>
      </c>
      <c r="AB14" s="5">
        <f ca="1">OFFSET('Stress Multipliers'!U$39,10*$J$14,0)</f>
        <v>0.82499999999999996</v>
      </c>
      <c r="AC14" s="5">
        <f ca="1">OFFSET('Stress Multipliers'!V$39,10*$J$14,0)</f>
        <v>0.82499999999999996</v>
      </c>
      <c r="AD14" s="5">
        <f ca="1">OFFSET('Stress Multipliers'!W$39,10*$J$14,0)</f>
        <v>0.82499999999999996</v>
      </c>
      <c r="AE14" s="5">
        <f ca="1">OFFSET('Stress Multipliers'!X$39,10*$J$14,0)</f>
        <v>0.82499999999999996</v>
      </c>
      <c r="AF14" s="5">
        <f ca="1">OFFSET('Stress Multipliers'!Y$39,10*$J$14,0)</f>
        <v>0.82499999999999996</v>
      </c>
      <c r="AG14" s="5">
        <f ca="1">OFFSET('Stress Multipliers'!Z$39,10*$J$14,0)</f>
        <v>0.82499999999999996</v>
      </c>
      <c r="AH14" s="5">
        <f ca="1">OFFSET('Stress Multipliers'!AA$39,10*$J$14,0)</f>
        <v>0.82499999999999996</v>
      </c>
      <c r="AI14" s="5">
        <f ca="1">OFFSET('Stress Multipliers'!AB$39,10*$J$14,0)</f>
        <v>0.82499999999999996</v>
      </c>
      <c r="AJ14" s="5">
        <f ca="1">OFFSET('Stress Multipliers'!AC$39,10*$J$14,0)</f>
        <v>0.82499999999999996</v>
      </c>
      <c r="AK14" s="5">
        <f ca="1">OFFSET('Stress Multipliers'!AD$39,10*$J$14,0)</f>
        <v>0.82499999999999996</v>
      </c>
      <c r="AL14" s="5">
        <f ca="1">OFFSET('Stress Multipliers'!AE$39,10*$J$14,0)</f>
        <v>0.82499999999999996</v>
      </c>
      <c r="AM14" s="5">
        <f ca="1">OFFSET('Stress Multipliers'!AF$39,10*$J$14,0)</f>
        <v>0.82499999999999996</v>
      </c>
      <c r="AN14" s="5">
        <f ca="1">OFFSET('Stress Multipliers'!AG$39,10*$J$14,0)</f>
        <v>0.82499999999999996</v>
      </c>
      <c r="AO14" s="5">
        <f ca="1">OFFSET('Stress Multipliers'!AH$39,10*$J$14,0)</f>
        <v>0.82499999999999996</v>
      </c>
      <c r="AP14" s="5">
        <f ca="1">OFFSET('Stress Multipliers'!AI$39,10*$J$14,0)</f>
        <v>0.82499999999999996</v>
      </c>
      <c r="AQ14" s="5">
        <f ca="1">OFFSET('Stress Multipliers'!AJ$39,10*$J$14,0)</f>
        <v>0.82499999999999996</v>
      </c>
      <c r="AR14" s="5">
        <f ca="1">OFFSET('Stress Multipliers'!AK$39,10*$J$14,0)</f>
        <v>0.82499999999999996</v>
      </c>
      <c r="AS14" s="5">
        <f ca="1">OFFSET('Stress Multipliers'!AL$39,10*$J$14,0)</f>
        <v>0.82499999999999996</v>
      </c>
      <c r="AT14" s="5">
        <f ca="1">OFFSET('Stress Multipliers'!AM$39,10*$J$14,0)</f>
        <v>0.82499999999999996</v>
      </c>
      <c r="AU14" s="6">
        <f ca="1">OFFSET('Stress Multipliers'!AN$39,10*$J$14,0)</f>
        <v>0.82499999999999996</v>
      </c>
      <c r="BO14" s="156" t="s">
        <v>237</v>
      </c>
      <c r="BP14" s="150">
        <f t="shared" ref="BP14:CX14" si="13">BP9+BP10</f>
        <v>0</v>
      </c>
      <c r="BQ14" s="150">
        <f t="shared" si="13"/>
        <v>0</v>
      </c>
      <c r="BR14" s="150">
        <f t="shared" si="13"/>
        <v>0</v>
      </c>
      <c r="BS14" s="150">
        <f t="shared" si="13"/>
        <v>0</v>
      </c>
      <c r="BT14" s="150">
        <f t="shared" si="13"/>
        <v>0</v>
      </c>
      <c r="BU14" s="150">
        <f t="shared" si="13"/>
        <v>0</v>
      </c>
      <c r="BV14" s="150">
        <f t="shared" si="13"/>
        <v>0</v>
      </c>
      <c r="BW14" s="150">
        <f t="shared" si="13"/>
        <v>0</v>
      </c>
      <c r="BX14" s="150">
        <f t="shared" si="13"/>
        <v>0</v>
      </c>
      <c r="BY14" s="150">
        <f t="shared" si="13"/>
        <v>0</v>
      </c>
      <c r="BZ14" s="150">
        <f t="shared" si="13"/>
        <v>0</v>
      </c>
      <c r="CA14" s="150">
        <f t="shared" si="13"/>
        <v>0</v>
      </c>
      <c r="CB14" s="150">
        <f t="shared" si="13"/>
        <v>0</v>
      </c>
      <c r="CC14" s="150">
        <f t="shared" si="13"/>
        <v>0</v>
      </c>
      <c r="CD14" s="150">
        <f t="shared" si="13"/>
        <v>0</v>
      </c>
      <c r="CE14" s="150">
        <f t="shared" si="13"/>
        <v>0</v>
      </c>
      <c r="CF14" s="150">
        <f t="shared" si="13"/>
        <v>0</v>
      </c>
      <c r="CG14" s="150">
        <f t="shared" si="13"/>
        <v>0</v>
      </c>
      <c r="CH14" s="150">
        <f t="shared" si="13"/>
        <v>0</v>
      </c>
      <c r="CI14" s="150">
        <f t="shared" si="13"/>
        <v>0</v>
      </c>
      <c r="CJ14" s="150">
        <f t="shared" si="13"/>
        <v>0</v>
      </c>
      <c r="CK14" s="150">
        <f t="shared" si="13"/>
        <v>0</v>
      </c>
      <c r="CL14" s="150">
        <f t="shared" si="13"/>
        <v>0</v>
      </c>
      <c r="CM14" s="150">
        <f t="shared" si="13"/>
        <v>0</v>
      </c>
      <c r="CN14" s="150">
        <f t="shared" si="13"/>
        <v>0</v>
      </c>
      <c r="CO14" s="150">
        <f t="shared" si="13"/>
        <v>0</v>
      </c>
      <c r="CP14" s="150">
        <f t="shared" si="13"/>
        <v>0</v>
      </c>
      <c r="CQ14" s="150">
        <f t="shared" si="13"/>
        <v>0</v>
      </c>
      <c r="CR14" s="150">
        <f t="shared" si="13"/>
        <v>0</v>
      </c>
      <c r="CS14" s="150">
        <f t="shared" si="13"/>
        <v>0</v>
      </c>
      <c r="CT14" s="150">
        <f t="shared" si="13"/>
        <v>0</v>
      </c>
      <c r="CU14" s="150">
        <f t="shared" si="13"/>
        <v>0</v>
      </c>
      <c r="CV14" s="150">
        <f t="shared" si="13"/>
        <v>0</v>
      </c>
      <c r="CW14" s="150">
        <f t="shared" si="13"/>
        <v>0</v>
      </c>
      <c r="CX14" s="151">
        <f t="shared" si="13"/>
        <v>0</v>
      </c>
    </row>
    <row r="15" spans="3:102" x14ac:dyDescent="0.25">
      <c r="C15" s="4" t="str">
        <f t="shared" si="1"/>
        <v>Line 15: Relative Operating Expenses. This is a scenario multiplier. This is the multiplier on the costs.  Typical causes of an increase could be as follows: higher maintenance, additional staff, increases in commodity prices, increases in FX expenses, increases due to inflation.</v>
      </c>
      <c r="E15" s="4">
        <f t="shared" si="2"/>
        <v>15</v>
      </c>
      <c r="F15" s="4" t="s">
        <v>7</v>
      </c>
      <c r="G15" s="4" t="s">
        <v>10</v>
      </c>
      <c r="H15" s="1" t="s">
        <v>17</v>
      </c>
      <c r="I15" s="1" t="s">
        <v>10</v>
      </c>
      <c r="K15" s="1" t="str">
        <f t="shared" si="12"/>
        <v>Relative Operating Expenses</v>
      </c>
      <c r="M15" s="15">
        <f ca="1">OFFSET('Stress Multipliers'!F$39,10*$J$14+1,0)</f>
        <v>1.24</v>
      </c>
      <c r="N15" s="7">
        <f ca="1">OFFSET('Stress Multipliers'!G$39,10*$J$14+1,0)</f>
        <v>1.24</v>
      </c>
      <c r="O15" s="7">
        <f ca="1">OFFSET('Stress Multipliers'!H$39,10*$J$14+1,0)</f>
        <v>1.24</v>
      </c>
      <c r="P15" s="7">
        <f ca="1">OFFSET('Stress Multipliers'!I$39,10*$J$14+1,0)</f>
        <v>1.24</v>
      </c>
      <c r="Q15" s="7">
        <f ca="1">OFFSET('Stress Multipliers'!J$39,10*$J$14+1,0)</f>
        <v>1.24</v>
      </c>
      <c r="R15" s="7">
        <f ca="1">OFFSET('Stress Multipliers'!K$39,10*$J$14+1,0)</f>
        <v>1.24</v>
      </c>
      <c r="S15" s="7">
        <f ca="1">OFFSET('Stress Multipliers'!L$39,10*$J$14+1,0)</f>
        <v>1.24</v>
      </c>
      <c r="T15" s="7">
        <f ca="1">OFFSET('Stress Multipliers'!M$39,10*$J$14+1,0)</f>
        <v>1.24</v>
      </c>
      <c r="U15" s="7">
        <f ca="1">OFFSET('Stress Multipliers'!N$39,10*$J$14+1,0)</f>
        <v>1.24</v>
      </c>
      <c r="V15" s="7">
        <f ca="1">OFFSET('Stress Multipliers'!O$39,10*$J$14+1,0)</f>
        <v>1.24</v>
      </c>
      <c r="W15" s="7">
        <f ca="1">OFFSET('Stress Multipliers'!P$39,10*$J$14+1,0)</f>
        <v>1.24</v>
      </c>
      <c r="X15" s="7">
        <f ca="1">OFFSET('Stress Multipliers'!Q$39,10*$J$14+1,0)</f>
        <v>1.24</v>
      </c>
      <c r="Y15" s="7">
        <f ca="1">OFFSET('Stress Multipliers'!R$39,10*$J$14+1,0)</f>
        <v>1.24</v>
      </c>
      <c r="Z15" s="7">
        <f ca="1">OFFSET('Stress Multipliers'!S$39,10*$J$14+1,0)</f>
        <v>1.24</v>
      </c>
      <c r="AA15" s="7">
        <f ca="1">OFFSET('Stress Multipliers'!T$39,10*$J$14+1,0)</f>
        <v>1.24</v>
      </c>
      <c r="AB15" s="7">
        <f ca="1">OFFSET('Stress Multipliers'!U$39,10*$J$14+1,0)</f>
        <v>1.24</v>
      </c>
      <c r="AC15" s="7">
        <f ca="1">OFFSET('Stress Multipliers'!V$39,10*$J$14+1,0)</f>
        <v>1.24</v>
      </c>
      <c r="AD15" s="7">
        <f ca="1">OFFSET('Stress Multipliers'!W$39,10*$J$14+1,0)</f>
        <v>1.24</v>
      </c>
      <c r="AE15" s="7">
        <f ca="1">OFFSET('Stress Multipliers'!X$39,10*$J$14+1,0)</f>
        <v>1.24</v>
      </c>
      <c r="AF15" s="7">
        <f ca="1">OFFSET('Stress Multipliers'!Y$39,10*$J$14+1,0)</f>
        <v>1.24</v>
      </c>
      <c r="AG15" s="7">
        <f ca="1">OFFSET('Stress Multipliers'!Z$39,10*$J$14+1,0)</f>
        <v>1.24</v>
      </c>
      <c r="AH15" s="7">
        <f ca="1">OFFSET('Stress Multipliers'!AA$39,10*$J$14+1,0)</f>
        <v>1.24</v>
      </c>
      <c r="AI15" s="7">
        <f ca="1">OFFSET('Stress Multipliers'!AB$39,10*$J$14+1,0)</f>
        <v>1.24</v>
      </c>
      <c r="AJ15" s="7">
        <f ca="1">OFFSET('Stress Multipliers'!AC$39,10*$J$14+1,0)</f>
        <v>1.24</v>
      </c>
      <c r="AK15" s="7">
        <f ca="1">OFFSET('Stress Multipliers'!AD$39,10*$J$14+1,0)</f>
        <v>1.24</v>
      </c>
      <c r="AL15" s="7">
        <f ca="1">OFFSET('Stress Multipliers'!AE$39,10*$J$14+1,0)</f>
        <v>1.24</v>
      </c>
      <c r="AM15" s="7">
        <f ca="1">OFFSET('Stress Multipliers'!AF$39,10*$J$14+1,0)</f>
        <v>1.24</v>
      </c>
      <c r="AN15" s="7">
        <f ca="1">OFFSET('Stress Multipliers'!AG$39,10*$J$14+1,0)</f>
        <v>1.24</v>
      </c>
      <c r="AO15" s="7">
        <f ca="1">OFFSET('Stress Multipliers'!AH$39,10*$J$14+1,0)</f>
        <v>1.24</v>
      </c>
      <c r="AP15" s="7">
        <f ca="1">OFFSET('Stress Multipliers'!AI$39,10*$J$14+1,0)</f>
        <v>1.24</v>
      </c>
      <c r="AQ15" s="7">
        <f ca="1">OFFSET('Stress Multipliers'!AJ$39,10*$J$14+1,0)</f>
        <v>1.24</v>
      </c>
      <c r="AR15" s="7">
        <f ca="1">OFFSET('Stress Multipliers'!AK$39,10*$J$14+1,0)</f>
        <v>1.24</v>
      </c>
      <c r="AS15" s="7">
        <f ca="1">OFFSET('Stress Multipliers'!AL$39,10*$J$14+1,0)</f>
        <v>1.24</v>
      </c>
      <c r="AT15" s="7">
        <f ca="1">OFFSET('Stress Multipliers'!AM$39,10*$J$14+1,0)</f>
        <v>1.24</v>
      </c>
      <c r="AU15" s="8">
        <f ca="1">OFFSET('Stress Multipliers'!AN$39,10*$J$14+1,0)</f>
        <v>1.24</v>
      </c>
      <c r="BO15" s="157" t="s">
        <v>241</v>
      </c>
      <c r="BP15" s="148">
        <f>BP11-BP12</f>
        <v>0</v>
      </c>
      <c r="BQ15" s="148">
        <f t="shared" ref="BQ15:CX15" si="14">BQ11-BQ12</f>
        <v>0</v>
      </c>
      <c r="BR15" s="148">
        <f t="shared" si="14"/>
        <v>0</v>
      </c>
      <c r="BS15" s="148">
        <f t="shared" si="14"/>
        <v>0</v>
      </c>
      <c r="BT15" s="148">
        <f t="shared" si="14"/>
        <v>0</v>
      </c>
      <c r="BU15" s="148">
        <f t="shared" si="14"/>
        <v>0</v>
      </c>
      <c r="BV15" s="148">
        <f t="shared" si="14"/>
        <v>0</v>
      </c>
      <c r="BW15" s="148">
        <f t="shared" si="14"/>
        <v>0</v>
      </c>
      <c r="BX15" s="148">
        <f t="shared" si="14"/>
        <v>0</v>
      </c>
      <c r="BY15" s="148">
        <f t="shared" si="14"/>
        <v>0</v>
      </c>
      <c r="BZ15" s="148">
        <f t="shared" si="14"/>
        <v>0</v>
      </c>
      <c r="CA15" s="148">
        <f t="shared" si="14"/>
        <v>0</v>
      </c>
      <c r="CB15" s="148">
        <f t="shared" si="14"/>
        <v>0</v>
      </c>
      <c r="CC15" s="148">
        <f t="shared" si="14"/>
        <v>0</v>
      </c>
      <c r="CD15" s="148">
        <f t="shared" si="14"/>
        <v>0</v>
      </c>
      <c r="CE15" s="148">
        <f t="shared" si="14"/>
        <v>0</v>
      </c>
      <c r="CF15" s="148">
        <f t="shared" si="14"/>
        <v>0</v>
      </c>
      <c r="CG15" s="148">
        <f t="shared" si="14"/>
        <v>0</v>
      </c>
      <c r="CH15" s="148">
        <f t="shared" si="14"/>
        <v>0</v>
      </c>
      <c r="CI15" s="148">
        <f t="shared" si="14"/>
        <v>0</v>
      </c>
      <c r="CJ15" s="148">
        <f t="shared" si="14"/>
        <v>0</v>
      </c>
      <c r="CK15" s="148">
        <f t="shared" si="14"/>
        <v>0</v>
      </c>
      <c r="CL15" s="148">
        <f t="shared" si="14"/>
        <v>0</v>
      </c>
      <c r="CM15" s="148">
        <f t="shared" si="14"/>
        <v>0</v>
      </c>
      <c r="CN15" s="148">
        <f t="shared" si="14"/>
        <v>0</v>
      </c>
      <c r="CO15" s="148">
        <f t="shared" si="14"/>
        <v>0</v>
      </c>
      <c r="CP15" s="148">
        <f t="shared" si="14"/>
        <v>0</v>
      </c>
      <c r="CQ15" s="148">
        <f t="shared" si="14"/>
        <v>0</v>
      </c>
      <c r="CR15" s="148">
        <f t="shared" si="14"/>
        <v>0</v>
      </c>
      <c r="CS15" s="148">
        <f t="shared" si="14"/>
        <v>0</v>
      </c>
      <c r="CT15" s="148">
        <f t="shared" si="14"/>
        <v>0</v>
      </c>
      <c r="CU15" s="148">
        <f t="shared" si="14"/>
        <v>0</v>
      </c>
      <c r="CV15" s="148">
        <f t="shared" si="14"/>
        <v>0</v>
      </c>
      <c r="CW15" s="148">
        <f t="shared" si="14"/>
        <v>0</v>
      </c>
      <c r="CX15" s="149">
        <f t="shared" si="14"/>
        <v>0</v>
      </c>
    </row>
    <row r="16" spans="3:102" x14ac:dyDescent="0.25">
      <c r="C16" s="4" t="str">
        <f t="shared" si="1"/>
        <v>Line 16: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16" s="4">
        <f t="shared" si="2"/>
        <v>16</v>
      </c>
      <c r="F16" s="4" t="s">
        <v>7</v>
      </c>
      <c r="G16" s="4" t="s">
        <v>10</v>
      </c>
      <c r="H16" s="1" t="s">
        <v>50</v>
      </c>
      <c r="I16" s="1" t="s">
        <v>10</v>
      </c>
      <c r="K16" s="1" t="str">
        <f t="shared" si="12"/>
        <v>Relative Expected Debt Principal Repayments</v>
      </c>
      <c r="M16" s="15">
        <f ca="1">OFFSET('Stress Multipliers'!F$39,10*$J$14+2,0)</f>
        <v>1.35</v>
      </c>
      <c r="N16" s="7">
        <f ca="1">OFFSET('Stress Multipliers'!G$39,10*$J$14+2,0)</f>
        <v>1.35</v>
      </c>
      <c r="O16" s="7">
        <f ca="1">OFFSET('Stress Multipliers'!H$39,10*$J$14+2,0)</f>
        <v>1.35</v>
      </c>
      <c r="P16" s="7">
        <f ca="1">OFFSET('Stress Multipliers'!I$39,10*$J$14+2,0)</f>
        <v>1.35</v>
      </c>
      <c r="Q16" s="7">
        <f ca="1">OFFSET('Stress Multipliers'!J$39,10*$J$14+2,0)</f>
        <v>1.35</v>
      </c>
      <c r="R16" s="7">
        <f ca="1">OFFSET('Stress Multipliers'!K$39,10*$J$14+2,0)</f>
        <v>1.35</v>
      </c>
      <c r="S16" s="7">
        <f ca="1">OFFSET('Stress Multipliers'!L$39,10*$J$14+2,0)</f>
        <v>1.35</v>
      </c>
      <c r="T16" s="7">
        <f ca="1">OFFSET('Stress Multipliers'!M$39,10*$J$14+2,0)</f>
        <v>1.35</v>
      </c>
      <c r="U16" s="7">
        <f ca="1">OFFSET('Stress Multipliers'!N$39,10*$J$14+2,0)</f>
        <v>1.35</v>
      </c>
      <c r="V16" s="7">
        <f ca="1">OFFSET('Stress Multipliers'!O$39,10*$J$14+2,0)</f>
        <v>1.35</v>
      </c>
      <c r="W16" s="7">
        <f ca="1">OFFSET('Stress Multipliers'!P$39,10*$J$14+2,0)</f>
        <v>1.35</v>
      </c>
      <c r="X16" s="7">
        <f ca="1">OFFSET('Stress Multipliers'!Q$39,10*$J$14+2,0)</f>
        <v>1.35</v>
      </c>
      <c r="Y16" s="7">
        <f ca="1">OFFSET('Stress Multipliers'!R$39,10*$J$14+2,0)</f>
        <v>1.35</v>
      </c>
      <c r="Z16" s="7">
        <f ca="1">OFFSET('Stress Multipliers'!S$39,10*$J$14+2,0)</f>
        <v>1.35</v>
      </c>
      <c r="AA16" s="7">
        <f ca="1">OFFSET('Stress Multipliers'!T$39,10*$J$14+2,0)</f>
        <v>1.35</v>
      </c>
      <c r="AB16" s="7">
        <f ca="1">OFFSET('Stress Multipliers'!U$39,10*$J$14+2,0)</f>
        <v>1.35</v>
      </c>
      <c r="AC16" s="7">
        <f ca="1">OFFSET('Stress Multipliers'!V$39,10*$J$14+2,0)</f>
        <v>1.35</v>
      </c>
      <c r="AD16" s="7">
        <f ca="1">OFFSET('Stress Multipliers'!W$39,10*$J$14+2,0)</f>
        <v>1.35</v>
      </c>
      <c r="AE16" s="7">
        <f ca="1">OFFSET('Stress Multipliers'!X$39,10*$J$14+2,0)</f>
        <v>1.35</v>
      </c>
      <c r="AF16" s="7">
        <f ca="1">OFFSET('Stress Multipliers'!Y$39,10*$J$14+2,0)</f>
        <v>1.35</v>
      </c>
      <c r="AG16" s="7">
        <f ca="1">OFFSET('Stress Multipliers'!Z$39,10*$J$14+2,0)</f>
        <v>1.35</v>
      </c>
      <c r="AH16" s="7">
        <f ca="1">OFFSET('Stress Multipliers'!AA$39,10*$J$14+2,0)</f>
        <v>1.35</v>
      </c>
      <c r="AI16" s="7">
        <f ca="1">OFFSET('Stress Multipliers'!AB$39,10*$J$14+2,0)</f>
        <v>1.35</v>
      </c>
      <c r="AJ16" s="7">
        <f ca="1">OFFSET('Stress Multipliers'!AC$39,10*$J$14+2,0)</f>
        <v>1.35</v>
      </c>
      <c r="AK16" s="7">
        <f ca="1">OFFSET('Stress Multipliers'!AD$39,10*$J$14+2,0)</f>
        <v>1.35</v>
      </c>
      <c r="AL16" s="7">
        <f ca="1">OFFSET('Stress Multipliers'!AE$39,10*$J$14+2,0)</f>
        <v>1.35</v>
      </c>
      <c r="AM16" s="7">
        <f ca="1">OFFSET('Stress Multipliers'!AF$39,10*$J$14+2,0)</f>
        <v>1.35</v>
      </c>
      <c r="AN16" s="7">
        <f ca="1">OFFSET('Stress Multipliers'!AG$39,10*$J$14+2,0)</f>
        <v>1.35</v>
      </c>
      <c r="AO16" s="7">
        <f ca="1">OFFSET('Stress Multipliers'!AH$39,10*$J$14+2,0)</f>
        <v>1.35</v>
      </c>
      <c r="AP16" s="7">
        <f ca="1">OFFSET('Stress Multipliers'!AI$39,10*$J$14+2,0)</f>
        <v>1.35</v>
      </c>
      <c r="AQ16" s="7">
        <f ca="1">OFFSET('Stress Multipliers'!AJ$39,10*$J$14+2,0)</f>
        <v>1.35</v>
      </c>
      <c r="AR16" s="7">
        <f ca="1">OFFSET('Stress Multipliers'!AK$39,10*$J$14+2,0)</f>
        <v>1.35</v>
      </c>
      <c r="AS16" s="7">
        <f ca="1">OFFSET('Stress Multipliers'!AL$39,10*$J$14+2,0)</f>
        <v>1.35</v>
      </c>
      <c r="AT16" s="7">
        <f ca="1">OFFSET('Stress Multipliers'!AM$39,10*$J$14+2,0)</f>
        <v>1.35</v>
      </c>
      <c r="AU16" s="8">
        <f ca="1">OFFSET('Stress Multipliers'!AN$39,10*$J$14+2,0)</f>
        <v>1.35</v>
      </c>
    </row>
    <row r="17" spans="3:102" x14ac:dyDescent="0.25">
      <c r="C17" s="4" t="str">
        <f t="shared" si="1"/>
        <v>Line 17: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17" s="4">
        <f t="shared" si="2"/>
        <v>17</v>
      </c>
      <c r="F17" s="4" t="s">
        <v>7</v>
      </c>
      <c r="G17" s="4" t="s">
        <v>10</v>
      </c>
      <c r="H17" s="1" t="s">
        <v>49</v>
      </c>
      <c r="I17" s="1" t="s">
        <v>10</v>
      </c>
      <c r="K17" s="1" t="str">
        <f t="shared" si="12"/>
        <v>Relative Expected Debt Interest Repayments</v>
      </c>
      <c r="M17" s="15">
        <f ca="1">OFFSET('Stress Multipliers'!F$39,10*$J$14+3,0)</f>
        <v>1.4549999999999998</v>
      </c>
      <c r="N17" s="7">
        <f ca="1">OFFSET('Stress Multipliers'!G$39,10*$J$14+3,0)</f>
        <v>1.4549999999999998</v>
      </c>
      <c r="O17" s="7">
        <f ca="1">OFFSET('Stress Multipliers'!H$39,10*$J$14+3,0)</f>
        <v>1.4549999999999998</v>
      </c>
      <c r="P17" s="7">
        <f ca="1">OFFSET('Stress Multipliers'!I$39,10*$J$14+3,0)</f>
        <v>1.4549999999999998</v>
      </c>
      <c r="Q17" s="7">
        <f ca="1">OFFSET('Stress Multipliers'!J$39,10*$J$14+3,0)</f>
        <v>1.4549999999999998</v>
      </c>
      <c r="R17" s="7">
        <f ca="1">OFFSET('Stress Multipliers'!K$39,10*$J$14+3,0)</f>
        <v>1.4549999999999998</v>
      </c>
      <c r="S17" s="7">
        <f ca="1">OFFSET('Stress Multipliers'!L$39,10*$J$14+3,0)</f>
        <v>1.4549999999999998</v>
      </c>
      <c r="T17" s="7">
        <f ca="1">OFFSET('Stress Multipliers'!M$39,10*$J$14+3,0)</f>
        <v>1.4549999999999998</v>
      </c>
      <c r="U17" s="7">
        <f ca="1">OFFSET('Stress Multipliers'!N$39,10*$J$14+3,0)</f>
        <v>1.4549999999999998</v>
      </c>
      <c r="V17" s="7">
        <f ca="1">OFFSET('Stress Multipliers'!O$39,10*$J$14+3,0)</f>
        <v>1.4549999999999998</v>
      </c>
      <c r="W17" s="7">
        <f ca="1">OFFSET('Stress Multipliers'!P$39,10*$J$14+3,0)</f>
        <v>1.4549999999999998</v>
      </c>
      <c r="X17" s="7">
        <f ca="1">OFFSET('Stress Multipliers'!Q$39,10*$J$14+3,0)</f>
        <v>1.4549999999999998</v>
      </c>
      <c r="Y17" s="7">
        <f ca="1">OFFSET('Stress Multipliers'!R$39,10*$J$14+3,0)</f>
        <v>1.4549999999999998</v>
      </c>
      <c r="Z17" s="7">
        <f ca="1">OFFSET('Stress Multipliers'!S$39,10*$J$14+3,0)</f>
        <v>1.4549999999999998</v>
      </c>
      <c r="AA17" s="7">
        <f ca="1">OFFSET('Stress Multipliers'!T$39,10*$J$14+3,0)</f>
        <v>1.4549999999999998</v>
      </c>
      <c r="AB17" s="7">
        <f ca="1">OFFSET('Stress Multipliers'!U$39,10*$J$14+3,0)</f>
        <v>1.4549999999999998</v>
      </c>
      <c r="AC17" s="7">
        <f ca="1">OFFSET('Stress Multipliers'!V$39,10*$J$14+3,0)</f>
        <v>1.4549999999999998</v>
      </c>
      <c r="AD17" s="7">
        <f ca="1">OFFSET('Stress Multipliers'!W$39,10*$J$14+3,0)</f>
        <v>1.4549999999999998</v>
      </c>
      <c r="AE17" s="7">
        <f ca="1">OFFSET('Stress Multipliers'!X$39,10*$J$14+3,0)</f>
        <v>1.4549999999999998</v>
      </c>
      <c r="AF17" s="7">
        <f ca="1">OFFSET('Stress Multipliers'!Y$39,10*$J$14+3,0)</f>
        <v>1.4549999999999998</v>
      </c>
      <c r="AG17" s="7">
        <f ca="1">OFFSET('Stress Multipliers'!Z$39,10*$J$14+3,0)</f>
        <v>1.4549999999999998</v>
      </c>
      <c r="AH17" s="7">
        <f ca="1">OFFSET('Stress Multipliers'!AA$39,10*$J$14+3,0)</f>
        <v>1.4549999999999998</v>
      </c>
      <c r="AI17" s="7">
        <f ca="1">OFFSET('Stress Multipliers'!AB$39,10*$J$14+3,0)</f>
        <v>1.4549999999999998</v>
      </c>
      <c r="AJ17" s="7">
        <f ca="1">OFFSET('Stress Multipliers'!AC$39,10*$J$14+3,0)</f>
        <v>1.4549999999999998</v>
      </c>
      <c r="AK17" s="7">
        <f ca="1">OFFSET('Stress Multipliers'!AD$39,10*$J$14+3,0)</f>
        <v>1.4549999999999998</v>
      </c>
      <c r="AL17" s="7">
        <f ca="1">OFFSET('Stress Multipliers'!AE$39,10*$J$14+3,0)</f>
        <v>1.4549999999999998</v>
      </c>
      <c r="AM17" s="7">
        <f ca="1">OFFSET('Stress Multipliers'!AF$39,10*$J$14+3,0)</f>
        <v>1.4549999999999998</v>
      </c>
      <c r="AN17" s="7">
        <f ca="1">OFFSET('Stress Multipliers'!AG$39,10*$J$14+3,0)</f>
        <v>1.4549999999999998</v>
      </c>
      <c r="AO17" s="7">
        <f ca="1">OFFSET('Stress Multipliers'!AH$39,10*$J$14+3,0)</f>
        <v>1.4549999999999998</v>
      </c>
      <c r="AP17" s="7">
        <f ca="1">OFFSET('Stress Multipliers'!AI$39,10*$J$14+3,0)</f>
        <v>1.4549999999999998</v>
      </c>
      <c r="AQ17" s="7">
        <f ca="1">OFFSET('Stress Multipliers'!AJ$39,10*$J$14+3,0)</f>
        <v>1.4549999999999998</v>
      </c>
      <c r="AR17" s="7">
        <f ca="1">OFFSET('Stress Multipliers'!AK$39,10*$J$14+3,0)</f>
        <v>1.4549999999999998</v>
      </c>
      <c r="AS17" s="7">
        <f ca="1">OFFSET('Stress Multipliers'!AL$39,10*$J$14+3,0)</f>
        <v>1.4549999999999998</v>
      </c>
      <c r="AT17" s="7">
        <f ca="1">OFFSET('Stress Multipliers'!AM$39,10*$J$14+3,0)</f>
        <v>1.4549999999999998</v>
      </c>
      <c r="AU17" s="8">
        <f ca="1">OFFSET('Stress Multipliers'!AN$39,10*$J$14+3,0)</f>
        <v>1.4549999999999998</v>
      </c>
    </row>
    <row r="18" spans="3:102" x14ac:dyDescent="0.25">
      <c r="C18" s="4" t="str">
        <f t="shared" si="1"/>
        <v>Line 18: Relative Direct Support payments. This is a scenario multiplier. This is the multiplier on payments.  It may increase if for example the Government pays for increased production volume, or it may decrease if for example there are service penalties.</v>
      </c>
      <c r="E18" s="4">
        <f t="shared" si="2"/>
        <v>18</v>
      </c>
      <c r="F18" s="4" t="s">
        <v>7</v>
      </c>
      <c r="G18" s="4" t="s">
        <v>10</v>
      </c>
      <c r="H18" s="1" t="s">
        <v>18</v>
      </c>
      <c r="I18" s="1" t="s">
        <v>10</v>
      </c>
      <c r="K18" s="1" t="str">
        <f t="shared" si="12"/>
        <v>Relative Direct Support payments</v>
      </c>
      <c r="M18" s="15">
        <f ca="1">OFFSET('Stress Multipliers'!F$39,10*$J$14+4,0)</f>
        <v>1.0449999999999999</v>
      </c>
      <c r="N18" s="7">
        <f ca="1">OFFSET('Stress Multipliers'!G$39,10*$J$14+4,0)</f>
        <v>1.0449999999999999</v>
      </c>
      <c r="O18" s="7">
        <f ca="1">OFFSET('Stress Multipliers'!H$39,10*$J$14+4,0)</f>
        <v>1.0449999999999999</v>
      </c>
      <c r="P18" s="7">
        <f ca="1">OFFSET('Stress Multipliers'!I$39,10*$J$14+4,0)</f>
        <v>1.0449999999999999</v>
      </c>
      <c r="Q18" s="7">
        <f ca="1">OFFSET('Stress Multipliers'!J$39,10*$J$14+4,0)</f>
        <v>1.0449999999999999</v>
      </c>
      <c r="R18" s="7">
        <f ca="1">OFFSET('Stress Multipliers'!K$39,10*$J$14+4,0)</f>
        <v>1.0449999999999999</v>
      </c>
      <c r="S18" s="7">
        <f ca="1">OFFSET('Stress Multipliers'!L$39,10*$J$14+4,0)</f>
        <v>1.0449999999999999</v>
      </c>
      <c r="T18" s="7">
        <f ca="1">OFFSET('Stress Multipliers'!M$39,10*$J$14+4,0)</f>
        <v>1.0449999999999999</v>
      </c>
      <c r="U18" s="7">
        <f ca="1">OFFSET('Stress Multipliers'!N$39,10*$J$14+4,0)</f>
        <v>1.0449999999999999</v>
      </c>
      <c r="V18" s="7">
        <f ca="1">OFFSET('Stress Multipliers'!O$39,10*$J$14+4,0)</f>
        <v>1.0449999999999999</v>
      </c>
      <c r="W18" s="7">
        <f ca="1">OFFSET('Stress Multipliers'!P$39,10*$J$14+4,0)</f>
        <v>1.0449999999999999</v>
      </c>
      <c r="X18" s="7">
        <f ca="1">OFFSET('Stress Multipliers'!Q$39,10*$J$14+4,0)</f>
        <v>1.0449999999999999</v>
      </c>
      <c r="Y18" s="7">
        <f ca="1">OFFSET('Stress Multipliers'!R$39,10*$J$14+4,0)</f>
        <v>1.0449999999999999</v>
      </c>
      <c r="Z18" s="7">
        <f ca="1">OFFSET('Stress Multipliers'!S$39,10*$J$14+4,0)</f>
        <v>1.0449999999999999</v>
      </c>
      <c r="AA18" s="7">
        <f ca="1">OFFSET('Stress Multipliers'!T$39,10*$J$14+4,0)</f>
        <v>1.0449999999999999</v>
      </c>
      <c r="AB18" s="7">
        <f ca="1">OFFSET('Stress Multipliers'!U$39,10*$J$14+4,0)</f>
        <v>1.0449999999999999</v>
      </c>
      <c r="AC18" s="7">
        <f ca="1">OFFSET('Stress Multipliers'!V$39,10*$J$14+4,0)</f>
        <v>1.0449999999999999</v>
      </c>
      <c r="AD18" s="7">
        <f ca="1">OFFSET('Stress Multipliers'!W$39,10*$J$14+4,0)</f>
        <v>1.0449999999999999</v>
      </c>
      <c r="AE18" s="7">
        <f ca="1">OFFSET('Stress Multipliers'!X$39,10*$J$14+4,0)</f>
        <v>1.0449999999999999</v>
      </c>
      <c r="AF18" s="7">
        <f ca="1">OFFSET('Stress Multipliers'!Y$39,10*$J$14+4,0)</f>
        <v>1.0449999999999999</v>
      </c>
      <c r="AG18" s="7">
        <f ca="1">OFFSET('Stress Multipliers'!Z$39,10*$J$14+4,0)</f>
        <v>1.0449999999999999</v>
      </c>
      <c r="AH18" s="7">
        <f ca="1">OFFSET('Stress Multipliers'!AA$39,10*$J$14+4,0)</f>
        <v>1.0449999999999999</v>
      </c>
      <c r="AI18" s="7">
        <f ca="1">OFFSET('Stress Multipliers'!AB$39,10*$J$14+4,0)</f>
        <v>1.0449999999999999</v>
      </c>
      <c r="AJ18" s="7">
        <f ca="1">OFFSET('Stress Multipliers'!AC$39,10*$J$14+4,0)</f>
        <v>1.0449999999999999</v>
      </c>
      <c r="AK18" s="7">
        <f ca="1">OFFSET('Stress Multipliers'!AD$39,10*$J$14+4,0)</f>
        <v>1.0449999999999999</v>
      </c>
      <c r="AL18" s="7">
        <f ca="1">OFFSET('Stress Multipliers'!AE$39,10*$J$14+4,0)</f>
        <v>1.0449999999999999</v>
      </c>
      <c r="AM18" s="7">
        <f ca="1">OFFSET('Stress Multipliers'!AF$39,10*$J$14+4,0)</f>
        <v>1.0449999999999999</v>
      </c>
      <c r="AN18" s="7">
        <f ca="1">OFFSET('Stress Multipliers'!AG$39,10*$J$14+4,0)</f>
        <v>1.0449999999999999</v>
      </c>
      <c r="AO18" s="7">
        <f ca="1">OFFSET('Stress Multipliers'!AH$39,10*$J$14+4,0)</f>
        <v>1.0449999999999999</v>
      </c>
      <c r="AP18" s="7">
        <f ca="1">OFFSET('Stress Multipliers'!AI$39,10*$J$14+4,0)</f>
        <v>1.0449999999999999</v>
      </c>
      <c r="AQ18" s="7">
        <f ca="1">OFFSET('Stress Multipliers'!AJ$39,10*$J$14+4,0)</f>
        <v>1.0449999999999999</v>
      </c>
      <c r="AR18" s="7">
        <f ca="1">OFFSET('Stress Multipliers'!AK$39,10*$J$14+4,0)</f>
        <v>1.0449999999999999</v>
      </c>
      <c r="AS18" s="7">
        <f ca="1">OFFSET('Stress Multipliers'!AL$39,10*$J$14+4,0)</f>
        <v>1.0449999999999999</v>
      </c>
      <c r="AT18" s="7">
        <f ca="1">OFFSET('Stress Multipliers'!AM$39,10*$J$14+4,0)</f>
        <v>1.0449999999999999</v>
      </c>
      <c r="AU18" s="8">
        <f ca="1">OFFSET('Stress Multipliers'!AN$39,10*$J$14+4,0)</f>
        <v>1.0449999999999999</v>
      </c>
      <c r="BO18" s="1" t="s">
        <v>239</v>
      </c>
    </row>
    <row r="19" spans="3:102" ht="15.75" thickBot="1" x14ac:dyDescent="0.3">
      <c r="C19" s="4" t="str">
        <f t="shared" si="1"/>
        <v>Line 19: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19" s="4">
        <f t="shared" si="2"/>
        <v>19</v>
      </c>
      <c r="F19" s="4" t="s">
        <v>7</v>
      </c>
      <c r="G19" s="4" t="s">
        <v>10</v>
      </c>
      <c r="H19" s="1" t="s">
        <v>44</v>
      </c>
      <c r="I19" s="1" t="s">
        <v>10</v>
      </c>
      <c r="K19" s="1" t="str">
        <f t="shared" si="12"/>
        <v>Relative Direct Government receipts</v>
      </c>
      <c r="M19" s="16">
        <f ca="1">OFFSET('Stress Multipliers'!F$39,10*$J$14+5,0)</f>
        <v>0.85</v>
      </c>
      <c r="N19" s="9">
        <f ca="1">OFFSET('Stress Multipliers'!G$39,10*$J$14+5,0)</f>
        <v>0.85</v>
      </c>
      <c r="O19" s="9">
        <f ca="1">OFFSET('Stress Multipliers'!H$39,10*$J$14+5,0)</f>
        <v>0.85</v>
      </c>
      <c r="P19" s="9">
        <f ca="1">OFFSET('Stress Multipliers'!I$39,10*$J$14+5,0)</f>
        <v>0.85</v>
      </c>
      <c r="Q19" s="9">
        <f ca="1">OFFSET('Stress Multipliers'!J$39,10*$J$14+5,0)</f>
        <v>0.85</v>
      </c>
      <c r="R19" s="9">
        <f ca="1">OFFSET('Stress Multipliers'!K$39,10*$J$14+5,0)</f>
        <v>0.85</v>
      </c>
      <c r="S19" s="9">
        <f ca="1">OFFSET('Stress Multipliers'!L$39,10*$J$14+5,0)</f>
        <v>0.85</v>
      </c>
      <c r="T19" s="9">
        <f ca="1">OFFSET('Stress Multipliers'!M$39,10*$J$14+5,0)</f>
        <v>0.85</v>
      </c>
      <c r="U19" s="9">
        <f ca="1">OFFSET('Stress Multipliers'!N$39,10*$J$14+5,0)</f>
        <v>0.85</v>
      </c>
      <c r="V19" s="9">
        <f ca="1">OFFSET('Stress Multipliers'!O$39,10*$J$14+5,0)</f>
        <v>0.85</v>
      </c>
      <c r="W19" s="9">
        <f ca="1">OFFSET('Stress Multipliers'!P$39,10*$J$14+5,0)</f>
        <v>0.85</v>
      </c>
      <c r="X19" s="9">
        <f ca="1">OFFSET('Stress Multipliers'!Q$39,10*$J$14+5,0)</f>
        <v>0.85</v>
      </c>
      <c r="Y19" s="9">
        <f ca="1">OFFSET('Stress Multipliers'!R$39,10*$J$14+5,0)</f>
        <v>0.85</v>
      </c>
      <c r="Z19" s="9">
        <f ca="1">OFFSET('Stress Multipliers'!S$39,10*$J$14+5,0)</f>
        <v>0.85</v>
      </c>
      <c r="AA19" s="9">
        <f ca="1">OFFSET('Stress Multipliers'!T$39,10*$J$14+5,0)</f>
        <v>0.85</v>
      </c>
      <c r="AB19" s="9">
        <f ca="1">OFFSET('Stress Multipliers'!U$39,10*$J$14+5,0)</f>
        <v>0.85</v>
      </c>
      <c r="AC19" s="9">
        <f ca="1">OFFSET('Stress Multipliers'!V$39,10*$J$14+5,0)</f>
        <v>0.85</v>
      </c>
      <c r="AD19" s="9">
        <f ca="1">OFFSET('Stress Multipliers'!W$39,10*$J$14+5,0)</f>
        <v>0.85</v>
      </c>
      <c r="AE19" s="9">
        <f ca="1">OFFSET('Stress Multipliers'!X$39,10*$J$14+5,0)</f>
        <v>0.85</v>
      </c>
      <c r="AF19" s="9">
        <f ca="1">OFFSET('Stress Multipliers'!Y$39,10*$J$14+5,0)</f>
        <v>0.85</v>
      </c>
      <c r="AG19" s="9">
        <f ca="1">OFFSET('Stress Multipliers'!Z$39,10*$J$14+5,0)</f>
        <v>0.85</v>
      </c>
      <c r="AH19" s="9">
        <f ca="1">OFFSET('Stress Multipliers'!AA$39,10*$J$14+5,0)</f>
        <v>0.85</v>
      </c>
      <c r="AI19" s="9">
        <f ca="1">OFFSET('Stress Multipliers'!AB$39,10*$J$14+5,0)</f>
        <v>0.85</v>
      </c>
      <c r="AJ19" s="9">
        <f ca="1">OFFSET('Stress Multipliers'!AC$39,10*$J$14+5,0)</f>
        <v>0.85</v>
      </c>
      <c r="AK19" s="9">
        <f ca="1">OFFSET('Stress Multipliers'!AD$39,10*$J$14+5,0)</f>
        <v>0.85</v>
      </c>
      <c r="AL19" s="9">
        <f ca="1">OFFSET('Stress Multipliers'!AE$39,10*$J$14+5,0)</f>
        <v>0.85</v>
      </c>
      <c r="AM19" s="9">
        <f ca="1">OFFSET('Stress Multipliers'!AF$39,10*$J$14+5,0)</f>
        <v>0.85</v>
      </c>
      <c r="AN19" s="9">
        <f ca="1">OFFSET('Stress Multipliers'!AG$39,10*$J$14+5,0)</f>
        <v>0.85</v>
      </c>
      <c r="AO19" s="9">
        <f ca="1">OFFSET('Stress Multipliers'!AH$39,10*$J$14+5,0)</f>
        <v>0.85</v>
      </c>
      <c r="AP19" s="9">
        <f ca="1">OFFSET('Stress Multipliers'!AI$39,10*$J$14+5,0)</f>
        <v>0.85</v>
      </c>
      <c r="AQ19" s="9">
        <f ca="1">OFFSET('Stress Multipliers'!AJ$39,10*$J$14+5,0)</f>
        <v>0.85</v>
      </c>
      <c r="AR19" s="9">
        <f ca="1">OFFSET('Stress Multipliers'!AK$39,10*$J$14+5,0)</f>
        <v>0.85</v>
      </c>
      <c r="AS19" s="9">
        <f ca="1">OFFSET('Stress Multipliers'!AL$39,10*$J$14+5,0)</f>
        <v>0.85</v>
      </c>
      <c r="AT19" s="9">
        <f ca="1">OFFSET('Stress Multipliers'!AM$39,10*$J$14+5,0)</f>
        <v>0.85</v>
      </c>
      <c r="AU19" s="10">
        <f ca="1">OFFSET('Stress Multipliers'!AN$39,10*$J$14+5,0)</f>
        <v>0.85</v>
      </c>
      <c r="BO19" s="154"/>
      <c r="BP19" s="152">
        <f>M$5</f>
        <v>2020</v>
      </c>
      <c r="BQ19" s="152">
        <f t="shared" ref="BQ19:CX19" si="15">N$5</f>
        <v>2021</v>
      </c>
      <c r="BR19" s="152">
        <f t="shared" si="15"/>
        <v>2022</v>
      </c>
      <c r="BS19" s="152">
        <f t="shared" si="15"/>
        <v>2023</v>
      </c>
      <c r="BT19" s="152">
        <f t="shared" si="15"/>
        <v>2024</v>
      </c>
      <c r="BU19" s="152">
        <f t="shared" si="15"/>
        <v>2025</v>
      </c>
      <c r="BV19" s="152">
        <f t="shared" si="15"/>
        <v>2026</v>
      </c>
      <c r="BW19" s="152">
        <f t="shared" si="15"/>
        <v>2027</v>
      </c>
      <c r="BX19" s="152">
        <f t="shared" si="15"/>
        <v>2028</v>
      </c>
      <c r="BY19" s="152">
        <f t="shared" si="15"/>
        <v>2029</v>
      </c>
      <c r="BZ19" s="152">
        <f t="shared" si="15"/>
        <v>2030</v>
      </c>
      <c r="CA19" s="152">
        <f t="shared" si="15"/>
        <v>2031</v>
      </c>
      <c r="CB19" s="152">
        <f t="shared" si="15"/>
        <v>2032</v>
      </c>
      <c r="CC19" s="152">
        <f t="shared" si="15"/>
        <v>2033</v>
      </c>
      <c r="CD19" s="152">
        <f t="shared" si="15"/>
        <v>2034</v>
      </c>
      <c r="CE19" s="152">
        <f t="shared" si="15"/>
        <v>2035</v>
      </c>
      <c r="CF19" s="152">
        <f t="shared" si="15"/>
        <v>2036</v>
      </c>
      <c r="CG19" s="152">
        <f t="shared" si="15"/>
        <v>2037</v>
      </c>
      <c r="CH19" s="152">
        <f t="shared" si="15"/>
        <v>2038</v>
      </c>
      <c r="CI19" s="152">
        <f t="shared" si="15"/>
        <v>2039</v>
      </c>
      <c r="CJ19" s="152">
        <f t="shared" si="15"/>
        <v>2040</v>
      </c>
      <c r="CK19" s="152">
        <f t="shared" si="15"/>
        <v>2041</v>
      </c>
      <c r="CL19" s="152">
        <f t="shared" si="15"/>
        <v>2042</v>
      </c>
      <c r="CM19" s="152">
        <f t="shared" si="15"/>
        <v>2043</v>
      </c>
      <c r="CN19" s="152">
        <f t="shared" si="15"/>
        <v>2044</v>
      </c>
      <c r="CO19" s="152">
        <f t="shared" si="15"/>
        <v>2045</v>
      </c>
      <c r="CP19" s="152">
        <f t="shared" si="15"/>
        <v>2046</v>
      </c>
      <c r="CQ19" s="152">
        <f t="shared" si="15"/>
        <v>2047</v>
      </c>
      <c r="CR19" s="152">
        <f t="shared" si="15"/>
        <v>2048</v>
      </c>
      <c r="CS19" s="152">
        <f t="shared" si="15"/>
        <v>2049</v>
      </c>
      <c r="CT19" s="152">
        <f t="shared" si="15"/>
        <v>2050</v>
      </c>
      <c r="CU19" s="152">
        <f t="shared" si="15"/>
        <v>2051</v>
      </c>
      <c r="CV19" s="152">
        <f t="shared" si="15"/>
        <v>2052</v>
      </c>
      <c r="CW19" s="152">
        <f t="shared" si="15"/>
        <v>2053</v>
      </c>
      <c r="CX19" s="153">
        <f t="shared" si="15"/>
        <v>2054</v>
      </c>
    </row>
    <row r="20" spans="3:102" ht="15.75" thickBot="1" x14ac:dyDescent="0.3">
      <c r="C20" s="4" t="str">
        <f t="shared" si="1"/>
        <v/>
      </c>
      <c r="E20" s="4">
        <f t="shared" si="2"/>
        <v>20</v>
      </c>
      <c r="G20" s="4" t="s">
        <v>10</v>
      </c>
      <c r="I20" s="1" t="s">
        <v>10</v>
      </c>
      <c r="J20" s="2" t="s">
        <v>12</v>
      </c>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BO20" s="155" t="str">
        <f t="shared" ref="BO20:BO25" si="16">BO7</f>
        <v>Gross Operating Income to Company</v>
      </c>
      <c r="BP20" s="146">
        <f t="shared" ref="BP20:CX20" ca="1" si="17">M21</f>
        <v>0</v>
      </c>
      <c r="BQ20" s="146">
        <f t="shared" ca="1" si="17"/>
        <v>0</v>
      </c>
      <c r="BR20" s="146">
        <f t="shared" ca="1" si="17"/>
        <v>0</v>
      </c>
      <c r="BS20" s="146">
        <f t="shared" ca="1" si="17"/>
        <v>0</v>
      </c>
      <c r="BT20" s="146">
        <f t="shared" ca="1" si="17"/>
        <v>0</v>
      </c>
      <c r="BU20" s="146">
        <f t="shared" ca="1" si="17"/>
        <v>0</v>
      </c>
      <c r="BV20" s="146">
        <f t="shared" ca="1" si="17"/>
        <v>0</v>
      </c>
      <c r="BW20" s="146">
        <f t="shared" ca="1" si="17"/>
        <v>0</v>
      </c>
      <c r="BX20" s="146">
        <f t="shared" ca="1" si="17"/>
        <v>0</v>
      </c>
      <c r="BY20" s="146">
        <f t="shared" ca="1" si="17"/>
        <v>0</v>
      </c>
      <c r="BZ20" s="146">
        <f t="shared" ca="1" si="17"/>
        <v>0</v>
      </c>
      <c r="CA20" s="146">
        <f t="shared" ca="1" si="17"/>
        <v>0</v>
      </c>
      <c r="CB20" s="146">
        <f t="shared" ca="1" si="17"/>
        <v>0</v>
      </c>
      <c r="CC20" s="146">
        <f t="shared" ca="1" si="17"/>
        <v>0</v>
      </c>
      <c r="CD20" s="146">
        <f t="shared" ca="1" si="17"/>
        <v>0</v>
      </c>
      <c r="CE20" s="146">
        <f t="shared" ca="1" si="17"/>
        <v>0</v>
      </c>
      <c r="CF20" s="146">
        <f t="shared" ca="1" si="17"/>
        <v>0</v>
      </c>
      <c r="CG20" s="146">
        <f t="shared" ca="1" si="17"/>
        <v>0</v>
      </c>
      <c r="CH20" s="146">
        <f t="shared" ca="1" si="17"/>
        <v>0</v>
      </c>
      <c r="CI20" s="146">
        <f t="shared" ca="1" si="17"/>
        <v>0</v>
      </c>
      <c r="CJ20" s="146">
        <f t="shared" ca="1" si="17"/>
        <v>0</v>
      </c>
      <c r="CK20" s="146">
        <f t="shared" ca="1" si="17"/>
        <v>0</v>
      </c>
      <c r="CL20" s="146">
        <f t="shared" ca="1" si="17"/>
        <v>0</v>
      </c>
      <c r="CM20" s="146">
        <f t="shared" ca="1" si="17"/>
        <v>0</v>
      </c>
      <c r="CN20" s="146">
        <f t="shared" ca="1" si="17"/>
        <v>0</v>
      </c>
      <c r="CO20" s="146">
        <f t="shared" ca="1" si="17"/>
        <v>0</v>
      </c>
      <c r="CP20" s="146">
        <f t="shared" ca="1" si="17"/>
        <v>0</v>
      </c>
      <c r="CQ20" s="146">
        <f t="shared" ca="1" si="17"/>
        <v>0</v>
      </c>
      <c r="CR20" s="146">
        <f t="shared" ca="1" si="17"/>
        <v>0</v>
      </c>
      <c r="CS20" s="146">
        <f t="shared" ca="1" si="17"/>
        <v>0</v>
      </c>
      <c r="CT20" s="146">
        <f t="shared" ca="1" si="17"/>
        <v>0</v>
      </c>
      <c r="CU20" s="146">
        <f t="shared" ca="1" si="17"/>
        <v>0</v>
      </c>
      <c r="CV20" s="146">
        <f t="shared" ca="1" si="17"/>
        <v>0</v>
      </c>
      <c r="CW20" s="146">
        <f t="shared" ca="1" si="17"/>
        <v>0</v>
      </c>
      <c r="CX20" s="147">
        <f t="shared" ca="1" si="17"/>
        <v>0</v>
      </c>
    </row>
    <row r="21" spans="3:102" x14ac:dyDescent="0.25">
      <c r="C21" s="4" t="str">
        <f t="shared" si="1"/>
        <v>Line 21: Scenario Gross Operating Income to Company. This is a calculation. This is simply the basecase multiplied by the relative scenario.</v>
      </c>
      <c r="E21" s="4">
        <f t="shared" si="2"/>
        <v>21</v>
      </c>
      <c r="F21" s="4" t="s">
        <v>8</v>
      </c>
      <c r="G21" s="4" t="s">
        <v>10</v>
      </c>
      <c r="H21" s="1" t="s">
        <v>21</v>
      </c>
      <c r="I21" s="1" t="s">
        <v>10</v>
      </c>
      <c r="K21" s="1" t="str">
        <f>"Scenario "&amp;K7</f>
        <v>Scenario Gross Operating Income to Company</v>
      </c>
      <c r="M21" s="32">
        <f t="shared" ref="M21:AU24" ca="1" si="18">M7*M14</f>
        <v>0</v>
      </c>
      <c r="N21" s="33">
        <f t="shared" ca="1" si="18"/>
        <v>0</v>
      </c>
      <c r="O21" s="33">
        <f t="shared" ca="1" si="18"/>
        <v>0</v>
      </c>
      <c r="P21" s="33">
        <f t="shared" ca="1" si="18"/>
        <v>0</v>
      </c>
      <c r="Q21" s="33">
        <f t="shared" ca="1" si="18"/>
        <v>0</v>
      </c>
      <c r="R21" s="33">
        <f t="shared" ca="1" si="18"/>
        <v>0</v>
      </c>
      <c r="S21" s="33">
        <f t="shared" ca="1" si="18"/>
        <v>0</v>
      </c>
      <c r="T21" s="33">
        <f t="shared" ca="1" si="18"/>
        <v>0</v>
      </c>
      <c r="U21" s="33">
        <f t="shared" ca="1" si="18"/>
        <v>0</v>
      </c>
      <c r="V21" s="33">
        <f t="shared" ca="1" si="18"/>
        <v>0</v>
      </c>
      <c r="W21" s="33">
        <f t="shared" ca="1" si="18"/>
        <v>0</v>
      </c>
      <c r="X21" s="33">
        <f t="shared" ca="1" si="18"/>
        <v>0</v>
      </c>
      <c r="Y21" s="33">
        <f t="shared" ca="1" si="18"/>
        <v>0</v>
      </c>
      <c r="Z21" s="33">
        <f t="shared" ca="1" si="18"/>
        <v>0</v>
      </c>
      <c r="AA21" s="33">
        <f t="shared" ca="1" si="18"/>
        <v>0</v>
      </c>
      <c r="AB21" s="33">
        <f t="shared" ca="1" si="18"/>
        <v>0</v>
      </c>
      <c r="AC21" s="33">
        <f t="shared" ca="1" si="18"/>
        <v>0</v>
      </c>
      <c r="AD21" s="33">
        <f t="shared" ca="1" si="18"/>
        <v>0</v>
      </c>
      <c r="AE21" s="33">
        <f t="shared" ca="1" si="18"/>
        <v>0</v>
      </c>
      <c r="AF21" s="33">
        <f t="shared" ca="1" si="18"/>
        <v>0</v>
      </c>
      <c r="AG21" s="33">
        <f t="shared" ca="1" si="18"/>
        <v>0</v>
      </c>
      <c r="AH21" s="33">
        <f t="shared" ca="1" si="18"/>
        <v>0</v>
      </c>
      <c r="AI21" s="33">
        <f t="shared" ca="1" si="18"/>
        <v>0</v>
      </c>
      <c r="AJ21" s="33">
        <f t="shared" ca="1" si="18"/>
        <v>0</v>
      </c>
      <c r="AK21" s="33">
        <f t="shared" ca="1" si="18"/>
        <v>0</v>
      </c>
      <c r="AL21" s="33">
        <f t="shared" ca="1" si="18"/>
        <v>0</v>
      </c>
      <c r="AM21" s="33">
        <f t="shared" ca="1" si="18"/>
        <v>0</v>
      </c>
      <c r="AN21" s="33">
        <f t="shared" ca="1" si="18"/>
        <v>0</v>
      </c>
      <c r="AO21" s="33">
        <f t="shared" ca="1" si="18"/>
        <v>0</v>
      </c>
      <c r="AP21" s="33">
        <f t="shared" ca="1" si="18"/>
        <v>0</v>
      </c>
      <c r="AQ21" s="33">
        <f t="shared" ca="1" si="18"/>
        <v>0</v>
      </c>
      <c r="AR21" s="33">
        <f t="shared" ca="1" si="18"/>
        <v>0</v>
      </c>
      <c r="AS21" s="33">
        <f t="shared" ca="1" si="18"/>
        <v>0</v>
      </c>
      <c r="AT21" s="33">
        <f t="shared" ca="1" si="18"/>
        <v>0</v>
      </c>
      <c r="AU21" s="34">
        <f t="shared" ca="1" si="18"/>
        <v>0</v>
      </c>
      <c r="BO21" s="156" t="str">
        <f t="shared" si="16"/>
        <v>Operating Expenses</v>
      </c>
      <c r="BP21" s="150">
        <f t="shared" ref="BP21:BY23" ca="1" si="19">-M22</f>
        <v>0</v>
      </c>
      <c r="BQ21" s="150">
        <f t="shared" ca="1" si="19"/>
        <v>0</v>
      </c>
      <c r="BR21" s="150">
        <f t="shared" ca="1" si="19"/>
        <v>0</v>
      </c>
      <c r="BS21" s="150">
        <f t="shared" ca="1" si="19"/>
        <v>0</v>
      </c>
      <c r="BT21" s="150">
        <f t="shared" ca="1" si="19"/>
        <v>0</v>
      </c>
      <c r="BU21" s="150">
        <f t="shared" ca="1" si="19"/>
        <v>0</v>
      </c>
      <c r="BV21" s="150">
        <f t="shared" ca="1" si="19"/>
        <v>0</v>
      </c>
      <c r="BW21" s="150">
        <f t="shared" ca="1" si="19"/>
        <v>0</v>
      </c>
      <c r="BX21" s="150">
        <f t="shared" ca="1" si="19"/>
        <v>0</v>
      </c>
      <c r="BY21" s="150">
        <f t="shared" ca="1" si="19"/>
        <v>0</v>
      </c>
      <c r="BZ21" s="150">
        <f t="shared" ref="BZ21:CI23" ca="1" si="20">-W22</f>
        <v>0</v>
      </c>
      <c r="CA21" s="150">
        <f t="shared" ca="1" si="20"/>
        <v>0</v>
      </c>
      <c r="CB21" s="150">
        <f t="shared" ca="1" si="20"/>
        <v>0</v>
      </c>
      <c r="CC21" s="150">
        <f t="shared" ca="1" si="20"/>
        <v>0</v>
      </c>
      <c r="CD21" s="150">
        <f t="shared" ca="1" si="20"/>
        <v>0</v>
      </c>
      <c r="CE21" s="150">
        <f t="shared" ca="1" si="20"/>
        <v>0</v>
      </c>
      <c r="CF21" s="150">
        <f t="shared" ca="1" si="20"/>
        <v>0</v>
      </c>
      <c r="CG21" s="150">
        <f t="shared" ca="1" si="20"/>
        <v>0</v>
      </c>
      <c r="CH21" s="150">
        <f t="shared" ca="1" si="20"/>
        <v>0</v>
      </c>
      <c r="CI21" s="150">
        <f t="shared" ca="1" si="20"/>
        <v>0</v>
      </c>
      <c r="CJ21" s="150">
        <f t="shared" ref="CJ21:CS23" ca="1" si="21">-AG22</f>
        <v>0</v>
      </c>
      <c r="CK21" s="150">
        <f t="shared" ca="1" si="21"/>
        <v>0</v>
      </c>
      <c r="CL21" s="150">
        <f t="shared" ca="1" si="21"/>
        <v>0</v>
      </c>
      <c r="CM21" s="150">
        <f t="shared" ca="1" si="21"/>
        <v>0</v>
      </c>
      <c r="CN21" s="150">
        <f t="shared" ca="1" si="21"/>
        <v>0</v>
      </c>
      <c r="CO21" s="150">
        <f t="shared" ca="1" si="21"/>
        <v>0</v>
      </c>
      <c r="CP21" s="150">
        <f t="shared" ca="1" si="21"/>
        <v>0</v>
      </c>
      <c r="CQ21" s="150">
        <f t="shared" ca="1" si="21"/>
        <v>0</v>
      </c>
      <c r="CR21" s="150">
        <f t="shared" ca="1" si="21"/>
        <v>0</v>
      </c>
      <c r="CS21" s="150">
        <f t="shared" ca="1" si="21"/>
        <v>0</v>
      </c>
      <c r="CT21" s="150">
        <f t="shared" ref="CT21:CX23" ca="1" si="22">-AQ22</f>
        <v>0</v>
      </c>
      <c r="CU21" s="150">
        <f t="shared" ca="1" si="22"/>
        <v>0</v>
      </c>
      <c r="CV21" s="150">
        <f t="shared" ca="1" si="22"/>
        <v>0</v>
      </c>
      <c r="CW21" s="150">
        <f t="shared" ca="1" si="22"/>
        <v>0</v>
      </c>
      <c r="CX21" s="151">
        <f t="shared" ca="1" si="22"/>
        <v>0</v>
      </c>
    </row>
    <row r="22" spans="3:102" x14ac:dyDescent="0.25">
      <c r="C22" s="4" t="str">
        <f t="shared" si="1"/>
        <v>Line 22: Scenario Operating Expenses. This is a calculation. This is simply the basecase multiplied by the relative scenario.</v>
      </c>
      <c r="E22" s="4">
        <f t="shared" si="2"/>
        <v>22</v>
      </c>
      <c r="F22" s="4" t="s">
        <v>8</v>
      </c>
      <c r="G22" s="4" t="s">
        <v>10</v>
      </c>
      <c r="H22" s="1" t="s">
        <v>21</v>
      </c>
      <c r="I22" s="1" t="s">
        <v>10</v>
      </c>
      <c r="K22" s="1" t="str">
        <f>"Scenario "&amp;K8</f>
        <v>Scenario Operating Expenses</v>
      </c>
      <c r="M22" s="35">
        <f t="shared" ca="1" si="18"/>
        <v>0</v>
      </c>
      <c r="N22" s="36">
        <f t="shared" ca="1" si="18"/>
        <v>0</v>
      </c>
      <c r="O22" s="36">
        <f t="shared" ca="1" si="18"/>
        <v>0</v>
      </c>
      <c r="P22" s="36">
        <f t="shared" ca="1" si="18"/>
        <v>0</v>
      </c>
      <c r="Q22" s="36">
        <f t="shared" ca="1" si="18"/>
        <v>0</v>
      </c>
      <c r="R22" s="36">
        <f t="shared" ca="1" si="18"/>
        <v>0</v>
      </c>
      <c r="S22" s="36">
        <f t="shared" ca="1" si="18"/>
        <v>0</v>
      </c>
      <c r="T22" s="36">
        <f t="shared" ca="1" si="18"/>
        <v>0</v>
      </c>
      <c r="U22" s="36">
        <f t="shared" ca="1" si="18"/>
        <v>0</v>
      </c>
      <c r="V22" s="36">
        <f t="shared" ca="1" si="18"/>
        <v>0</v>
      </c>
      <c r="W22" s="36">
        <f t="shared" ca="1" si="18"/>
        <v>0</v>
      </c>
      <c r="X22" s="36">
        <f t="shared" ca="1" si="18"/>
        <v>0</v>
      </c>
      <c r="Y22" s="36">
        <f t="shared" ca="1" si="18"/>
        <v>0</v>
      </c>
      <c r="Z22" s="36">
        <f t="shared" ca="1" si="18"/>
        <v>0</v>
      </c>
      <c r="AA22" s="36">
        <f t="shared" ca="1" si="18"/>
        <v>0</v>
      </c>
      <c r="AB22" s="36">
        <f t="shared" ca="1" si="18"/>
        <v>0</v>
      </c>
      <c r="AC22" s="36">
        <f t="shared" ca="1" si="18"/>
        <v>0</v>
      </c>
      <c r="AD22" s="36">
        <f t="shared" ca="1" si="18"/>
        <v>0</v>
      </c>
      <c r="AE22" s="36">
        <f t="shared" ca="1" si="18"/>
        <v>0</v>
      </c>
      <c r="AF22" s="36">
        <f t="shared" ca="1" si="18"/>
        <v>0</v>
      </c>
      <c r="AG22" s="36">
        <f t="shared" ca="1" si="18"/>
        <v>0</v>
      </c>
      <c r="AH22" s="36">
        <f t="shared" ca="1" si="18"/>
        <v>0</v>
      </c>
      <c r="AI22" s="36">
        <f t="shared" ca="1" si="18"/>
        <v>0</v>
      </c>
      <c r="AJ22" s="36">
        <f t="shared" ca="1" si="18"/>
        <v>0</v>
      </c>
      <c r="AK22" s="36">
        <f t="shared" ca="1" si="18"/>
        <v>0</v>
      </c>
      <c r="AL22" s="36">
        <f t="shared" ca="1" si="18"/>
        <v>0</v>
      </c>
      <c r="AM22" s="36">
        <f t="shared" ca="1" si="18"/>
        <v>0</v>
      </c>
      <c r="AN22" s="36">
        <f t="shared" ca="1" si="18"/>
        <v>0</v>
      </c>
      <c r="AO22" s="36">
        <f t="shared" ca="1" si="18"/>
        <v>0</v>
      </c>
      <c r="AP22" s="36">
        <f t="shared" ca="1" si="18"/>
        <v>0</v>
      </c>
      <c r="AQ22" s="36">
        <f t="shared" ca="1" si="18"/>
        <v>0</v>
      </c>
      <c r="AR22" s="36">
        <f t="shared" ca="1" si="18"/>
        <v>0</v>
      </c>
      <c r="AS22" s="36">
        <f t="shared" ca="1" si="18"/>
        <v>0</v>
      </c>
      <c r="AT22" s="36">
        <f t="shared" ca="1" si="18"/>
        <v>0</v>
      </c>
      <c r="AU22" s="37">
        <f t="shared" ca="1" si="18"/>
        <v>0</v>
      </c>
      <c r="BO22" s="156" t="str">
        <f t="shared" si="16"/>
        <v>Expected Debt Principal Repayments</v>
      </c>
      <c r="BP22" s="150">
        <f t="shared" ca="1" si="19"/>
        <v>0</v>
      </c>
      <c r="BQ22" s="150">
        <f t="shared" ca="1" si="19"/>
        <v>0</v>
      </c>
      <c r="BR22" s="150">
        <f t="shared" ca="1" si="19"/>
        <v>0</v>
      </c>
      <c r="BS22" s="150">
        <f t="shared" ca="1" si="19"/>
        <v>0</v>
      </c>
      <c r="BT22" s="150">
        <f t="shared" ca="1" si="19"/>
        <v>0</v>
      </c>
      <c r="BU22" s="150">
        <f t="shared" ca="1" si="19"/>
        <v>0</v>
      </c>
      <c r="BV22" s="150">
        <f t="shared" ca="1" si="19"/>
        <v>0</v>
      </c>
      <c r="BW22" s="150">
        <f t="shared" ca="1" si="19"/>
        <v>0</v>
      </c>
      <c r="BX22" s="150">
        <f t="shared" ca="1" si="19"/>
        <v>0</v>
      </c>
      <c r="BY22" s="150">
        <f t="shared" ca="1" si="19"/>
        <v>0</v>
      </c>
      <c r="BZ22" s="150">
        <f t="shared" ca="1" si="20"/>
        <v>0</v>
      </c>
      <c r="CA22" s="150">
        <f t="shared" ca="1" si="20"/>
        <v>0</v>
      </c>
      <c r="CB22" s="150">
        <f t="shared" ca="1" si="20"/>
        <v>0</v>
      </c>
      <c r="CC22" s="150">
        <f t="shared" ca="1" si="20"/>
        <v>0</v>
      </c>
      <c r="CD22" s="150">
        <f t="shared" ca="1" si="20"/>
        <v>0</v>
      </c>
      <c r="CE22" s="150">
        <f t="shared" ca="1" si="20"/>
        <v>0</v>
      </c>
      <c r="CF22" s="150">
        <f t="shared" ca="1" si="20"/>
        <v>0</v>
      </c>
      <c r="CG22" s="150">
        <f t="shared" ca="1" si="20"/>
        <v>0</v>
      </c>
      <c r="CH22" s="150">
        <f t="shared" ca="1" si="20"/>
        <v>0</v>
      </c>
      <c r="CI22" s="150">
        <f t="shared" ca="1" si="20"/>
        <v>0</v>
      </c>
      <c r="CJ22" s="150">
        <f t="shared" ca="1" si="21"/>
        <v>0</v>
      </c>
      <c r="CK22" s="150">
        <f t="shared" ca="1" si="21"/>
        <v>0</v>
      </c>
      <c r="CL22" s="150">
        <f t="shared" ca="1" si="21"/>
        <v>0</v>
      </c>
      <c r="CM22" s="150">
        <f t="shared" ca="1" si="21"/>
        <v>0</v>
      </c>
      <c r="CN22" s="150">
        <f t="shared" ca="1" si="21"/>
        <v>0</v>
      </c>
      <c r="CO22" s="150">
        <f t="shared" ca="1" si="21"/>
        <v>0</v>
      </c>
      <c r="CP22" s="150">
        <f t="shared" ca="1" si="21"/>
        <v>0</v>
      </c>
      <c r="CQ22" s="150">
        <f t="shared" ca="1" si="21"/>
        <v>0</v>
      </c>
      <c r="CR22" s="150">
        <f t="shared" ca="1" si="21"/>
        <v>0</v>
      </c>
      <c r="CS22" s="150">
        <f t="shared" ca="1" si="21"/>
        <v>0</v>
      </c>
      <c r="CT22" s="150">
        <f t="shared" ca="1" si="22"/>
        <v>0</v>
      </c>
      <c r="CU22" s="150">
        <f t="shared" ca="1" si="22"/>
        <v>0</v>
      </c>
      <c r="CV22" s="150">
        <f t="shared" ca="1" si="22"/>
        <v>0</v>
      </c>
      <c r="CW22" s="150">
        <f t="shared" ca="1" si="22"/>
        <v>0</v>
      </c>
      <c r="CX22" s="151">
        <f t="shared" ca="1" si="22"/>
        <v>0</v>
      </c>
    </row>
    <row r="23" spans="3:102" x14ac:dyDescent="0.25">
      <c r="C23" s="4" t="str">
        <f t="shared" si="1"/>
        <v>Line 23: Scenario Expected Debt Principal Repayments. This is a calculation. This is simply the basecase multiplied by the relative scenario.</v>
      </c>
      <c r="E23" s="4">
        <f t="shared" si="2"/>
        <v>23</v>
      </c>
      <c r="F23" s="4" t="s">
        <v>8</v>
      </c>
      <c r="G23" s="4" t="s">
        <v>10</v>
      </c>
      <c r="H23" s="1" t="s">
        <v>21</v>
      </c>
      <c r="I23" s="1" t="s">
        <v>10</v>
      </c>
      <c r="K23" s="1" t="str">
        <f>"Scenario "&amp;K9</f>
        <v>Scenario Expected Debt Principal Repayments</v>
      </c>
      <c r="M23" s="35">
        <f t="shared" ca="1" si="18"/>
        <v>0</v>
      </c>
      <c r="N23" s="36">
        <f t="shared" ca="1" si="18"/>
        <v>0</v>
      </c>
      <c r="O23" s="36">
        <f t="shared" ca="1" si="18"/>
        <v>0</v>
      </c>
      <c r="P23" s="36">
        <f t="shared" ca="1" si="18"/>
        <v>0</v>
      </c>
      <c r="Q23" s="36">
        <f t="shared" ca="1" si="18"/>
        <v>0</v>
      </c>
      <c r="R23" s="36">
        <f t="shared" ca="1" si="18"/>
        <v>0</v>
      </c>
      <c r="S23" s="36">
        <f t="shared" ca="1" si="18"/>
        <v>0</v>
      </c>
      <c r="T23" s="36">
        <f t="shared" ca="1" si="18"/>
        <v>0</v>
      </c>
      <c r="U23" s="36">
        <f t="shared" ca="1" si="18"/>
        <v>0</v>
      </c>
      <c r="V23" s="36">
        <f t="shared" ca="1" si="18"/>
        <v>0</v>
      </c>
      <c r="W23" s="36">
        <f t="shared" ca="1" si="18"/>
        <v>0</v>
      </c>
      <c r="X23" s="36">
        <f t="shared" ca="1" si="18"/>
        <v>0</v>
      </c>
      <c r="Y23" s="36">
        <f t="shared" ca="1" si="18"/>
        <v>0</v>
      </c>
      <c r="Z23" s="36">
        <f t="shared" ca="1" si="18"/>
        <v>0</v>
      </c>
      <c r="AA23" s="36">
        <f t="shared" ca="1" si="18"/>
        <v>0</v>
      </c>
      <c r="AB23" s="36">
        <f t="shared" ca="1" si="18"/>
        <v>0</v>
      </c>
      <c r="AC23" s="36">
        <f t="shared" ca="1" si="18"/>
        <v>0</v>
      </c>
      <c r="AD23" s="36">
        <f t="shared" ca="1" si="18"/>
        <v>0</v>
      </c>
      <c r="AE23" s="36">
        <f t="shared" ca="1" si="18"/>
        <v>0</v>
      </c>
      <c r="AF23" s="36">
        <f t="shared" ca="1" si="18"/>
        <v>0</v>
      </c>
      <c r="AG23" s="36">
        <f t="shared" ca="1" si="18"/>
        <v>0</v>
      </c>
      <c r="AH23" s="36">
        <f t="shared" ca="1" si="18"/>
        <v>0</v>
      </c>
      <c r="AI23" s="36">
        <f t="shared" ca="1" si="18"/>
        <v>0</v>
      </c>
      <c r="AJ23" s="36">
        <f t="shared" ca="1" si="18"/>
        <v>0</v>
      </c>
      <c r="AK23" s="36">
        <f t="shared" ca="1" si="18"/>
        <v>0</v>
      </c>
      <c r="AL23" s="36">
        <f t="shared" ca="1" si="18"/>
        <v>0</v>
      </c>
      <c r="AM23" s="36">
        <f t="shared" ca="1" si="18"/>
        <v>0</v>
      </c>
      <c r="AN23" s="36">
        <f t="shared" ca="1" si="18"/>
        <v>0</v>
      </c>
      <c r="AO23" s="36">
        <f t="shared" ca="1" si="18"/>
        <v>0</v>
      </c>
      <c r="AP23" s="36">
        <f t="shared" ca="1" si="18"/>
        <v>0</v>
      </c>
      <c r="AQ23" s="36">
        <f t="shared" ca="1" si="18"/>
        <v>0</v>
      </c>
      <c r="AR23" s="36">
        <f t="shared" ca="1" si="18"/>
        <v>0</v>
      </c>
      <c r="AS23" s="36">
        <f t="shared" ca="1" si="18"/>
        <v>0</v>
      </c>
      <c r="AT23" s="36">
        <f t="shared" ca="1" si="18"/>
        <v>0</v>
      </c>
      <c r="AU23" s="37">
        <f t="shared" ca="1" si="18"/>
        <v>0</v>
      </c>
      <c r="BO23" s="156" t="str">
        <f t="shared" si="16"/>
        <v>Expected Debt Interest Repayments</v>
      </c>
      <c r="BP23" s="150">
        <f t="shared" ca="1" si="19"/>
        <v>0</v>
      </c>
      <c r="BQ23" s="150">
        <f t="shared" ca="1" si="19"/>
        <v>0</v>
      </c>
      <c r="BR23" s="150">
        <f t="shared" ca="1" si="19"/>
        <v>0</v>
      </c>
      <c r="BS23" s="150">
        <f t="shared" ca="1" si="19"/>
        <v>0</v>
      </c>
      <c r="BT23" s="150">
        <f t="shared" ca="1" si="19"/>
        <v>0</v>
      </c>
      <c r="BU23" s="150">
        <f t="shared" ca="1" si="19"/>
        <v>0</v>
      </c>
      <c r="BV23" s="150">
        <f t="shared" ca="1" si="19"/>
        <v>0</v>
      </c>
      <c r="BW23" s="150">
        <f t="shared" ca="1" si="19"/>
        <v>0</v>
      </c>
      <c r="BX23" s="150">
        <f t="shared" ca="1" si="19"/>
        <v>0</v>
      </c>
      <c r="BY23" s="150">
        <f t="shared" ca="1" si="19"/>
        <v>0</v>
      </c>
      <c r="BZ23" s="150">
        <f t="shared" ca="1" si="20"/>
        <v>0</v>
      </c>
      <c r="CA23" s="150">
        <f t="shared" ca="1" si="20"/>
        <v>0</v>
      </c>
      <c r="CB23" s="150">
        <f t="shared" ca="1" si="20"/>
        <v>0</v>
      </c>
      <c r="CC23" s="150">
        <f t="shared" ca="1" si="20"/>
        <v>0</v>
      </c>
      <c r="CD23" s="150">
        <f t="shared" ca="1" si="20"/>
        <v>0</v>
      </c>
      <c r="CE23" s="150">
        <f t="shared" ca="1" si="20"/>
        <v>0</v>
      </c>
      <c r="CF23" s="150">
        <f t="shared" ca="1" si="20"/>
        <v>0</v>
      </c>
      <c r="CG23" s="150">
        <f t="shared" ca="1" si="20"/>
        <v>0</v>
      </c>
      <c r="CH23" s="150">
        <f t="shared" ca="1" si="20"/>
        <v>0</v>
      </c>
      <c r="CI23" s="150">
        <f t="shared" ca="1" si="20"/>
        <v>0</v>
      </c>
      <c r="CJ23" s="150">
        <f t="shared" ca="1" si="21"/>
        <v>0</v>
      </c>
      <c r="CK23" s="150">
        <f t="shared" ca="1" si="21"/>
        <v>0</v>
      </c>
      <c r="CL23" s="150">
        <f t="shared" ca="1" si="21"/>
        <v>0</v>
      </c>
      <c r="CM23" s="150">
        <f t="shared" ca="1" si="21"/>
        <v>0</v>
      </c>
      <c r="CN23" s="150">
        <f t="shared" ca="1" si="21"/>
        <v>0</v>
      </c>
      <c r="CO23" s="150">
        <f t="shared" ca="1" si="21"/>
        <v>0</v>
      </c>
      <c r="CP23" s="150">
        <f t="shared" ca="1" si="21"/>
        <v>0</v>
      </c>
      <c r="CQ23" s="150">
        <f t="shared" ca="1" si="21"/>
        <v>0</v>
      </c>
      <c r="CR23" s="150">
        <f t="shared" ca="1" si="21"/>
        <v>0</v>
      </c>
      <c r="CS23" s="150">
        <f t="shared" ca="1" si="21"/>
        <v>0</v>
      </c>
      <c r="CT23" s="150">
        <f t="shared" ca="1" si="22"/>
        <v>0</v>
      </c>
      <c r="CU23" s="150">
        <f t="shared" ca="1" si="22"/>
        <v>0</v>
      </c>
      <c r="CV23" s="150">
        <f t="shared" ca="1" si="22"/>
        <v>0</v>
      </c>
      <c r="CW23" s="150">
        <f t="shared" ca="1" si="22"/>
        <v>0</v>
      </c>
      <c r="CX23" s="151">
        <f t="shared" ca="1" si="22"/>
        <v>0</v>
      </c>
    </row>
    <row r="24" spans="3:102" x14ac:dyDescent="0.25">
      <c r="C24" s="4" t="str">
        <f t="shared" si="1"/>
        <v>Line 24: Scenario Expected Debt Interest Repayments. This is a calculation. This is simply the basecase multiplied by the relative scenario.</v>
      </c>
      <c r="E24" s="4">
        <f t="shared" si="2"/>
        <v>24</v>
      </c>
      <c r="F24" s="4" t="s">
        <v>8</v>
      </c>
      <c r="G24" s="4" t="s">
        <v>10</v>
      </c>
      <c r="H24" s="1" t="s">
        <v>21</v>
      </c>
      <c r="I24" s="1" t="s">
        <v>10</v>
      </c>
      <c r="K24" s="1" t="str">
        <f>"Scenario "&amp;K10</f>
        <v>Scenario Expected Debt Interest Repayments</v>
      </c>
      <c r="M24" s="35">
        <f t="shared" ca="1" si="18"/>
        <v>0</v>
      </c>
      <c r="N24" s="36">
        <f t="shared" ca="1" si="18"/>
        <v>0</v>
      </c>
      <c r="O24" s="36">
        <f t="shared" ca="1" si="18"/>
        <v>0</v>
      </c>
      <c r="P24" s="36">
        <f t="shared" ca="1" si="18"/>
        <v>0</v>
      </c>
      <c r="Q24" s="36">
        <f t="shared" ca="1" si="18"/>
        <v>0</v>
      </c>
      <c r="R24" s="36">
        <f t="shared" ca="1" si="18"/>
        <v>0</v>
      </c>
      <c r="S24" s="36">
        <f t="shared" ca="1" si="18"/>
        <v>0</v>
      </c>
      <c r="T24" s="36">
        <f t="shared" ca="1" si="18"/>
        <v>0</v>
      </c>
      <c r="U24" s="36">
        <f t="shared" ca="1" si="18"/>
        <v>0</v>
      </c>
      <c r="V24" s="36">
        <f t="shared" ca="1" si="18"/>
        <v>0</v>
      </c>
      <c r="W24" s="36">
        <f t="shared" ca="1" si="18"/>
        <v>0</v>
      </c>
      <c r="X24" s="36">
        <f t="shared" ca="1" si="18"/>
        <v>0</v>
      </c>
      <c r="Y24" s="36">
        <f t="shared" ca="1" si="18"/>
        <v>0</v>
      </c>
      <c r="Z24" s="36">
        <f t="shared" ca="1" si="18"/>
        <v>0</v>
      </c>
      <c r="AA24" s="36">
        <f t="shared" ca="1" si="18"/>
        <v>0</v>
      </c>
      <c r="AB24" s="36">
        <f t="shared" ca="1" si="18"/>
        <v>0</v>
      </c>
      <c r="AC24" s="36">
        <f t="shared" ca="1" si="18"/>
        <v>0</v>
      </c>
      <c r="AD24" s="36">
        <f t="shared" ca="1" si="18"/>
        <v>0</v>
      </c>
      <c r="AE24" s="36">
        <f t="shared" ca="1" si="18"/>
        <v>0</v>
      </c>
      <c r="AF24" s="36">
        <f t="shared" ca="1" si="18"/>
        <v>0</v>
      </c>
      <c r="AG24" s="36">
        <f t="shared" ca="1" si="18"/>
        <v>0</v>
      </c>
      <c r="AH24" s="36">
        <f t="shared" ca="1" si="18"/>
        <v>0</v>
      </c>
      <c r="AI24" s="36">
        <f t="shared" ca="1" si="18"/>
        <v>0</v>
      </c>
      <c r="AJ24" s="36">
        <f t="shared" ca="1" si="18"/>
        <v>0</v>
      </c>
      <c r="AK24" s="36">
        <f t="shared" ca="1" si="18"/>
        <v>0</v>
      </c>
      <c r="AL24" s="36">
        <f t="shared" ca="1" si="18"/>
        <v>0</v>
      </c>
      <c r="AM24" s="36">
        <f t="shared" ca="1" si="18"/>
        <v>0</v>
      </c>
      <c r="AN24" s="36">
        <f t="shared" ca="1" si="18"/>
        <v>0</v>
      </c>
      <c r="AO24" s="36">
        <f t="shared" ca="1" si="18"/>
        <v>0</v>
      </c>
      <c r="AP24" s="36">
        <f t="shared" ca="1" si="18"/>
        <v>0</v>
      </c>
      <c r="AQ24" s="36">
        <f t="shared" ca="1" si="18"/>
        <v>0</v>
      </c>
      <c r="AR24" s="36">
        <f t="shared" ca="1" si="18"/>
        <v>0</v>
      </c>
      <c r="AS24" s="36">
        <f t="shared" ca="1" si="18"/>
        <v>0</v>
      </c>
      <c r="AT24" s="36">
        <f t="shared" ca="1" si="18"/>
        <v>0</v>
      </c>
      <c r="AU24" s="37">
        <f t="shared" ca="1" si="18"/>
        <v>0</v>
      </c>
      <c r="BO24" s="156" t="str">
        <f t="shared" si="16"/>
        <v>Direct Support payments</v>
      </c>
      <c r="BP24" s="150">
        <f t="shared" ref="BP24:CX24" ca="1" si="23">-M26</f>
        <v>0</v>
      </c>
      <c r="BQ24" s="150">
        <f t="shared" ca="1" si="23"/>
        <v>0</v>
      </c>
      <c r="BR24" s="150">
        <f t="shared" ca="1" si="23"/>
        <v>0</v>
      </c>
      <c r="BS24" s="150">
        <f t="shared" ca="1" si="23"/>
        <v>0</v>
      </c>
      <c r="BT24" s="150">
        <f t="shared" ca="1" si="23"/>
        <v>0</v>
      </c>
      <c r="BU24" s="150">
        <f t="shared" ca="1" si="23"/>
        <v>0</v>
      </c>
      <c r="BV24" s="150">
        <f t="shared" ca="1" si="23"/>
        <v>0</v>
      </c>
      <c r="BW24" s="150">
        <f t="shared" ca="1" si="23"/>
        <v>0</v>
      </c>
      <c r="BX24" s="150">
        <f t="shared" ca="1" si="23"/>
        <v>0</v>
      </c>
      <c r="BY24" s="150">
        <f t="shared" ca="1" si="23"/>
        <v>0</v>
      </c>
      <c r="BZ24" s="150">
        <f t="shared" ca="1" si="23"/>
        <v>0</v>
      </c>
      <c r="CA24" s="150">
        <f t="shared" ca="1" si="23"/>
        <v>0</v>
      </c>
      <c r="CB24" s="150">
        <f t="shared" ca="1" si="23"/>
        <v>0</v>
      </c>
      <c r="CC24" s="150">
        <f t="shared" ca="1" si="23"/>
        <v>0</v>
      </c>
      <c r="CD24" s="150">
        <f t="shared" ca="1" si="23"/>
        <v>0</v>
      </c>
      <c r="CE24" s="150">
        <f t="shared" ca="1" si="23"/>
        <v>0</v>
      </c>
      <c r="CF24" s="150">
        <f t="shared" ca="1" si="23"/>
        <v>0</v>
      </c>
      <c r="CG24" s="150">
        <f t="shared" ca="1" si="23"/>
        <v>0</v>
      </c>
      <c r="CH24" s="150">
        <f t="shared" ca="1" si="23"/>
        <v>0</v>
      </c>
      <c r="CI24" s="150">
        <f t="shared" ca="1" si="23"/>
        <v>0</v>
      </c>
      <c r="CJ24" s="150">
        <f t="shared" ca="1" si="23"/>
        <v>0</v>
      </c>
      <c r="CK24" s="150">
        <f t="shared" ca="1" si="23"/>
        <v>0</v>
      </c>
      <c r="CL24" s="150">
        <f t="shared" ca="1" si="23"/>
        <v>0</v>
      </c>
      <c r="CM24" s="150">
        <f t="shared" ca="1" si="23"/>
        <v>0</v>
      </c>
      <c r="CN24" s="150">
        <f t="shared" ca="1" si="23"/>
        <v>0</v>
      </c>
      <c r="CO24" s="150">
        <f t="shared" ca="1" si="23"/>
        <v>0</v>
      </c>
      <c r="CP24" s="150">
        <f t="shared" ca="1" si="23"/>
        <v>0</v>
      </c>
      <c r="CQ24" s="150">
        <f t="shared" ca="1" si="23"/>
        <v>0</v>
      </c>
      <c r="CR24" s="150">
        <f t="shared" ca="1" si="23"/>
        <v>0</v>
      </c>
      <c r="CS24" s="150">
        <f t="shared" ca="1" si="23"/>
        <v>0</v>
      </c>
      <c r="CT24" s="150">
        <f t="shared" ca="1" si="23"/>
        <v>0</v>
      </c>
      <c r="CU24" s="150">
        <f t="shared" ca="1" si="23"/>
        <v>0</v>
      </c>
      <c r="CV24" s="150">
        <f t="shared" ca="1" si="23"/>
        <v>0</v>
      </c>
      <c r="CW24" s="150">
        <f t="shared" ca="1" si="23"/>
        <v>0</v>
      </c>
      <c r="CX24" s="151">
        <f t="shared" ca="1" si="23"/>
        <v>0</v>
      </c>
    </row>
    <row r="25" spans="3:102" x14ac:dyDescent="0.25">
      <c r="C25" s="4" t="str">
        <f t="shared" si="1"/>
        <v>Line 25: Net cashflow after debt servicing. This is a calculation. This is the sum of scenario income and costs</v>
      </c>
      <c r="E25" s="4">
        <f t="shared" si="2"/>
        <v>25</v>
      </c>
      <c r="F25" s="4" t="s">
        <v>8</v>
      </c>
      <c r="G25" s="4" t="s">
        <v>10</v>
      </c>
      <c r="H25" s="1" t="s">
        <v>52</v>
      </c>
      <c r="I25" s="1" t="s">
        <v>10</v>
      </c>
      <c r="K25" s="1" t="s">
        <v>16</v>
      </c>
      <c r="M25" s="35">
        <f ca="1">SUM(M21:M24)</f>
        <v>0</v>
      </c>
      <c r="N25" s="36">
        <f t="shared" ref="N25:AU25" ca="1" si="24">SUM(N21:N24)</f>
        <v>0</v>
      </c>
      <c r="O25" s="36">
        <f t="shared" ca="1" si="24"/>
        <v>0</v>
      </c>
      <c r="P25" s="36">
        <f t="shared" ca="1" si="24"/>
        <v>0</v>
      </c>
      <c r="Q25" s="36">
        <f t="shared" ca="1" si="24"/>
        <v>0</v>
      </c>
      <c r="R25" s="36">
        <f t="shared" ca="1" si="24"/>
        <v>0</v>
      </c>
      <c r="S25" s="36">
        <f t="shared" ca="1" si="24"/>
        <v>0</v>
      </c>
      <c r="T25" s="36">
        <f t="shared" ca="1" si="24"/>
        <v>0</v>
      </c>
      <c r="U25" s="36">
        <f t="shared" ca="1" si="24"/>
        <v>0</v>
      </c>
      <c r="V25" s="36">
        <f t="shared" ca="1" si="24"/>
        <v>0</v>
      </c>
      <c r="W25" s="36">
        <f t="shared" ca="1" si="24"/>
        <v>0</v>
      </c>
      <c r="X25" s="36">
        <f t="shared" ca="1" si="24"/>
        <v>0</v>
      </c>
      <c r="Y25" s="36">
        <f t="shared" ca="1" si="24"/>
        <v>0</v>
      </c>
      <c r="Z25" s="36">
        <f t="shared" ca="1" si="24"/>
        <v>0</v>
      </c>
      <c r="AA25" s="36">
        <f t="shared" ca="1" si="24"/>
        <v>0</v>
      </c>
      <c r="AB25" s="36">
        <f t="shared" ca="1" si="24"/>
        <v>0</v>
      </c>
      <c r="AC25" s="36">
        <f t="shared" ca="1" si="24"/>
        <v>0</v>
      </c>
      <c r="AD25" s="36">
        <f t="shared" ca="1" si="24"/>
        <v>0</v>
      </c>
      <c r="AE25" s="36">
        <f t="shared" ca="1" si="24"/>
        <v>0</v>
      </c>
      <c r="AF25" s="36">
        <f t="shared" ca="1" si="24"/>
        <v>0</v>
      </c>
      <c r="AG25" s="36">
        <f t="shared" ca="1" si="24"/>
        <v>0</v>
      </c>
      <c r="AH25" s="36">
        <f t="shared" ca="1" si="24"/>
        <v>0</v>
      </c>
      <c r="AI25" s="36">
        <f t="shared" ca="1" si="24"/>
        <v>0</v>
      </c>
      <c r="AJ25" s="36">
        <f t="shared" ca="1" si="24"/>
        <v>0</v>
      </c>
      <c r="AK25" s="36">
        <f t="shared" ca="1" si="24"/>
        <v>0</v>
      </c>
      <c r="AL25" s="36">
        <f t="shared" ca="1" si="24"/>
        <v>0</v>
      </c>
      <c r="AM25" s="36">
        <f t="shared" ca="1" si="24"/>
        <v>0</v>
      </c>
      <c r="AN25" s="36">
        <f t="shared" ca="1" si="24"/>
        <v>0</v>
      </c>
      <c r="AO25" s="36">
        <f t="shared" ca="1" si="24"/>
        <v>0</v>
      </c>
      <c r="AP25" s="36">
        <f t="shared" ca="1" si="24"/>
        <v>0</v>
      </c>
      <c r="AQ25" s="36">
        <f t="shared" ca="1" si="24"/>
        <v>0</v>
      </c>
      <c r="AR25" s="36">
        <f t="shared" ca="1" si="24"/>
        <v>0</v>
      </c>
      <c r="AS25" s="36">
        <f t="shared" ca="1" si="24"/>
        <v>0</v>
      </c>
      <c r="AT25" s="36">
        <f t="shared" ca="1" si="24"/>
        <v>0</v>
      </c>
      <c r="AU25" s="37">
        <f t="shared" ca="1" si="24"/>
        <v>0</v>
      </c>
      <c r="BO25" s="157" t="str">
        <f t="shared" si="16"/>
        <v>Direct Government receipts</v>
      </c>
      <c r="BP25" s="148">
        <f t="shared" ref="BP25:CX25" ca="1" si="25">M27</f>
        <v>0</v>
      </c>
      <c r="BQ25" s="148">
        <f t="shared" ca="1" si="25"/>
        <v>0</v>
      </c>
      <c r="BR25" s="148">
        <f t="shared" ca="1" si="25"/>
        <v>0</v>
      </c>
      <c r="BS25" s="148">
        <f t="shared" ca="1" si="25"/>
        <v>0</v>
      </c>
      <c r="BT25" s="148">
        <f t="shared" ca="1" si="25"/>
        <v>0</v>
      </c>
      <c r="BU25" s="148">
        <f t="shared" ca="1" si="25"/>
        <v>0</v>
      </c>
      <c r="BV25" s="148">
        <f t="shared" ca="1" si="25"/>
        <v>0</v>
      </c>
      <c r="BW25" s="148">
        <f t="shared" ca="1" si="25"/>
        <v>0</v>
      </c>
      <c r="BX25" s="148">
        <f t="shared" ca="1" si="25"/>
        <v>0</v>
      </c>
      <c r="BY25" s="148">
        <f t="shared" ca="1" si="25"/>
        <v>0</v>
      </c>
      <c r="BZ25" s="148">
        <f t="shared" ca="1" si="25"/>
        <v>0</v>
      </c>
      <c r="CA25" s="148">
        <f t="shared" ca="1" si="25"/>
        <v>0</v>
      </c>
      <c r="CB25" s="148">
        <f t="shared" ca="1" si="25"/>
        <v>0</v>
      </c>
      <c r="CC25" s="148">
        <f t="shared" ca="1" si="25"/>
        <v>0</v>
      </c>
      <c r="CD25" s="148">
        <f t="shared" ca="1" si="25"/>
        <v>0</v>
      </c>
      <c r="CE25" s="148">
        <f t="shared" ca="1" si="25"/>
        <v>0</v>
      </c>
      <c r="CF25" s="148">
        <f t="shared" ca="1" si="25"/>
        <v>0</v>
      </c>
      <c r="CG25" s="148">
        <f t="shared" ca="1" si="25"/>
        <v>0</v>
      </c>
      <c r="CH25" s="148">
        <f t="shared" ca="1" si="25"/>
        <v>0</v>
      </c>
      <c r="CI25" s="148">
        <f t="shared" ca="1" si="25"/>
        <v>0</v>
      </c>
      <c r="CJ25" s="148">
        <f t="shared" ca="1" si="25"/>
        <v>0</v>
      </c>
      <c r="CK25" s="148">
        <f t="shared" ca="1" si="25"/>
        <v>0</v>
      </c>
      <c r="CL25" s="148">
        <f t="shared" ca="1" si="25"/>
        <v>0</v>
      </c>
      <c r="CM25" s="148">
        <f t="shared" ca="1" si="25"/>
        <v>0</v>
      </c>
      <c r="CN25" s="148">
        <f t="shared" ca="1" si="25"/>
        <v>0</v>
      </c>
      <c r="CO25" s="148">
        <f t="shared" ca="1" si="25"/>
        <v>0</v>
      </c>
      <c r="CP25" s="148">
        <f t="shared" ca="1" si="25"/>
        <v>0</v>
      </c>
      <c r="CQ25" s="148">
        <f t="shared" ca="1" si="25"/>
        <v>0</v>
      </c>
      <c r="CR25" s="148">
        <f t="shared" ca="1" si="25"/>
        <v>0</v>
      </c>
      <c r="CS25" s="148">
        <f t="shared" ca="1" si="25"/>
        <v>0</v>
      </c>
      <c r="CT25" s="148">
        <f t="shared" ca="1" si="25"/>
        <v>0</v>
      </c>
      <c r="CU25" s="148">
        <f t="shared" ca="1" si="25"/>
        <v>0</v>
      </c>
      <c r="CV25" s="148">
        <f t="shared" ca="1" si="25"/>
        <v>0</v>
      </c>
      <c r="CW25" s="148">
        <f t="shared" ca="1" si="25"/>
        <v>0</v>
      </c>
      <c r="CX25" s="149">
        <f t="shared" ca="1" si="25"/>
        <v>0</v>
      </c>
    </row>
    <row r="26" spans="3:102" x14ac:dyDescent="0.25">
      <c r="C26" s="4" t="str">
        <f t="shared" si="1"/>
        <v>Line 26: Direct Support payments. This is a calculation. This is simply the basecase multiplied by the relative scenario.</v>
      </c>
      <c r="E26" s="4">
        <f t="shared" si="2"/>
        <v>26</v>
      </c>
      <c r="F26" s="4" t="s">
        <v>8</v>
      </c>
      <c r="G26" s="4" t="s">
        <v>10</v>
      </c>
      <c r="H26" s="1" t="s">
        <v>21</v>
      </c>
      <c r="I26" s="1" t="s">
        <v>10</v>
      </c>
      <c r="K26" s="1" t="str">
        <f>K11</f>
        <v>Direct Support payments</v>
      </c>
      <c r="M26" s="38">
        <f t="shared" ref="M26:AU27" ca="1" si="26">M11*M18</f>
        <v>0</v>
      </c>
      <c r="N26" s="39">
        <f t="shared" ca="1" si="26"/>
        <v>0</v>
      </c>
      <c r="O26" s="39">
        <f t="shared" ca="1" si="26"/>
        <v>0</v>
      </c>
      <c r="P26" s="39">
        <f t="shared" ca="1" si="26"/>
        <v>0</v>
      </c>
      <c r="Q26" s="39">
        <f t="shared" ca="1" si="26"/>
        <v>0</v>
      </c>
      <c r="R26" s="39">
        <f t="shared" ca="1" si="26"/>
        <v>0</v>
      </c>
      <c r="S26" s="39">
        <f t="shared" ca="1" si="26"/>
        <v>0</v>
      </c>
      <c r="T26" s="39">
        <f t="shared" ca="1" si="26"/>
        <v>0</v>
      </c>
      <c r="U26" s="39">
        <f t="shared" ca="1" si="26"/>
        <v>0</v>
      </c>
      <c r="V26" s="39">
        <f t="shared" ca="1" si="26"/>
        <v>0</v>
      </c>
      <c r="W26" s="39">
        <f t="shared" ca="1" si="26"/>
        <v>0</v>
      </c>
      <c r="X26" s="39">
        <f t="shared" ca="1" si="26"/>
        <v>0</v>
      </c>
      <c r="Y26" s="39">
        <f t="shared" ca="1" si="26"/>
        <v>0</v>
      </c>
      <c r="Z26" s="39">
        <f t="shared" ca="1" si="26"/>
        <v>0</v>
      </c>
      <c r="AA26" s="39">
        <f t="shared" ca="1" si="26"/>
        <v>0</v>
      </c>
      <c r="AB26" s="39">
        <f t="shared" ca="1" si="26"/>
        <v>0</v>
      </c>
      <c r="AC26" s="39">
        <f t="shared" ca="1" si="26"/>
        <v>0</v>
      </c>
      <c r="AD26" s="39">
        <f t="shared" ca="1" si="26"/>
        <v>0</v>
      </c>
      <c r="AE26" s="39">
        <f t="shared" ca="1" si="26"/>
        <v>0</v>
      </c>
      <c r="AF26" s="39">
        <f t="shared" ca="1" si="26"/>
        <v>0</v>
      </c>
      <c r="AG26" s="39">
        <f t="shared" ca="1" si="26"/>
        <v>0</v>
      </c>
      <c r="AH26" s="39">
        <f t="shared" ca="1" si="26"/>
        <v>0</v>
      </c>
      <c r="AI26" s="39">
        <f t="shared" ca="1" si="26"/>
        <v>0</v>
      </c>
      <c r="AJ26" s="39">
        <f t="shared" ca="1" si="26"/>
        <v>0</v>
      </c>
      <c r="AK26" s="39">
        <f t="shared" ca="1" si="26"/>
        <v>0</v>
      </c>
      <c r="AL26" s="39">
        <f t="shared" ca="1" si="26"/>
        <v>0</v>
      </c>
      <c r="AM26" s="39">
        <f t="shared" ca="1" si="26"/>
        <v>0</v>
      </c>
      <c r="AN26" s="39">
        <f t="shared" ca="1" si="26"/>
        <v>0</v>
      </c>
      <c r="AO26" s="39">
        <f t="shared" ca="1" si="26"/>
        <v>0</v>
      </c>
      <c r="AP26" s="39">
        <f t="shared" ca="1" si="26"/>
        <v>0</v>
      </c>
      <c r="AQ26" s="39">
        <f t="shared" ca="1" si="26"/>
        <v>0</v>
      </c>
      <c r="AR26" s="39">
        <f t="shared" ca="1" si="26"/>
        <v>0</v>
      </c>
      <c r="AS26" s="39">
        <f t="shared" ca="1" si="26"/>
        <v>0</v>
      </c>
      <c r="AT26" s="39">
        <f t="shared" ca="1" si="26"/>
        <v>0</v>
      </c>
      <c r="AU26" s="40">
        <f t="shared" ca="1" si="26"/>
        <v>0</v>
      </c>
      <c r="BO26" s="155" t="s">
        <v>236</v>
      </c>
      <c r="BP26" s="146">
        <f t="shared" ref="BP26:CX26" ca="1" si="27">BP20-BP21</f>
        <v>0</v>
      </c>
      <c r="BQ26" s="146">
        <f t="shared" ca="1" si="27"/>
        <v>0</v>
      </c>
      <c r="BR26" s="146">
        <f t="shared" ca="1" si="27"/>
        <v>0</v>
      </c>
      <c r="BS26" s="146">
        <f t="shared" ca="1" si="27"/>
        <v>0</v>
      </c>
      <c r="BT26" s="146">
        <f t="shared" ca="1" si="27"/>
        <v>0</v>
      </c>
      <c r="BU26" s="146">
        <f t="shared" ca="1" si="27"/>
        <v>0</v>
      </c>
      <c r="BV26" s="146">
        <f t="shared" ca="1" si="27"/>
        <v>0</v>
      </c>
      <c r="BW26" s="146">
        <f t="shared" ca="1" si="27"/>
        <v>0</v>
      </c>
      <c r="BX26" s="146">
        <f t="shared" ca="1" si="27"/>
        <v>0</v>
      </c>
      <c r="BY26" s="146">
        <f t="shared" ca="1" si="27"/>
        <v>0</v>
      </c>
      <c r="BZ26" s="146">
        <f t="shared" ca="1" si="27"/>
        <v>0</v>
      </c>
      <c r="CA26" s="146">
        <f t="shared" ca="1" si="27"/>
        <v>0</v>
      </c>
      <c r="CB26" s="146">
        <f t="shared" ca="1" si="27"/>
        <v>0</v>
      </c>
      <c r="CC26" s="146">
        <f t="shared" ca="1" si="27"/>
        <v>0</v>
      </c>
      <c r="CD26" s="146">
        <f t="shared" ca="1" si="27"/>
        <v>0</v>
      </c>
      <c r="CE26" s="146">
        <f t="shared" ca="1" si="27"/>
        <v>0</v>
      </c>
      <c r="CF26" s="146">
        <f t="shared" ca="1" si="27"/>
        <v>0</v>
      </c>
      <c r="CG26" s="146">
        <f t="shared" ca="1" si="27"/>
        <v>0</v>
      </c>
      <c r="CH26" s="146">
        <f t="shared" ca="1" si="27"/>
        <v>0</v>
      </c>
      <c r="CI26" s="146">
        <f t="shared" ca="1" si="27"/>
        <v>0</v>
      </c>
      <c r="CJ26" s="146">
        <f t="shared" ca="1" si="27"/>
        <v>0</v>
      </c>
      <c r="CK26" s="146">
        <f t="shared" ca="1" si="27"/>
        <v>0</v>
      </c>
      <c r="CL26" s="146">
        <f t="shared" ca="1" si="27"/>
        <v>0</v>
      </c>
      <c r="CM26" s="146">
        <f t="shared" ca="1" si="27"/>
        <v>0</v>
      </c>
      <c r="CN26" s="146">
        <f t="shared" ca="1" si="27"/>
        <v>0</v>
      </c>
      <c r="CO26" s="146">
        <f t="shared" ca="1" si="27"/>
        <v>0</v>
      </c>
      <c r="CP26" s="146">
        <f t="shared" ca="1" si="27"/>
        <v>0</v>
      </c>
      <c r="CQ26" s="146">
        <f t="shared" ca="1" si="27"/>
        <v>0</v>
      </c>
      <c r="CR26" s="146">
        <f t="shared" ca="1" si="27"/>
        <v>0</v>
      </c>
      <c r="CS26" s="146">
        <f t="shared" ca="1" si="27"/>
        <v>0</v>
      </c>
      <c r="CT26" s="146">
        <f t="shared" ca="1" si="27"/>
        <v>0</v>
      </c>
      <c r="CU26" s="146">
        <f t="shared" ca="1" si="27"/>
        <v>0</v>
      </c>
      <c r="CV26" s="146">
        <f t="shared" ca="1" si="27"/>
        <v>0</v>
      </c>
      <c r="CW26" s="146">
        <f t="shared" ca="1" si="27"/>
        <v>0</v>
      </c>
      <c r="CX26" s="147">
        <f t="shared" ca="1" si="27"/>
        <v>0</v>
      </c>
    </row>
    <row r="27" spans="3:102" ht="15.75" thickBot="1" x14ac:dyDescent="0.3">
      <c r="C27" s="4" t="str">
        <f t="shared" si="1"/>
        <v>Line 27: Direct Government receipts. This is a calculation. This is simply the basecase multiplied by the relative scenario.</v>
      </c>
      <c r="E27" s="4">
        <f t="shared" si="2"/>
        <v>27</v>
      </c>
      <c r="F27" s="4" t="s">
        <v>8</v>
      </c>
      <c r="G27" s="4" t="s">
        <v>10</v>
      </c>
      <c r="H27" s="1" t="s">
        <v>21</v>
      </c>
      <c r="I27" s="1" t="s">
        <v>10</v>
      </c>
      <c r="K27" s="1" t="str">
        <f>K12</f>
        <v>Direct Government receipts</v>
      </c>
      <c r="M27" s="59">
        <f t="shared" ca="1" si="26"/>
        <v>0</v>
      </c>
      <c r="N27" s="60">
        <f t="shared" ca="1" si="26"/>
        <v>0</v>
      </c>
      <c r="O27" s="60">
        <f t="shared" ca="1" si="26"/>
        <v>0</v>
      </c>
      <c r="P27" s="60">
        <f t="shared" ca="1" si="26"/>
        <v>0</v>
      </c>
      <c r="Q27" s="60">
        <f t="shared" ca="1" si="26"/>
        <v>0</v>
      </c>
      <c r="R27" s="60">
        <f t="shared" ca="1" si="26"/>
        <v>0</v>
      </c>
      <c r="S27" s="60">
        <f t="shared" ca="1" si="26"/>
        <v>0</v>
      </c>
      <c r="T27" s="60">
        <f t="shared" ca="1" si="26"/>
        <v>0</v>
      </c>
      <c r="U27" s="60">
        <f t="shared" ca="1" si="26"/>
        <v>0</v>
      </c>
      <c r="V27" s="60">
        <f t="shared" ca="1" si="26"/>
        <v>0</v>
      </c>
      <c r="W27" s="60">
        <f t="shared" ca="1" si="26"/>
        <v>0</v>
      </c>
      <c r="X27" s="60">
        <f t="shared" ca="1" si="26"/>
        <v>0</v>
      </c>
      <c r="Y27" s="60">
        <f t="shared" ca="1" si="26"/>
        <v>0</v>
      </c>
      <c r="Z27" s="60">
        <f t="shared" ca="1" si="26"/>
        <v>0</v>
      </c>
      <c r="AA27" s="60">
        <f t="shared" ca="1" si="26"/>
        <v>0</v>
      </c>
      <c r="AB27" s="60">
        <f t="shared" ca="1" si="26"/>
        <v>0</v>
      </c>
      <c r="AC27" s="60">
        <f t="shared" ca="1" si="26"/>
        <v>0</v>
      </c>
      <c r="AD27" s="60">
        <f t="shared" ca="1" si="26"/>
        <v>0</v>
      </c>
      <c r="AE27" s="60">
        <f t="shared" ca="1" si="26"/>
        <v>0</v>
      </c>
      <c r="AF27" s="60">
        <f t="shared" ca="1" si="26"/>
        <v>0</v>
      </c>
      <c r="AG27" s="60">
        <f t="shared" ca="1" si="26"/>
        <v>0</v>
      </c>
      <c r="AH27" s="60">
        <f t="shared" ca="1" si="26"/>
        <v>0</v>
      </c>
      <c r="AI27" s="60">
        <f t="shared" ca="1" si="26"/>
        <v>0</v>
      </c>
      <c r="AJ27" s="60">
        <f t="shared" ca="1" si="26"/>
        <v>0</v>
      </c>
      <c r="AK27" s="60">
        <f t="shared" ca="1" si="26"/>
        <v>0</v>
      </c>
      <c r="AL27" s="60">
        <f t="shared" ca="1" si="26"/>
        <v>0</v>
      </c>
      <c r="AM27" s="60">
        <f t="shared" ca="1" si="26"/>
        <v>0</v>
      </c>
      <c r="AN27" s="60">
        <f t="shared" ca="1" si="26"/>
        <v>0</v>
      </c>
      <c r="AO27" s="60">
        <f t="shared" ca="1" si="26"/>
        <v>0</v>
      </c>
      <c r="AP27" s="60">
        <f t="shared" ca="1" si="26"/>
        <v>0</v>
      </c>
      <c r="AQ27" s="60">
        <f t="shared" ca="1" si="26"/>
        <v>0</v>
      </c>
      <c r="AR27" s="60">
        <f t="shared" ca="1" si="26"/>
        <v>0</v>
      </c>
      <c r="AS27" s="60">
        <f t="shared" ca="1" si="26"/>
        <v>0</v>
      </c>
      <c r="AT27" s="60">
        <f t="shared" ca="1" si="26"/>
        <v>0</v>
      </c>
      <c r="AU27" s="61">
        <f t="shared" ca="1" si="26"/>
        <v>0</v>
      </c>
      <c r="BO27" s="156" t="s">
        <v>237</v>
      </c>
      <c r="BP27" s="150">
        <f t="shared" ref="BP27:CX27" ca="1" si="28">BP22+BP23</f>
        <v>0</v>
      </c>
      <c r="BQ27" s="150">
        <f t="shared" ca="1" si="28"/>
        <v>0</v>
      </c>
      <c r="BR27" s="150">
        <f t="shared" ca="1" si="28"/>
        <v>0</v>
      </c>
      <c r="BS27" s="150">
        <f t="shared" ca="1" si="28"/>
        <v>0</v>
      </c>
      <c r="BT27" s="150">
        <f t="shared" ca="1" si="28"/>
        <v>0</v>
      </c>
      <c r="BU27" s="150">
        <f t="shared" ca="1" si="28"/>
        <v>0</v>
      </c>
      <c r="BV27" s="150">
        <f t="shared" ca="1" si="28"/>
        <v>0</v>
      </c>
      <c r="BW27" s="150">
        <f t="shared" ca="1" si="28"/>
        <v>0</v>
      </c>
      <c r="BX27" s="150">
        <f t="shared" ca="1" si="28"/>
        <v>0</v>
      </c>
      <c r="BY27" s="150">
        <f t="shared" ca="1" si="28"/>
        <v>0</v>
      </c>
      <c r="BZ27" s="150">
        <f t="shared" ca="1" si="28"/>
        <v>0</v>
      </c>
      <c r="CA27" s="150">
        <f t="shared" ca="1" si="28"/>
        <v>0</v>
      </c>
      <c r="CB27" s="150">
        <f t="shared" ca="1" si="28"/>
        <v>0</v>
      </c>
      <c r="CC27" s="150">
        <f t="shared" ca="1" si="28"/>
        <v>0</v>
      </c>
      <c r="CD27" s="150">
        <f t="shared" ca="1" si="28"/>
        <v>0</v>
      </c>
      <c r="CE27" s="150">
        <f t="shared" ca="1" si="28"/>
        <v>0</v>
      </c>
      <c r="CF27" s="150">
        <f t="shared" ca="1" si="28"/>
        <v>0</v>
      </c>
      <c r="CG27" s="150">
        <f t="shared" ca="1" si="28"/>
        <v>0</v>
      </c>
      <c r="CH27" s="150">
        <f t="shared" ca="1" si="28"/>
        <v>0</v>
      </c>
      <c r="CI27" s="150">
        <f t="shared" ca="1" si="28"/>
        <v>0</v>
      </c>
      <c r="CJ27" s="150">
        <f t="shared" ca="1" si="28"/>
        <v>0</v>
      </c>
      <c r="CK27" s="150">
        <f t="shared" ca="1" si="28"/>
        <v>0</v>
      </c>
      <c r="CL27" s="150">
        <f t="shared" ca="1" si="28"/>
        <v>0</v>
      </c>
      <c r="CM27" s="150">
        <f t="shared" ca="1" si="28"/>
        <v>0</v>
      </c>
      <c r="CN27" s="150">
        <f t="shared" ca="1" si="28"/>
        <v>0</v>
      </c>
      <c r="CO27" s="150">
        <f t="shared" ca="1" si="28"/>
        <v>0</v>
      </c>
      <c r="CP27" s="150">
        <f t="shared" ca="1" si="28"/>
        <v>0</v>
      </c>
      <c r="CQ27" s="150">
        <f t="shared" ca="1" si="28"/>
        <v>0</v>
      </c>
      <c r="CR27" s="150">
        <f t="shared" ca="1" si="28"/>
        <v>0</v>
      </c>
      <c r="CS27" s="150">
        <f t="shared" ca="1" si="28"/>
        <v>0</v>
      </c>
      <c r="CT27" s="150">
        <f t="shared" ca="1" si="28"/>
        <v>0</v>
      </c>
      <c r="CU27" s="150">
        <f t="shared" ca="1" si="28"/>
        <v>0</v>
      </c>
      <c r="CV27" s="150">
        <f t="shared" ca="1" si="28"/>
        <v>0</v>
      </c>
      <c r="CW27" s="150">
        <f t="shared" ca="1" si="28"/>
        <v>0</v>
      </c>
      <c r="CX27" s="151">
        <f t="shared" ca="1" si="28"/>
        <v>0</v>
      </c>
    </row>
    <row r="28" spans="3:102" x14ac:dyDescent="0.25">
      <c r="C28" s="4" t="str">
        <f t="shared" si="1"/>
        <v/>
      </c>
      <c r="E28" s="4">
        <f t="shared" si="2"/>
        <v>28</v>
      </c>
      <c r="G28" s="4" t="s">
        <v>10</v>
      </c>
      <c r="I28" s="1" t="s">
        <v>10</v>
      </c>
      <c r="M28" s="31"/>
      <c r="N28" s="31"/>
      <c r="O28" s="31"/>
      <c r="P28" s="10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BO28" s="157" t="s">
        <v>241</v>
      </c>
      <c r="BP28" s="148">
        <f ca="1">BP24-BP25</f>
        <v>0</v>
      </c>
      <c r="BQ28" s="148">
        <f t="shared" ref="BQ28:CX28" ca="1" si="29">BQ24-BQ25</f>
        <v>0</v>
      </c>
      <c r="BR28" s="148">
        <f t="shared" ca="1" si="29"/>
        <v>0</v>
      </c>
      <c r="BS28" s="148">
        <f t="shared" ca="1" si="29"/>
        <v>0</v>
      </c>
      <c r="BT28" s="148">
        <f ca="1">BT24-BT25</f>
        <v>0</v>
      </c>
      <c r="BU28" s="148">
        <f t="shared" ca="1" si="29"/>
        <v>0</v>
      </c>
      <c r="BV28" s="148">
        <f t="shared" ca="1" si="29"/>
        <v>0</v>
      </c>
      <c r="BW28" s="148">
        <f t="shared" ca="1" si="29"/>
        <v>0</v>
      </c>
      <c r="BX28" s="148">
        <f t="shared" ca="1" si="29"/>
        <v>0</v>
      </c>
      <c r="BY28" s="148">
        <f t="shared" ca="1" si="29"/>
        <v>0</v>
      </c>
      <c r="BZ28" s="148">
        <f t="shared" ca="1" si="29"/>
        <v>0</v>
      </c>
      <c r="CA28" s="148">
        <f t="shared" ca="1" si="29"/>
        <v>0</v>
      </c>
      <c r="CB28" s="148">
        <f t="shared" ca="1" si="29"/>
        <v>0</v>
      </c>
      <c r="CC28" s="148">
        <f t="shared" ca="1" si="29"/>
        <v>0</v>
      </c>
      <c r="CD28" s="148">
        <f t="shared" ca="1" si="29"/>
        <v>0</v>
      </c>
      <c r="CE28" s="148">
        <f t="shared" ca="1" si="29"/>
        <v>0</v>
      </c>
      <c r="CF28" s="148">
        <f t="shared" ca="1" si="29"/>
        <v>0</v>
      </c>
      <c r="CG28" s="148">
        <f t="shared" ca="1" si="29"/>
        <v>0</v>
      </c>
      <c r="CH28" s="148">
        <f t="shared" ca="1" si="29"/>
        <v>0</v>
      </c>
      <c r="CI28" s="148">
        <f t="shared" ca="1" si="29"/>
        <v>0</v>
      </c>
      <c r="CJ28" s="148">
        <f t="shared" ca="1" si="29"/>
        <v>0</v>
      </c>
      <c r="CK28" s="148">
        <f t="shared" ca="1" si="29"/>
        <v>0</v>
      </c>
      <c r="CL28" s="148">
        <f t="shared" ca="1" si="29"/>
        <v>0</v>
      </c>
      <c r="CM28" s="148">
        <f t="shared" ca="1" si="29"/>
        <v>0</v>
      </c>
      <c r="CN28" s="148">
        <f t="shared" ca="1" si="29"/>
        <v>0</v>
      </c>
      <c r="CO28" s="148">
        <f t="shared" ca="1" si="29"/>
        <v>0</v>
      </c>
      <c r="CP28" s="148">
        <f t="shared" ca="1" si="29"/>
        <v>0</v>
      </c>
      <c r="CQ28" s="148">
        <f t="shared" ca="1" si="29"/>
        <v>0</v>
      </c>
      <c r="CR28" s="148">
        <f t="shared" ca="1" si="29"/>
        <v>0</v>
      </c>
      <c r="CS28" s="148">
        <f t="shared" ca="1" si="29"/>
        <v>0</v>
      </c>
      <c r="CT28" s="148">
        <f t="shared" ca="1" si="29"/>
        <v>0</v>
      </c>
      <c r="CU28" s="148">
        <f t="shared" ca="1" si="29"/>
        <v>0</v>
      </c>
      <c r="CV28" s="148">
        <f t="shared" ca="1" si="29"/>
        <v>0</v>
      </c>
      <c r="CW28" s="148">
        <f t="shared" ca="1" si="29"/>
        <v>0</v>
      </c>
      <c r="CX28" s="149">
        <f t="shared" ca="1" si="29"/>
        <v>0</v>
      </c>
    </row>
    <row r="29" spans="3:102" s="45" customFormat="1" x14ac:dyDescent="0.25">
      <c r="C29" s="44" t="str">
        <f t="shared" si="1"/>
        <v/>
      </c>
      <c r="D29" s="44"/>
      <c r="E29" s="44">
        <f t="shared" si="2"/>
        <v>29</v>
      </c>
      <c r="F29" s="44"/>
      <c r="G29" s="44" t="s">
        <v>10</v>
      </c>
      <c r="I29" s="45" t="s">
        <v>10</v>
      </c>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row>
    <row r="30" spans="3:102" ht="18.75" x14ac:dyDescent="0.3">
      <c r="C30" s="20" t="str">
        <f t="shared" si="1"/>
        <v/>
      </c>
      <c r="E30" s="4">
        <f t="shared" si="2"/>
        <v>30</v>
      </c>
      <c r="G30" s="4" t="s">
        <v>10</v>
      </c>
      <c r="J30" s="3" t="s">
        <v>56</v>
      </c>
    </row>
    <row r="31" spans="3:102" ht="18.75" x14ac:dyDescent="0.3">
      <c r="C31" s="4" t="str">
        <f t="shared" si="1"/>
        <v/>
      </c>
      <c r="E31" s="4">
        <f t="shared" si="2"/>
        <v>31</v>
      </c>
      <c r="G31" s="4" t="s">
        <v>10</v>
      </c>
      <c r="J31" s="3"/>
    </row>
    <row r="32" spans="3:102" hidden="1" outlineLevel="1" x14ac:dyDescent="0.25">
      <c r="C32" s="4" t="str">
        <f t="shared" si="1"/>
        <v/>
      </c>
      <c r="E32" s="4">
        <f t="shared" si="2"/>
        <v>32</v>
      </c>
      <c r="G32" s="4" t="s">
        <v>10</v>
      </c>
      <c r="I32" s="1" t="s">
        <v>10</v>
      </c>
    </row>
    <row r="33" spans="3:102" ht="15.75" hidden="1" outlineLevel="1" thickBot="1" x14ac:dyDescent="0.3">
      <c r="C33" s="4" t="str">
        <f t="shared" si="1"/>
        <v/>
      </c>
      <c r="E33" s="4">
        <f t="shared" si="2"/>
        <v>33</v>
      </c>
      <c r="G33" s="4" t="s">
        <v>10</v>
      </c>
      <c r="H33" s="2"/>
      <c r="I33" s="2"/>
      <c r="J33" s="2" t="s">
        <v>35</v>
      </c>
    </row>
    <row r="34" spans="3:102" ht="15.75" hidden="1" outlineLevel="1" thickBot="1" x14ac:dyDescent="0.3">
      <c r="C34" s="4" t="str">
        <f t="shared" si="1"/>
        <v>Line 34: Start of Analysis FYI. This is an input. Enter the desired first year of the analysis.</v>
      </c>
      <c r="E34" s="4">
        <f t="shared" si="2"/>
        <v>34</v>
      </c>
      <c r="F34" s="4" t="s">
        <v>6</v>
      </c>
      <c r="G34" s="4" t="s">
        <v>10</v>
      </c>
      <c r="H34" s="1" t="s">
        <v>9</v>
      </c>
      <c r="I34" s="1" t="s">
        <v>10</v>
      </c>
      <c r="K34" s="1" t="s">
        <v>34</v>
      </c>
      <c r="M34" s="58">
        <f>M5</f>
        <v>2020</v>
      </c>
      <c r="N34" s="12">
        <f t="shared" ref="N34:AU34" si="30">M34+1</f>
        <v>2021</v>
      </c>
      <c r="O34" s="12">
        <f t="shared" si="30"/>
        <v>2022</v>
      </c>
      <c r="P34" s="12">
        <f t="shared" si="30"/>
        <v>2023</v>
      </c>
      <c r="Q34" s="12">
        <f t="shared" si="30"/>
        <v>2024</v>
      </c>
      <c r="R34" s="12">
        <f t="shared" si="30"/>
        <v>2025</v>
      </c>
      <c r="S34" s="12">
        <f t="shared" si="30"/>
        <v>2026</v>
      </c>
      <c r="T34" s="12">
        <f t="shared" si="30"/>
        <v>2027</v>
      </c>
      <c r="U34" s="12">
        <f t="shared" si="30"/>
        <v>2028</v>
      </c>
      <c r="V34" s="12">
        <f t="shared" si="30"/>
        <v>2029</v>
      </c>
      <c r="W34" s="12">
        <f t="shared" si="30"/>
        <v>2030</v>
      </c>
      <c r="X34" s="12">
        <f t="shared" si="30"/>
        <v>2031</v>
      </c>
      <c r="Y34" s="12">
        <f t="shared" si="30"/>
        <v>2032</v>
      </c>
      <c r="Z34" s="12">
        <f t="shared" si="30"/>
        <v>2033</v>
      </c>
      <c r="AA34" s="12">
        <f t="shared" si="30"/>
        <v>2034</v>
      </c>
      <c r="AB34" s="12">
        <f t="shared" si="30"/>
        <v>2035</v>
      </c>
      <c r="AC34" s="12">
        <f t="shared" si="30"/>
        <v>2036</v>
      </c>
      <c r="AD34" s="12">
        <f t="shared" si="30"/>
        <v>2037</v>
      </c>
      <c r="AE34" s="12">
        <f t="shared" si="30"/>
        <v>2038</v>
      </c>
      <c r="AF34" s="12">
        <f t="shared" si="30"/>
        <v>2039</v>
      </c>
      <c r="AG34" s="12">
        <f t="shared" si="30"/>
        <v>2040</v>
      </c>
      <c r="AH34" s="12">
        <f t="shared" si="30"/>
        <v>2041</v>
      </c>
      <c r="AI34" s="12">
        <f t="shared" si="30"/>
        <v>2042</v>
      </c>
      <c r="AJ34" s="12">
        <f t="shared" si="30"/>
        <v>2043</v>
      </c>
      <c r="AK34" s="12">
        <f t="shared" si="30"/>
        <v>2044</v>
      </c>
      <c r="AL34" s="12">
        <f t="shared" si="30"/>
        <v>2045</v>
      </c>
      <c r="AM34" s="12">
        <f t="shared" si="30"/>
        <v>2046</v>
      </c>
      <c r="AN34" s="12">
        <f t="shared" si="30"/>
        <v>2047</v>
      </c>
      <c r="AO34" s="12">
        <f t="shared" si="30"/>
        <v>2048</v>
      </c>
      <c r="AP34" s="12">
        <f t="shared" si="30"/>
        <v>2049</v>
      </c>
      <c r="AQ34" s="12">
        <f t="shared" si="30"/>
        <v>2050</v>
      </c>
      <c r="AR34" s="12">
        <f t="shared" si="30"/>
        <v>2051</v>
      </c>
      <c r="AS34" s="12">
        <f t="shared" si="30"/>
        <v>2052</v>
      </c>
      <c r="AT34" s="12">
        <f t="shared" si="30"/>
        <v>2053</v>
      </c>
      <c r="AU34" s="13">
        <f t="shared" si="30"/>
        <v>2054</v>
      </c>
      <c r="BO34" s="1" t="s">
        <v>238</v>
      </c>
    </row>
    <row r="35" spans="3:102" ht="15.75" hidden="1" outlineLevel="1" thickBot="1" x14ac:dyDescent="0.3">
      <c r="C35" s="4" t="str">
        <f t="shared" si="1"/>
        <v/>
      </c>
      <c r="E35" s="4">
        <f t="shared" si="2"/>
        <v>35</v>
      </c>
      <c r="G35" s="4" t="s">
        <v>10</v>
      </c>
      <c r="I35" s="1" t="s">
        <v>10</v>
      </c>
      <c r="BO35" s="154"/>
      <c r="BP35" s="152">
        <f>M$5</f>
        <v>2020</v>
      </c>
      <c r="BQ35" s="152">
        <f t="shared" ref="BQ35:CX35" si="31">N$5</f>
        <v>2021</v>
      </c>
      <c r="BR35" s="152">
        <f t="shared" si="31"/>
        <v>2022</v>
      </c>
      <c r="BS35" s="152">
        <f t="shared" si="31"/>
        <v>2023</v>
      </c>
      <c r="BT35" s="152">
        <f t="shared" si="31"/>
        <v>2024</v>
      </c>
      <c r="BU35" s="152">
        <f t="shared" si="31"/>
        <v>2025</v>
      </c>
      <c r="BV35" s="152">
        <f t="shared" si="31"/>
        <v>2026</v>
      </c>
      <c r="BW35" s="152">
        <f t="shared" si="31"/>
        <v>2027</v>
      </c>
      <c r="BX35" s="152">
        <f t="shared" si="31"/>
        <v>2028</v>
      </c>
      <c r="BY35" s="152">
        <f t="shared" si="31"/>
        <v>2029</v>
      </c>
      <c r="BZ35" s="152">
        <f t="shared" si="31"/>
        <v>2030</v>
      </c>
      <c r="CA35" s="152">
        <f t="shared" si="31"/>
        <v>2031</v>
      </c>
      <c r="CB35" s="152">
        <f t="shared" si="31"/>
        <v>2032</v>
      </c>
      <c r="CC35" s="152">
        <f t="shared" si="31"/>
        <v>2033</v>
      </c>
      <c r="CD35" s="152">
        <f t="shared" si="31"/>
        <v>2034</v>
      </c>
      <c r="CE35" s="152">
        <f t="shared" si="31"/>
        <v>2035</v>
      </c>
      <c r="CF35" s="152">
        <f t="shared" si="31"/>
        <v>2036</v>
      </c>
      <c r="CG35" s="152">
        <f t="shared" si="31"/>
        <v>2037</v>
      </c>
      <c r="CH35" s="152">
        <f t="shared" si="31"/>
        <v>2038</v>
      </c>
      <c r="CI35" s="152">
        <f t="shared" si="31"/>
        <v>2039</v>
      </c>
      <c r="CJ35" s="152">
        <f t="shared" si="31"/>
        <v>2040</v>
      </c>
      <c r="CK35" s="152">
        <f t="shared" si="31"/>
        <v>2041</v>
      </c>
      <c r="CL35" s="152">
        <f t="shared" si="31"/>
        <v>2042</v>
      </c>
      <c r="CM35" s="152">
        <f t="shared" si="31"/>
        <v>2043</v>
      </c>
      <c r="CN35" s="152">
        <f t="shared" si="31"/>
        <v>2044</v>
      </c>
      <c r="CO35" s="152">
        <f t="shared" si="31"/>
        <v>2045</v>
      </c>
      <c r="CP35" s="152">
        <f t="shared" si="31"/>
        <v>2046</v>
      </c>
      <c r="CQ35" s="152">
        <f t="shared" si="31"/>
        <v>2047</v>
      </c>
      <c r="CR35" s="152">
        <f t="shared" si="31"/>
        <v>2048</v>
      </c>
      <c r="CS35" s="152">
        <f t="shared" si="31"/>
        <v>2049</v>
      </c>
      <c r="CT35" s="152">
        <f t="shared" si="31"/>
        <v>2050</v>
      </c>
      <c r="CU35" s="152">
        <f t="shared" si="31"/>
        <v>2051</v>
      </c>
      <c r="CV35" s="152">
        <f t="shared" si="31"/>
        <v>2052</v>
      </c>
      <c r="CW35" s="152">
        <f t="shared" si="31"/>
        <v>2053</v>
      </c>
      <c r="CX35" s="153">
        <f t="shared" si="31"/>
        <v>2054</v>
      </c>
    </row>
    <row r="36" spans="3:102" hidden="1" outlineLevel="1" x14ac:dyDescent="0.25">
      <c r="C36" s="4" t="str">
        <f t="shared" si="1"/>
        <v>Line 36: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36" s="4">
        <f t="shared" si="2"/>
        <v>36</v>
      </c>
      <c r="F36" s="4" t="s">
        <v>6</v>
      </c>
      <c r="G36" s="4" t="s">
        <v>10</v>
      </c>
      <c r="H36" s="1" t="s">
        <v>48</v>
      </c>
      <c r="I36" s="1" t="s">
        <v>10</v>
      </c>
      <c r="K36" s="1" t="s">
        <v>15</v>
      </c>
      <c r="M36" s="176">
        <f>'Input Cashflows'!M34</f>
        <v>0</v>
      </c>
      <c r="N36" s="177">
        <f>'Input Cashflows'!N34</f>
        <v>0</v>
      </c>
      <c r="O36" s="177">
        <f>'Input Cashflows'!O34</f>
        <v>0</v>
      </c>
      <c r="P36" s="177">
        <f>'Input Cashflows'!P34</f>
        <v>0</v>
      </c>
      <c r="Q36" s="177">
        <f>'Input Cashflows'!Q34</f>
        <v>0</v>
      </c>
      <c r="R36" s="177">
        <f>'Input Cashflows'!R34</f>
        <v>0</v>
      </c>
      <c r="S36" s="177">
        <f>'Input Cashflows'!S34</f>
        <v>0</v>
      </c>
      <c r="T36" s="177">
        <f>'Input Cashflows'!T34</f>
        <v>0</v>
      </c>
      <c r="U36" s="177">
        <f>'Input Cashflows'!U34</f>
        <v>0</v>
      </c>
      <c r="V36" s="177">
        <f>'Input Cashflows'!V34</f>
        <v>0</v>
      </c>
      <c r="W36" s="177">
        <f>'Input Cashflows'!W34</f>
        <v>0</v>
      </c>
      <c r="X36" s="177">
        <f>'Input Cashflows'!X34</f>
        <v>0</v>
      </c>
      <c r="Y36" s="177">
        <f>'Input Cashflows'!Y34</f>
        <v>0</v>
      </c>
      <c r="Z36" s="177">
        <f>'Input Cashflows'!Z34</f>
        <v>0</v>
      </c>
      <c r="AA36" s="177">
        <f>'Input Cashflows'!AA34</f>
        <v>0</v>
      </c>
      <c r="AB36" s="177">
        <f>'Input Cashflows'!AB34</f>
        <v>0</v>
      </c>
      <c r="AC36" s="177">
        <f>'Input Cashflows'!AC34</f>
        <v>0</v>
      </c>
      <c r="AD36" s="177">
        <f>'Input Cashflows'!AD34</f>
        <v>0</v>
      </c>
      <c r="AE36" s="177">
        <f>'Input Cashflows'!AE34</f>
        <v>0</v>
      </c>
      <c r="AF36" s="177">
        <f>'Input Cashflows'!AF34</f>
        <v>0</v>
      </c>
      <c r="AG36" s="177">
        <f>'Input Cashflows'!AG34</f>
        <v>0</v>
      </c>
      <c r="AH36" s="177">
        <f>'Input Cashflows'!AH34</f>
        <v>0</v>
      </c>
      <c r="AI36" s="177">
        <f>'Input Cashflows'!AI34</f>
        <v>0</v>
      </c>
      <c r="AJ36" s="177">
        <f>'Input Cashflows'!AJ34</f>
        <v>0</v>
      </c>
      <c r="AK36" s="177">
        <f>'Input Cashflows'!AK34</f>
        <v>0</v>
      </c>
      <c r="AL36" s="177">
        <f>'Input Cashflows'!AL34</f>
        <v>0</v>
      </c>
      <c r="AM36" s="177">
        <f>'Input Cashflows'!AM34</f>
        <v>0</v>
      </c>
      <c r="AN36" s="177">
        <f>'Input Cashflows'!AN34</f>
        <v>0</v>
      </c>
      <c r="AO36" s="177">
        <f>'Input Cashflows'!AO34</f>
        <v>0</v>
      </c>
      <c r="AP36" s="177">
        <f>'Input Cashflows'!AP34</f>
        <v>0</v>
      </c>
      <c r="AQ36" s="177">
        <f>'Input Cashflows'!AQ34</f>
        <v>0</v>
      </c>
      <c r="AR36" s="178">
        <f>'Input Cashflows'!AR34</f>
        <v>0</v>
      </c>
      <c r="AS36" s="178">
        <f>'Input Cashflows'!AS34</f>
        <v>0</v>
      </c>
      <c r="AT36" s="178">
        <f>'Input Cashflows'!AT34</f>
        <v>0</v>
      </c>
      <c r="AU36" s="179">
        <f>'Input Cashflows'!AU34</f>
        <v>0</v>
      </c>
      <c r="BO36" s="155" t="str">
        <f>K36</f>
        <v>Gross Operating Income to Company</v>
      </c>
      <c r="BP36" s="146">
        <f t="shared" ref="BP36:CX36" si="32">M36</f>
        <v>0</v>
      </c>
      <c r="BQ36" s="146">
        <f t="shared" si="32"/>
        <v>0</v>
      </c>
      <c r="BR36" s="146">
        <f t="shared" si="32"/>
        <v>0</v>
      </c>
      <c r="BS36" s="146">
        <f t="shared" si="32"/>
        <v>0</v>
      </c>
      <c r="BT36" s="146">
        <f t="shared" si="32"/>
        <v>0</v>
      </c>
      <c r="BU36" s="146">
        <f t="shared" si="32"/>
        <v>0</v>
      </c>
      <c r="BV36" s="146">
        <f t="shared" si="32"/>
        <v>0</v>
      </c>
      <c r="BW36" s="146">
        <f t="shared" si="32"/>
        <v>0</v>
      </c>
      <c r="BX36" s="146">
        <f t="shared" si="32"/>
        <v>0</v>
      </c>
      <c r="BY36" s="146">
        <f t="shared" si="32"/>
        <v>0</v>
      </c>
      <c r="BZ36" s="146">
        <f t="shared" si="32"/>
        <v>0</v>
      </c>
      <c r="CA36" s="146">
        <f t="shared" si="32"/>
        <v>0</v>
      </c>
      <c r="CB36" s="146">
        <f t="shared" si="32"/>
        <v>0</v>
      </c>
      <c r="CC36" s="146">
        <f t="shared" si="32"/>
        <v>0</v>
      </c>
      <c r="CD36" s="146">
        <f t="shared" si="32"/>
        <v>0</v>
      </c>
      <c r="CE36" s="146">
        <f t="shared" si="32"/>
        <v>0</v>
      </c>
      <c r="CF36" s="146">
        <f t="shared" si="32"/>
        <v>0</v>
      </c>
      <c r="CG36" s="146">
        <f t="shared" si="32"/>
        <v>0</v>
      </c>
      <c r="CH36" s="146">
        <f t="shared" si="32"/>
        <v>0</v>
      </c>
      <c r="CI36" s="146">
        <f t="shared" si="32"/>
        <v>0</v>
      </c>
      <c r="CJ36" s="146">
        <f t="shared" si="32"/>
        <v>0</v>
      </c>
      <c r="CK36" s="146">
        <f t="shared" si="32"/>
        <v>0</v>
      </c>
      <c r="CL36" s="146">
        <f t="shared" si="32"/>
        <v>0</v>
      </c>
      <c r="CM36" s="146">
        <f t="shared" si="32"/>
        <v>0</v>
      </c>
      <c r="CN36" s="146">
        <f t="shared" si="32"/>
        <v>0</v>
      </c>
      <c r="CO36" s="146">
        <f t="shared" si="32"/>
        <v>0</v>
      </c>
      <c r="CP36" s="146">
        <f t="shared" si="32"/>
        <v>0</v>
      </c>
      <c r="CQ36" s="146">
        <f t="shared" si="32"/>
        <v>0</v>
      </c>
      <c r="CR36" s="146">
        <f t="shared" si="32"/>
        <v>0</v>
      </c>
      <c r="CS36" s="146">
        <f t="shared" si="32"/>
        <v>0</v>
      </c>
      <c r="CT36" s="146">
        <f t="shared" si="32"/>
        <v>0</v>
      </c>
      <c r="CU36" s="146">
        <f t="shared" si="32"/>
        <v>0</v>
      </c>
      <c r="CV36" s="146">
        <f t="shared" si="32"/>
        <v>0</v>
      </c>
      <c r="CW36" s="146">
        <f t="shared" si="32"/>
        <v>0</v>
      </c>
      <c r="CX36" s="147">
        <f t="shared" si="32"/>
        <v>0</v>
      </c>
    </row>
    <row r="37" spans="3:102" hidden="1" outlineLevel="1" x14ac:dyDescent="0.25">
      <c r="C37" s="4" t="str">
        <f t="shared" si="1"/>
        <v>Line 37: Operating Expenses. This is an input. Enter the projected operating costs per year.  This can include capital or construction costs.</v>
      </c>
      <c r="E37" s="4">
        <f t="shared" si="2"/>
        <v>37</v>
      </c>
      <c r="F37" s="4" t="s">
        <v>6</v>
      </c>
      <c r="G37" s="4" t="s">
        <v>10</v>
      </c>
      <c r="H37" s="1" t="s">
        <v>37</v>
      </c>
      <c r="I37" s="1" t="s">
        <v>10</v>
      </c>
      <c r="K37" s="1" t="s">
        <v>4</v>
      </c>
      <c r="L37" s="1" t="s">
        <v>33</v>
      </c>
      <c r="M37" s="180">
        <f>'Input Cashflows'!M35</f>
        <v>0</v>
      </c>
      <c r="N37" s="181">
        <f>'Input Cashflows'!N35</f>
        <v>0</v>
      </c>
      <c r="O37" s="181">
        <f>'Input Cashflows'!O35</f>
        <v>0</v>
      </c>
      <c r="P37" s="181">
        <f>'Input Cashflows'!P35</f>
        <v>0</v>
      </c>
      <c r="Q37" s="181">
        <f>'Input Cashflows'!Q35</f>
        <v>0</v>
      </c>
      <c r="R37" s="181">
        <f>'Input Cashflows'!R35</f>
        <v>0</v>
      </c>
      <c r="S37" s="181">
        <f>'Input Cashflows'!S35</f>
        <v>0</v>
      </c>
      <c r="T37" s="181">
        <f>'Input Cashflows'!T35</f>
        <v>0</v>
      </c>
      <c r="U37" s="181">
        <f>'Input Cashflows'!U35</f>
        <v>0</v>
      </c>
      <c r="V37" s="181">
        <f>'Input Cashflows'!V35</f>
        <v>0</v>
      </c>
      <c r="W37" s="181">
        <f>'Input Cashflows'!W35</f>
        <v>0</v>
      </c>
      <c r="X37" s="181">
        <f>'Input Cashflows'!X35</f>
        <v>0</v>
      </c>
      <c r="Y37" s="181">
        <f>'Input Cashflows'!Y35</f>
        <v>0</v>
      </c>
      <c r="Z37" s="181">
        <f>'Input Cashflows'!Z35</f>
        <v>0</v>
      </c>
      <c r="AA37" s="181">
        <f>'Input Cashflows'!AA35</f>
        <v>0</v>
      </c>
      <c r="AB37" s="181">
        <f>'Input Cashflows'!AB35</f>
        <v>0</v>
      </c>
      <c r="AC37" s="181">
        <f>'Input Cashflows'!AC35</f>
        <v>0</v>
      </c>
      <c r="AD37" s="181">
        <f>'Input Cashflows'!AD35</f>
        <v>0</v>
      </c>
      <c r="AE37" s="181">
        <f>'Input Cashflows'!AE35</f>
        <v>0</v>
      </c>
      <c r="AF37" s="181">
        <f>'Input Cashflows'!AF35</f>
        <v>0</v>
      </c>
      <c r="AG37" s="181">
        <f>'Input Cashflows'!AG35</f>
        <v>0</v>
      </c>
      <c r="AH37" s="181">
        <f>'Input Cashflows'!AH35</f>
        <v>0</v>
      </c>
      <c r="AI37" s="181">
        <f>'Input Cashflows'!AI35</f>
        <v>0</v>
      </c>
      <c r="AJ37" s="181">
        <f>'Input Cashflows'!AJ35</f>
        <v>0</v>
      </c>
      <c r="AK37" s="181">
        <f>'Input Cashflows'!AK35</f>
        <v>0</v>
      </c>
      <c r="AL37" s="181">
        <f>'Input Cashflows'!AL35</f>
        <v>0</v>
      </c>
      <c r="AM37" s="181">
        <f>'Input Cashflows'!AM35</f>
        <v>0</v>
      </c>
      <c r="AN37" s="181">
        <f>'Input Cashflows'!AN35</f>
        <v>0</v>
      </c>
      <c r="AO37" s="181">
        <f>'Input Cashflows'!AO35</f>
        <v>0</v>
      </c>
      <c r="AP37" s="181">
        <f>'Input Cashflows'!AP35</f>
        <v>0</v>
      </c>
      <c r="AQ37" s="181">
        <f>'Input Cashflows'!AQ35</f>
        <v>0</v>
      </c>
      <c r="AR37" s="182">
        <f>'Input Cashflows'!AR35</f>
        <v>0</v>
      </c>
      <c r="AS37" s="182">
        <f>'Input Cashflows'!AS35</f>
        <v>0</v>
      </c>
      <c r="AT37" s="182">
        <f>'Input Cashflows'!AT35</f>
        <v>0</v>
      </c>
      <c r="AU37" s="183">
        <f>'Input Cashflows'!AU35</f>
        <v>0</v>
      </c>
      <c r="BO37" s="156" t="str">
        <f t="shared" ref="BO37:BO41" si="33">K37</f>
        <v>Operating Expenses</v>
      </c>
      <c r="BP37" s="150">
        <f t="shared" ref="BP37:BY40" si="34">-M37</f>
        <v>0</v>
      </c>
      <c r="BQ37" s="150">
        <f t="shared" si="34"/>
        <v>0</v>
      </c>
      <c r="BR37" s="150">
        <f t="shared" si="34"/>
        <v>0</v>
      </c>
      <c r="BS37" s="150">
        <f t="shared" si="34"/>
        <v>0</v>
      </c>
      <c r="BT37" s="150">
        <f t="shared" si="34"/>
        <v>0</v>
      </c>
      <c r="BU37" s="150">
        <f t="shared" si="34"/>
        <v>0</v>
      </c>
      <c r="BV37" s="150">
        <f t="shared" si="34"/>
        <v>0</v>
      </c>
      <c r="BW37" s="150">
        <f t="shared" si="34"/>
        <v>0</v>
      </c>
      <c r="BX37" s="150">
        <f t="shared" si="34"/>
        <v>0</v>
      </c>
      <c r="BY37" s="150">
        <f t="shared" si="34"/>
        <v>0</v>
      </c>
      <c r="BZ37" s="150">
        <f t="shared" ref="BZ37:CF40" si="35">-W37</f>
        <v>0</v>
      </c>
      <c r="CA37" s="150">
        <f t="shared" si="35"/>
        <v>0</v>
      </c>
      <c r="CB37" s="150">
        <f t="shared" si="35"/>
        <v>0</v>
      </c>
      <c r="CC37" s="150">
        <f t="shared" si="35"/>
        <v>0</v>
      </c>
      <c r="CD37" s="150">
        <f t="shared" si="35"/>
        <v>0</v>
      </c>
      <c r="CE37" s="150">
        <f t="shared" si="35"/>
        <v>0</v>
      </c>
      <c r="CF37" s="150">
        <f t="shared" si="35"/>
        <v>0</v>
      </c>
      <c r="CG37" s="150">
        <f t="shared" ref="CG37:CV40" si="36">-AD37</f>
        <v>0</v>
      </c>
      <c r="CH37" s="150">
        <f t="shared" si="36"/>
        <v>0</v>
      </c>
      <c r="CI37" s="150">
        <f t="shared" si="36"/>
        <v>0</v>
      </c>
      <c r="CJ37" s="150">
        <f t="shared" si="36"/>
        <v>0</v>
      </c>
      <c r="CK37" s="150">
        <f t="shared" si="36"/>
        <v>0</v>
      </c>
      <c r="CL37" s="150">
        <f t="shared" si="36"/>
        <v>0</v>
      </c>
      <c r="CM37" s="150">
        <f t="shared" si="36"/>
        <v>0</v>
      </c>
      <c r="CN37" s="150">
        <f t="shared" si="36"/>
        <v>0</v>
      </c>
      <c r="CO37" s="150">
        <f t="shared" si="36"/>
        <v>0</v>
      </c>
      <c r="CP37" s="150">
        <f t="shared" si="36"/>
        <v>0</v>
      </c>
      <c r="CQ37" s="150">
        <f t="shared" si="36"/>
        <v>0</v>
      </c>
      <c r="CR37" s="150">
        <f t="shared" si="36"/>
        <v>0</v>
      </c>
      <c r="CS37" s="150">
        <f t="shared" si="36"/>
        <v>0</v>
      </c>
      <c r="CT37" s="150">
        <f t="shared" si="36"/>
        <v>0</v>
      </c>
      <c r="CU37" s="150">
        <f t="shared" si="36"/>
        <v>0</v>
      </c>
      <c r="CV37" s="150">
        <f t="shared" si="36"/>
        <v>0</v>
      </c>
      <c r="CW37" s="150">
        <f t="shared" ref="CW37:CX40" si="37">-AT37</f>
        <v>0</v>
      </c>
      <c r="CX37" s="151">
        <f t="shared" si="37"/>
        <v>0</v>
      </c>
    </row>
    <row r="38" spans="3:102" hidden="1" outlineLevel="1" x14ac:dyDescent="0.25">
      <c r="C38" s="4" t="str">
        <f t="shared" si="1"/>
        <v>Line 38: Expected Debt Principal Repayments. This is an input. Enter the net amount of Principal to be repaid as a negative number.  If there are debt disbursements to the company in this year, add those as a positive number.</v>
      </c>
      <c r="E38" s="4">
        <f t="shared" si="2"/>
        <v>38</v>
      </c>
      <c r="F38" s="4" t="s">
        <v>6</v>
      </c>
      <c r="G38" s="4" t="s">
        <v>10</v>
      </c>
      <c r="H38" s="1" t="s">
        <v>245</v>
      </c>
      <c r="I38" s="1" t="s">
        <v>10</v>
      </c>
      <c r="K38" s="1" t="s">
        <v>246</v>
      </c>
      <c r="L38" s="1" t="s">
        <v>33</v>
      </c>
      <c r="M38" s="180">
        <f>'Input Cashflows'!M36</f>
        <v>0</v>
      </c>
      <c r="N38" s="181">
        <f>'Input Cashflows'!N36</f>
        <v>0</v>
      </c>
      <c r="O38" s="181">
        <f>'Input Cashflows'!O36</f>
        <v>0</v>
      </c>
      <c r="P38" s="181">
        <f>'Input Cashflows'!P36</f>
        <v>0</v>
      </c>
      <c r="Q38" s="181">
        <f>'Input Cashflows'!Q36</f>
        <v>0</v>
      </c>
      <c r="R38" s="181">
        <f>'Input Cashflows'!R36</f>
        <v>0</v>
      </c>
      <c r="S38" s="181">
        <f>'Input Cashflows'!S36</f>
        <v>0</v>
      </c>
      <c r="T38" s="181">
        <f>'Input Cashflows'!T36</f>
        <v>0</v>
      </c>
      <c r="U38" s="181">
        <f>'Input Cashflows'!U36</f>
        <v>0</v>
      </c>
      <c r="V38" s="181">
        <f>'Input Cashflows'!V36</f>
        <v>0</v>
      </c>
      <c r="W38" s="181">
        <f>'Input Cashflows'!W36</f>
        <v>0</v>
      </c>
      <c r="X38" s="181">
        <f>'Input Cashflows'!X36</f>
        <v>0</v>
      </c>
      <c r="Y38" s="181">
        <f>'Input Cashflows'!Y36</f>
        <v>0</v>
      </c>
      <c r="Z38" s="181">
        <f>'Input Cashflows'!Z36</f>
        <v>0</v>
      </c>
      <c r="AA38" s="181">
        <f>'Input Cashflows'!AA36</f>
        <v>0</v>
      </c>
      <c r="AB38" s="181">
        <f>'Input Cashflows'!AB36</f>
        <v>0</v>
      </c>
      <c r="AC38" s="181">
        <f>'Input Cashflows'!AC36</f>
        <v>0</v>
      </c>
      <c r="AD38" s="181">
        <f>'Input Cashflows'!AD36</f>
        <v>0</v>
      </c>
      <c r="AE38" s="181">
        <f>'Input Cashflows'!AE36</f>
        <v>0</v>
      </c>
      <c r="AF38" s="181">
        <f>'Input Cashflows'!AF36</f>
        <v>0</v>
      </c>
      <c r="AG38" s="181">
        <f>'Input Cashflows'!AG36</f>
        <v>0</v>
      </c>
      <c r="AH38" s="181">
        <f>'Input Cashflows'!AH36</f>
        <v>0</v>
      </c>
      <c r="AI38" s="181">
        <f>'Input Cashflows'!AI36</f>
        <v>0</v>
      </c>
      <c r="AJ38" s="181">
        <f>'Input Cashflows'!AJ36</f>
        <v>0</v>
      </c>
      <c r="AK38" s="181">
        <f>'Input Cashflows'!AK36</f>
        <v>0</v>
      </c>
      <c r="AL38" s="181">
        <f>'Input Cashflows'!AL36</f>
        <v>0</v>
      </c>
      <c r="AM38" s="181">
        <f>'Input Cashflows'!AM36</f>
        <v>0</v>
      </c>
      <c r="AN38" s="181">
        <f>'Input Cashflows'!AN36</f>
        <v>0</v>
      </c>
      <c r="AO38" s="181">
        <f>'Input Cashflows'!AO36</f>
        <v>0</v>
      </c>
      <c r="AP38" s="181">
        <f>'Input Cashflows'!AP36</f>
        <v>0</v>
      </c>
      <c r="AQ38" s="181">
        <f>'Input Cashflows'!AQ36</f>
        <v>0</v>
      </c>
      <c r="AR38" s="182">
        <f>'Input Cashflows'!AR36</f>
        <v>0</v>
      </c>
      <c r="AS38" s="182">
        <f>'Input Cashflows'!AS36</f>
        <v>0</v>
      </c>
      <c r="AT38" s="182">
        <f>'Input Cashflows'!AT36</f>
        <v>0</v>
      </c>
      <c r="AU38" s="183">
        <f>'Input Cashflows'!AU36</f>
        <v>0</v>
      </c>
      <c r="BO38" s="156" t="str">
        <f t="shared" si="33"/>
        <v>Expected Debt Principal Repayments</v>
      </c>
      <c r="BP38" s="150">
        <f t="shared" si="34"/>
        <v>0</v>
      </c>
      <c r="BQ38" s="150">
        <f t="shared" si="34"/>
        <v>0</v>
      </c>
      <c r="BR38" s="150">
        <f t="shared" si="34"/>
        <v>0</v>
      </c>
      <c r="BS38" s="150">
        <f t="shared" si="34"/>
        <v>0</v>
      </c>
      <c r="BT38" s="150">
        <f t="shared" si="34"/>
        <v>0</v>
      </c>
      <c r="BU38" s="150">
        <f t="shared" si="34"/>
        <v>0</v>
      </c>
      <c r="BV38" s="150">
        <f t="shared" si="34"/>
        <v>0</v>
      </c>
      <c r="BW38" s="150">
        <f t="shared" si="34"/>
        <v>0</v>
      </c>
      <c r="BX38" s="150">
        <f t="shared" si="34"/>
        <v>0</v>
      </c>
      <c r="BY38" s="150">
        <f t="shared" si="34"/>
        <v>0</v>
      </c>
      <c r="BZ38" s="150">
        <f t="shared" si="35"/>
        <v>0</v>
      </c>
      <c r="CA38" s="150">
        <f t="shared" si="35"/>
        <v>0</v>
      </c>
      <c r="CB38" s="150">
        <f t="shared" si="35"/>
        <v>0</v>
      </c>
      <c r="CC38" s="150">
        <f t="shared" si="35"/>
        <v>0</v>
      </c>
      <c r="CD38" s="150">
        <f t="shared" si="35"/>
        <v>0</v>
      </c>
      <c r="CE38" s="150">
        <f t="shared" si="35"/>
        <v>0</v>
      </c>
      <c r="CF38" s="150">
        <f t="shared" si="35"/>
        <v>0</v>
      </c>
      <c r="CG38" s="150">
        <f t="shared" si="36"/>
        <v>0</v>
      </c>
      <c r="CH38" s="150">
        <f t="shared" si="36"/>
        <v>0</v>
      </c>
      <c r="CI38" s="150">
        <f t="shared" si="36"/>
        <v>0</v>
      </c>
      <c r="CJ38" s="150">
        <f t="shared" si="36"/>
        <v>0</v>
      </c>
      <c r="CK38" s="150">
        <f t="shared" si="36"/>
        <v>0</v>
      </c>
      <c r="CL38" s="150">
        <f t="shared" si="36"/>
        <v>0</v>
      </c>
      <c r="CM38" s="150">
        <f t="shared" si="36"/>
        <v>0</v>
      </c>
      <c r="CN38" s="150">
        <f t="shared" si="36"/>
        <v>0</v>
      </c>
      <c r="CO38" s="150">
        <f t="shared" si="36"/>
        <v>0</v>
      </c>
      <c r="CP38" s="150">
        <f t="shared" si="36"/>
        <v>0</v>
      </c>
      <c r="CQ38" s="150">
        <f t="shared" si="36"/>
        <v>0</v>
      </c>
      <c r="CR38" s="150">
        <f t="shared" si="36"/>
        <v>0</v>
      </c>
      <c r="CS38" s="150">
        <f t="shared" si="36"/>
        <v>0</v>
      </c>
      <c r="CT38" s="150">
        <f t="shared" si="36"/>
        <v>0</v>
      </c>
      <c r="CU38" s="150">
        <f t="shared" si="36"/>
        <v>0</v>
      </c>
      <c r="CV38" s="150">
        <f t="shared" si="36"/>
        <v>0</v>
      </c>
      <c r="CW38" s="150">
        <f t="shared" si="37"/>
        <v>0</v>
      </c>
      <c r="CX38" s="151">
        <f t="shared" si="37"/>
        <v>0</v>
      </c>
    </row>
    <row r="39" spans="3:102" ht="15.75" hidden="1" outlineLevel="1" thickBot="1" x14ac:dyDescent="0.3">
      <c r="C39" s="4" t="str">
        <f t="shared" si="1"/>
        <v>Line 39: Expected Debt Interest Repayments. This is an input. Enter the net amount of interest to be paid as a negative number.</v>
      </c>
      <c r="E39" s="4">
        <f t="shared" si="2"/>
        <v>39</v>
      </c>
      <c r="F39" s="4" t="s">
        <v>6</v>
      </c>
      <c r="G39" s="4" t="s">
        <v>10</v>
      </c>
      <c r="H39" s="1" t="s">
        <v>47</v>
      </c>
      <c r="I39" s="1" t="s">
        <v>10</v>
      </c>
      <c r="K39" s="1" t="s">
        <v>45</v>
      </c>
      <c r="L39" s="1" t="s">
        <v>33</v>
      </c>
      <c r="M39" s="180">
        <f>'Input Cashflows'!M37</f>
        <v>0</v>
      </c>
      <c r="N39" s="181">
        <f>'Input Cashflows'!N37</f>
        <v>0</v>
      </c>
      <c r="O39" s="184">
        <f>'Input Cashflows'!O37</f>
        <v>0</v>
      </c>
      <c r="P39" s="184">
        <f>'Input Cashflows'!P37</f>
        <v>0</v>
      </c>
      <c r="Q39" s="181">
        <f>'Input Cashflows'!Q37</f>
        <v>0</v>
      </c>
      <c r="R39" s="181">
        <f>'Input Cashflows'!R37</f>
        <v>0</v>
      </c>
      <c r="S39" s="181">
        <f>'Input Cashflows'!S37</f>
        <v>0</v>
      </c>
      <c r="T39" s="181">
        <f>'Input Cashflows'!T37</f>
        <v>0</v>
      </c>
      <c r="U39" s="181">
        <f>'Input Cashflows'!U37</f>
        <v>0</v>
      </c>
      <c r="V39" s="181">
        <f>'Input Cashflows'!V37</f>
        <v>0</v>
      </c>
      <c r="W39" s="181">
        <f>'Input Cashflows'!W37</f>
        <v>0</v>
      </c>
      <c r="X39" s="181">
        <f>'Input Cashflows'!X37</f>
        <v>0</v>
      </c>
      <c r="Y39" s="181">
        <f>'Input Cashflows'!Y37</f>
        <v>0</v>
      </c>
      <c r="Z39" s="181">
        <f>'Input Cashflows'!Z37</f>
        <v>0</v>
      </c>
      <c r="AA39" s="181">
        <f>'Input Cashflows'!AA37</f>
        <v>0</v>
      </c>
      <c r="AB39" s="181">
        <f>'Input Cashflows'!AB37</f>
        <v>0</v>
      </c>
      <c r="AC39" s="181">
        <f>'Input Cashflows'!AC37</f>
        <v>0</v>
      </c>
      <c r="AD39" s="181">
        <f>'Input Cashflows'!AD37</f>
        <v>0</v>
      </c>
      <c r="AE39" s="181">
        <f>'Input Cashflows'!AE37</f>
        <v>0</v>
      </c>
      <c r="AF39" s="181">
        <f>'Input Cashflows'!AF37</f>
        <v>0</v>
      </c>
      <c r="AG39" s="181">
        <f>'Input Cashflows'!AG37</f>
        <v>0</v>
      </c>
      <c r="AH39" s="181">
        <f>'Input Cashflows'!AH37</f>
        <v>0</v>
      </c>
      <c r="AI39" s="181">
        <f>'Input Cashflows'!AI37</f>
        <v>0</v>
      </c>
      <c r="AJ39" s="181">
        <f>'Input Cashflows'!AJ37</f>
        <v>0</v>
      </c>
      <c r="AK39" s="181">
        <f>'Input Cashflows'!AK37</f>
        <v>0</v>
      </c>
      <c r="AL39" s="181">
        <f>'Input Cashflows'!AL37</f>
        <v>0</v>
      </c>
      <c r="AM39" s="181">
        <f>'Input Cashflows'!AM37</f>
        <v>0</v>
      </c>
      <c r="AN39" s="181">
        <f>'Input Cashflows'!AN37</f>
        <v>0</v>
      </c>
      <c r="AO39" s="181">
        <f>'Input Cashflows'!AO37</f>
        <v>0</v>
      </c>
      <c r="AP39" s="181">
        <f>'Input Cashflows'!AP37</f>
        <v>0</v>
      </c>
      <c r="AQ39" s="181">
        <f>'Input Cashflows'!AQ37</f>
        <v>0</v>
      </c>
      <c r="AR39" s="182">
        <f>'Input Cashflows'!AR37</f>
        <v>0</v>
      </c>
      <c r="AS39" s="182">
        <f>'Input Cashflows'!AS37</f>
        <v>0</v>
      </c>
      <c r="AT39" s="182">
        <f>'Input Cashflows'!AT37</f>
        <v>0</v>
      </c>
      <c r="AU39" s="183">
        <f>'Input Cashflows'!AU37</f>
        <v>0</v>
      </c>
      <c r="BO39" s="156" t="str">
        <f t="shared" si="33"/>
        <v>Expected Debt Interest Repayments</v>
      </c>
      <c r="BP39" s="150">
        <f t="shared" si="34"/>
        <v>0</v>
      </c>
      <c r="BQ39" s="150">
        <f t="shared" si="34"/>
        <v>0</v>
      </c>
      <c r="BR39" s="150">
        <f t="shared" si="34"/>
        <v>0</v>
      </c>
      <c r="BS39" s="150">
        <f t="shared" si="34"/>
        <v>0</v>
      </c>
      <c r="BT39" s="150">
        <f t="shared" si="34"/>
        <v>0</v>
      </c>
      <c r="BU39" s="150">
        <f t="shared" si="34"/>
        <v>0</v>
      </c>
      <c r="BV39" s="150">
        <f t="shared" si="34"/>
        <v>0</v>
      </c>
      <c r="BW39" s="150">
        <f t="shared" si="34"/>
        <v>0</v>
      </c>
      <c r="BX39" s="150">
        <f t="shared" si="34"/>
        <v>0</v>
      </c>
      <c r="BY39" s="150">
        <f t="shared" si="34"/>
        <v>0</v>
      </c>
      <c r="BZ39" s="150">
        <f t="shared" si="35"/>
        <v>0</v>
      </c>
      <c r="CA39" s="150">
        <f t="shared" si="35"/>
        <v>0</v>
      </c>
      <c r="CB39" s="150">
        <f t="shared" si="35"/>
        <v>0</v>
      </c>
      <c r="CC39" s="150">
        <f t="shared" si="35"/>
        <v>0</v>
      </c>
      <c r="CD39" s="150">
        <f t="shared" si="35"/>
        <v>0</v>
      </c>
      <c r="CE39" s="150">
        <f t="shared" si="35"/>
        <v>0</v>
      </c>
      <c r="CF39" s="150">
        <f t="shared" si="35"/>
        <v>0</v>
      </c>
      <c r="CG39" s="150">
        <f t="shared" si="36"/>
        <v>0</v>
      </c>
      <c r="CH39" s="150">
        <f t="shared" si="36"/>
        <v>0</v>
      </c>
      <c r="CI39" s="150">
        <f t="shared" si="36"/>
        <v>0</v>
      </c>
      <c r="CJ39" s="150">
        <f t="shared" si="36"/>
        <v>0</v>
      </c>
      <c r="CK39" s="150">
        <f t="shared" si="36"/>
        <v>0</v>
      </c>
      <c r="CL39" s="150">
        <f t="shared" si="36"/>
        <v>0</v>
      </c>
      <c r="CM39" s="150">
        <f t="shared" si="36"/>
        <v>0</v>
      </c>
      <c r="CN39" s="150">
        <f t="shared" si="36"/>
        <v>0</v>
      </c>
      <c r="CO39" s="150">
        <f t="shared" si="36"/>
        <v>0</v>
      </c>
      <c r="CP39" s="150">
        <f t="shared" si="36"/>
        <v>0</v>
      </c>
      <c r="CQ39" s="150">
        <f t="shared" si="36"/>
        <v>0</v>
      </c>
      <c r="CR39" s="150">
        <f t="shared" si="36"/>
        <v>0</v>
      </c>
      <c r="CS39" s="150">
        <f t="shared" si="36"/>
        <v>0</v>
      </c>
      <c r="CT39" s="150">
        <f t="shared" si="36"/>
        <v>0</v>
      </c>
      <c r="CU39" s="150">
        <f t="shared" si="36"/>
        <v>0</v>
      </c>
      <c r="CV39" s="150">
        <f t="shared" si="36"/>
        <v>0</v>
      </c>
      <c r="CW39" s="150">
        <f t="shared" si="37"/>
        <v>0</v>
      </c>
      <c r="CX39" s="151">
        <f t="shared" si="37"/>
        <v>0</v>
      </c>
    </row>
    <row r="40" spans="3:102" hidden="1" outlineLevel="1" x14ac:dyDescent="0.25">
      <c r="C40" s="4" t="str">
        <f t="shared" si="1"/>
        <v>Line 40: Direct Support payments. This is an input. This line can be used for payments such as payments for minimum revenue guarantees for toll roads.</v>
      </c>
      <c r="E40" s="4">
        <f t="shared" si="2"/>
        <v>40</v>
      </c>
      <c r="F40" s="4" t="s">
        <v>6</v>
      </c>
      <c r="G40" s="4" t="s">
        <v>10</v>
      </c>
      <c r="H40" s="1" t="s">
        <v>42</v>
      </c>
      <c r="I40" s="1" t="s">
        <v>10</v>
      </c>
      <c r="K40" s="1" t="s">
        <v>197</v>
      </c>
      <c r="L40" s="1" t="s">
        <v>33</v>
      </c>
      <c r="M40" s="185">
        <f>'Input Cashflows'!M38</f>
        <v>0</v>
      </c>
      <c r="N40" s="186">
        <f>'Input Cashflows'!N38</f>
        <v>0</v>
      </c>
      <c r="O40" s="186">
        <f>'Input Cashflows'!O38</f>
        <v>0</v>
      </c>
      <c r="P40" s="186">
        <f>'Input Cashflows'!P38</f>
        <v>0</v>
      </c>
      <c r="Q40" s="186">
        <f>'Input Cashflows'!Q38</f>
        <v>0</v>
      </c>
      <c r="R40" s="186">
        <f>'Input Cashflows'!R38</f>
        <v>0</v>
      </c>
      <c r="S40" s="186">
        <f>'Input Cashflows'!S38</f>
        <v>0</v>
      </c>
      <c r="T40" s="186">
        <f>'Input Cashflows'!T38</f>
        <v>0</v>
      </c>
      <c r="U40" s="186">
        <f>'Input Cashflows'!U38</f>
        <v>0</v>
      </c>
      <c r="V40" s="186">
        <f>'Input Cashflows'!V38</f>
        <v>0</v>
      </c>
      <c r="W40" s="186">
        <f>'Input Cashflows'!W38</f>
        <v>0</v>
      </c>
      <c r="X40" s="186">
        <f>'Input Cashflows'!X38</f>
        <v>0</v>
      </c>
      <c r="Y40" s="186">
        <f>'Input Cashflows'!Y38</f>
        <v>0</v>
      </c>
      <c r="Z40" s="186">
        <f>'Input Cashflows'!Z38</f>
        <v>0</v>
      </c>
      <c r="AA40" s="186">
        <f>'Input Cashflows'!AA38</f>
        <v>0</v>
      </c>
      <c r="AB40" s="186">
        <f>'Input Cashflows'!AB38</f>
        <v>0</v>
      </c>
      <c r="AC40" s="186">
        <f>'Input Cashflows'!AC38</f>
        <v>0</v>
      </c>
      <c r="AD40" s="186">
        <f>'Input Cashflows'!AD38</f>
        <v>0</v>
      </c>
      <c r="AE40" s="186">
        <f>'Input Cashflows'!AE38</f>
        <v>0</v>
      </c>
      <c r="AF40" s="186">
        <f>'Input Cashflows'!AF38</f>
        <v>0</v>
      </c>
      <c r="AG40" s="186">
        <f>'Input Cashflows'!AG38</f>
        <v>0</v>
      </c>
      <c r="AH40" s="186">
        <f>'Input Cashflows'!AH38</f>
        <v>0</v>
      </c>
      <c r="AI40" s="186">
        <f>'Input Cashflows'!AI38</f>
        <v>0</v>
      </c>
      <c r="AJ40" s="186">
        <f>'Input Cashflows'!AJ38</f>
        <v>0</v>
      </c>
      <c r="AK40" s="186">
        <f>'Input Cashflows'!AK38</f>
        <v>0</v>
      </c>
      <c r="AL40" s="186">
        <f>'Input Cashflows'!AL38</f>
        <v>0</v>
      </c>
      <c r="AM40" s="186">
        <f>'Input Cashflows'!AM38</f>
        <v>0</v>
      </c>
      <c r="AN40" s="186">
        <f>'Input Cashflows'!AN38</f>
        <v>0</v>
      </c>
      <c r="AO40" s="186">
        <f>'Input Cashflows'!AO38</f>
        <v>0</v>
      </c>
      <c r="AP40" s="186">
        <f>'Input Cashflows'!AP38</f>
        <v>0</v>
      </c>
      <c r="AQ40" s="186">
        <f>'Input Cashflows'!AQ38</f>
        <v>0</v>
      </c>
      <c r="AR40" s="186">
        <f>'Input Cashflows'!AR38</f>
        <v>0</v>
      </c>
      <c r="AS40" s="186">
        <f>'Input Cashflows'!AS38</f>
        <v>0</v>
      </c>
      <c r="AT40" s="186">
        <f>'Input Cashflows'!AT38</f>
        <v>0</v>
      </c>
      <c r="AU40" s="187">
        <f>'Input Cashflows'!AU38</f>
        <v>0</v>
      </c>
      <c r="BO40" s="156" t="str">
        <f t="shared" si="33"/>
        <v>Direct Support payments</v>
      </c>
      <c r="BP40" s="150">
        <f t="shared" si="34"/>
        <v>0</v>
      </c>
      <c r="BQ40" s="150">
        <f t="shared" si="34"/>
        <v>0</v>
      </c>
      <c r="BR40" s="150">
        <f t="shared" si="34"/>
        <v>0</v>
      </c>
      <c r="BS40" s="150">
        <f t="shared" si="34"/>
        <v>0</v>
      </c>
      <c r="BT40" s="150">
        <f t="shared" si="34"/>
        <v>0</v>
      </c>
      <c r="BU40" s="150">
        <f t="shared" si="34"/>
        <v>0</v>
      </c>
      <c r="BV40" s="150">
        <f t="shared" si="34"/>
        <v>0</v>
      </c>
      <c r="BW40" s="150">
        <f t="shared" si="34"/>
        <v>0</v>
      </c>
      <c r="BX40" s="150">
        <f t="shared" si="34"/>
        <v>0</v>
      </c>
      <c r="BY40" s="150">
        <f t="shared" si="34"/>
        <v>0</v>
      </c>
      <c r="BZ40" s="150">
        <f t="shared" si="35"/>
        <v>0</v>
      </c>
      <c r="CA40" s="150">
        <f t="shared" si="35"/>
        <v>0</v>
      </c>
      <c r="CB40" s="150">
        <f t="shared" si="35"/>
        <v>0</v>
      </c>
      <c r="CC40" s="150">
        <f t="shared" si="35"/>
        <v>0</v>
      </c>
      <c r="CD40" s="150">
        <f t="shared" si="35"/>
        <v>0</v>
      </c>
      <c r="CE40" s="150">
        <f t="shared" si="35"/>
        <v>0</v>
      </c>
      <c r="CF40" s="150">
        <f t="shared" si="35"/>
        <v>0</v>
      </c>
      <c r="CG40" s="150">
        <f t="shared" si="36"/>
        <v>0</v>
      </c>
      <c r="CH40" s="150">
        <f t="shared" si="36"/>
        <v>0</v>
      </c>
      <c r="CI40" s="150">
        <f t="shared" si="36"/>
        <v>0</v>
      </c>
      <c r="CJ40" s="150">
        <f t="shared" si="36"/>
        <v>0</v>
      </c>
      <c r="CK40" s="150">
        <f t="shared" si="36"/>
        <v>0</v>
      </c>
      <c r="CL40" s="150">
        <f t="shared" si="36"/>
        <v>0</v>
      </c>
      <c r="CM40" s="150">
        <f t="shared" si="36"/>
        <v>0</v>
      </c>
      <c r="CN40" s="150">
        <f t="shared" si="36"/>
        <v>0</v>
      </c>
      <c r="CO40" s="150">
        <f t="shared" si="36"/>
        <v>0</v>
      </c>
      <c r="CP40" s="150">
        <f t="shared" si="36"/>
        <v>0</v>
      </c>
      <c r="CQ40" s="150">
        <f t="shared" si="36"/>
        <v>0</v>
      </c>
      <c r="CR40" s="150">
        <f t="shared" si="36"/>
        <v>0</v>
      </c>
      <c r="CS40" s="150">
        <f t="shared" si="36"/>
        <v>0</v>
      </c>
      <c r="CT40" s="150">
        <f t="shared" si="36"/>
        <v>0</v>
      </c>
      <c r="CU40" s="150">
        <f t="shared" si="36"/>
        <v>0</v>
      </c>
      <c r="CV40" s="150">
        <f t="shared" si="36"/>
        <v>0</v>
      </c>
      <c r="CW40" s="150">
        <f t="shared" si="37"/>
        <v>0</v>
      </c>
      <c r="CX40" s="151">
        <f t="shared" si="37"/>
        <v>0</v>
      </c>
    </row>
    <row r="41" spans="3:102" ht="15.75" hidden="1" outlineLevel="1" thickBot="1" x14ac:dyDescent="0.3">
      <c r="C41" s="4" t="str">
        <f t="shared" si="1"/>
        <v xml:space="preserve">Line 41: Direct Government receipts. This is an input. This line can be used for payments such as receipts from toll roads.  </v>
      </c>
      <c r="E41" s="4">
        <f t="shared" si="2"/>
        <v>41</v>
      </c>
      <c r="F41" s="4" t="s">
        <v>6</v>
      </c>
      <c r="G41" s="4" t="s">
        <v>10</v>
      </c>
      <c r="H41" s="1" t="s">
        <v>43</v>
      </c>
      <c r="I41" s="1" t="s">
        <v>10</v>
      </c>
      <c r="K41" s="1" t="s">
        <v>198</v>
      </c>
      <c r="M41" s="188">
        <f>'Input Cashflows'!M39</f>
        <v>0</v>
      </c>
      <c r="N41" s="189">
        <f>'Input Cashflows'!N39</f>
        <v>0</v>
      </c>
      <c r="O41" s="189">
        <f>'Input Cashflows'!O39</f>
        <v>0</v>
      </c>
      <c r="P41" s="189">
        <f>'Input Cashflows'!P39</f>
        <v>0</v>
      </c>
      <c r="Q41" s="189">
        <f>'Input Cashflows'!Q39</f>
        <v>0</v>
      </c>
      <c r="R41" s="189">
        <f>'Input Cashflows'!R39</f>
        <v>0</v>
      </c>
      <c r="S41" s="189">
        <f>'Input Cashflows'!S39</f>
        <v>0</v>
      </c>
      <c r="T41" s="189">
        <f>'Input Cashflows'!T39</f>
        <v>0</v>
      </c>
      <c r="U41" s="189">
        <f>'Input Cashflows'!U39</f>
        <v>0</v>
      </c>
      <c r="V41" s="189">
        <f>'Input Cashflows'!V39</f>
        <v>0</v>
      </c>
      <c r="W41" s="189">
        <f>'Input Cashflows'!W39</f>
        <v>0</v>
      </c>
      <c r="X41" s="189">
        <f>'Input Cashflows'!X39</f>
        <v>0</v>
      </c>
      <c r="Y41" s="189">
        <f>'Input Cashflows'!Y39</f>
        <v>0</v>
      </c>
      <c r="Z41" s="189">
        <f>'Input Cashflows'!Z39</f>
        <v>0</v>
      </c>
      <c r="AA41" s="189">
        <f>'Input Cashflows'!AA39</f>
        <v>0</v>
      </c>
      <c r="AB41" s="189">
        <f>'Input Cashflows'!AB39</f>
        <v>0</v>
      </c>
      <c r="AC41" s="189">
        <f>'Input Cashflows'!AC39</f>
        <v>0</v>
      </c>
      <c r="AD41" s="189">
        <f>'Input Cashflows'!AD39</f>
        <v>0</v>
      </c>
      <c r="AE41" s="189">
        <f>'Input Cashflows'!AE39</f>
        <v>0</v>
      </c>
      <c r="AF41" s="189">
        <f>'Input Cashflows'!AF39</f>
        <v>0</v>
      </c>
      <c r="AG41" s="189">
        <f>'Input Cashflows'!AG39</f>
        <v>0</v>
      </c>
      <c r="AH41" s="189">
        <f>'Input Cashflows'!AH39</f>
        <v>0</v>
      </c>
      <c r="AI41" s="189">
        <f>'Input Cashflows'!AI39</f>
        <v>0</v>
      </c>
      <c r="AJ41" s="189">
        <f>'Input Cashflows'!AJ39</f>
        <v>0</v>
      </c>
      <c r="AK41" s="189">
        <f>'Input Cashflows'!AK39</f>
        <v>0</v>
      </c>
      <c r="AL41" s="189">
        <f>'Input Cashflows'!AL39</f>
        <v>0</v>
      </c>
      <c r="AM41" s="189">
        <f>'Input Cashflows'!AM39</f>
        <v>0</v>
      </c>
      <c r="AN41" s="189">
        <f>'Input Cashflows'!AN39</f>
        <v>0</v>
      </c>
      <c r="AO41" s="189">
        <f>'Input Cashflows'!AO39</f>
        <v>0</v>
      </c>
      <c r="AP41" s="189">
        <f>'Input Cashflows'!AP39</f>
        <v>0</v>
      </c>
      <c r="AQ41" s="189">
        <f>'Input Cashflows'!AQ39</f>
        <v>0</v>
      </c>
      <c r="AR41" s="189">
        <f>'Input Cashflows'!AR39</f>
        <v>0</v>
      </c>
      <c r="AS41" s="189">
        <f>'Input Cashflows'!AS39</f>
        <v>0</v>
      </c>
      <c r="AT41" s="189">
        <f>'Input Cashflows'!AT39</f>
        <v>0</v>
      </c>
      <c r="AU41" s="190">
        <f>'Input Cashflows'!AU39</f>
        <v>0</v>
      </c>
      <c r="BO41" s="157" t="str">
        <f t="shared" si="33"/>
        <v>Direct Government receipts</v>
      </c>
      <c r="BP41" s="148">
        <f t="shared" ref="BP41:CX41" si="38">M41</f>
        <v>0</v>
      </c>
      <c r="BQ41" s="148">
        <f t="shared" si="38"/>
        <v>0</v>
      </c>
      <c r="BR41" s="148">
        <f t="shared" si="38"/>
        <v>0</v>
      </c>
      <c r="BS41" s="148">
        <f t="shared" si="38"/>
        <v>0</v>
      </c>
      <c r="BT41" s="148">
        <f t="shared" si="38"/>
        <v>0</v>
      </c>
      <c r="BU41" s="148">
        <f t="shared" si="38"/>
        <v>0</v>
      </c>
      <c r="BV41" s="148">
        <f t="shared" si="38"/>
        <v>0</v>
      </c>
      <c r="BW41" s="148">
        <f t="shared" si="38"/>
        <v>0</v>
      </c>
      <c r="BX41" s="148">
        <f t="shared" si="38"/>
        <v>0</v>
      </c>
      <c r="BY41" s="148">
        <f t="shared" si="38"/>
        <v>0</v>
      </c>
      <c r="BZ41" s="148">
        <f t="shared" si="38"/>
        <v>0</v>
      </c>
      <c r="CA41" s="148">
        <f t="shared" si="38"/>
        <v>0</v>
      </c>
      <c r="CB41" s="148">
        <f t="shared" si="38"/>
        <v>0</v>
      </c>
      <c r="CC41" s="148">
        <f t="shared" si="38"/>
        <v>0</v>
      </c>
      <c r="CD41" s="148">
        <f t="shared" si="38"/>
        <v>0</v>
      </c>
      <c r="CE41" s="148">
        <f t="shared" si="38"/>
        <v>0</v>
      </c>
      <c r="CF41" s="148">
        <f t="shared" si="38"/>
        <v>0</v>
      </c>
      <c r="CG41" s="148">
        <f t="shared" si="38"/>
        <v>0</v>
      </c>
      <c r="CH41" s="148">
        <f t="shared" si="38"/>
        <v>0</v>
      </c>
      <c r="CI41" s="148">
        <f t="shared" si="38"/>
        <v>0</v>
      </c>
      <c r="CJ41" s="148">
        <f t="shared" si="38"/>
        <v>0</v>
      </c>
      <c r="CK41" s="148">
        <f t="shared" si="38"/>
        <v>0</v>
      </c>
      <c r="CL41" s="148">
        <f t="shared" si="38"/>
        <v>0</v>
      </c>
      <c r="CM41" s="148">
        <f t="shared" si="38"/>
        <v>0</v>
      </c>
      <c r="CN41" s="148">
        <f t="shared" si="38"/>
        <v>0</v>
      </c>
      <c r="CO41" s="148">
        <f t="shared" si="38"/>
        <v>0</v>
      </c>
      <c r="CP41" s="148">
        <f t="shared" si="38"/>
        <v>0</v>
      </c>
      <c r="CQ41" s="148">
        <f t="shared" si="38"/>
        <v>0</v>
      </c>
      <c r="CR41" s="148">
        <f t="shared" si="38"/>
        <v>0</v>
      </c>
      <c r="CS41" s="148">
        <f t="shared" si="38"/>
        <v>0</v>
      </c>
      <c r="CT41" s="148">
        <f t="shared" si="38"/>
        <v>0</v>
      </c>
      <c r="CU41" s="148">
        <f t="shared" si="38"/>
        <v>0</v>
      </c>
      <c r="CV41" s="148">
        <f t="shared" si="38"/>
        <v>0</v>
      </c>
      <c r="CW41" s="148">
        <f t="shared" si="38"/>
        <v>0</v>
      </c>
      <c r="CX41" s="149">
        <f t="shared" si="38"/>
        <v>0</v>
      </c>
    </row>
    <row r="42" spans="3:102" ht="15.75" hidden="1" outlineLevel="1" thickBot="1" x14ac:dyDescent="0.3">
      <c r="C42" s="4" t="str">
        <f t="shared" si="1"/>
        <v>Line 42: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42" s="4">
        <f t="shared" si="2"/>
        <v>42</v>
      </c>
      <c r="F42" s="4" t="s">
        <v>13</v>
      </c>
      <c r="G42" s="4" t="s">
        <v>10</v>
      </c>
      <c r="H42" s="1" t="s">
        <v>30</v>
      </c>
      <c r="I42" s="1" t="s">
        <v>10</v>
      </c>
      <c r="J42" s="2" t="s">
        <v>11</v>
      </c>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BO42" s="155" t="s">
        <v>236</v>
      </c>
      <c r="BP42" s="146">
        <f t="shared" ref="BP42:CX42" si="39">BP36-BP37</f>
        <v>0</v>
      </c>
      <c r="BQ42" s="146">
        <f t="shared" si="39"/>
        <v>0</v>
      </c>
      <c r="BR42" s="146">
        <f t="shared" si="39"/>
        <v>0</v>
      </c>
      <c r="BS42" s="146">
        <f t="shared" si="39"/>
        <v>0</v>
      </c>
      <c r="BT42" s="146">
        <f t="shared" si="39"/>
        <v>0</v>
      </c>
      <c r="BU42" s="146">
        <f t="shared" si="39"/>
        <v>0</v>
      </c>
      <c r="BV42" s="146">
        <f t="shared" si="39"/>
        <v>0</v>
      </c>
      <c r="BW42" s="146">
        <f t="shared" si="39"/>
        <v>0</v>
      </c>
      <c r="BX42" s="146">
        <f t="shared" si="39"/>
        <v>0</v>
      </c>
      <c r="BY42" s="146">
        <f t="shared" si="39"/>
        <v>0</v>
      </c>
      <c r="BZ42" s="146">
        <f t="shared" si="39"/>
        <v>0</v>
      </c>
      <c r="CA42" s="146">
        <f t="shared" si="39"/>
        <v>0</v>
      </c>
      <c r="CB42" s="146">
        <f t="shared" si="39"/>
        <v>0</v>
      </c>
      <c r="CC42" s="146">
        <f t="shared" si="39"/>
        <v>0</v>
      </c>
      <c r="CD42" s="146">
        <f t="shared" si="39"/>
        <v>0</v>
      </c>
      <c r="CE42" s="146">
        <f t="shared" si="39"/>
        <v>0</v>
      </c>
      <c r="CF42" s="146">
        <f t="shared" si="39"/>
        <v>0</v>
      </c>
      <c r="CG42" s="146">
        <f t="shared" si="39"/>
        <v>0</v>
      </c>
      <c r="CH42" s="146">
        <f t="shared" si="39"/>
        <v>0</v>
      </c>
      <c r="CI42" s="146">
        <f t="shared" si="39"/>
        <v>0</v>
      </c>
      <c r="CJ42" s="146">
        <f t="shared" si="39"/>
        <v>0</v>
      </c>
      <c r="CK42" s="146">
        <f t="shared" si="39"/>
        <v>0</v>
      </c>
      <c r="CL42" s="146">
        <f t="shared" si="39"/>
        <v>0</v>
      </c>
      <c r="CM42" s="146">
        <f t="shared" si="39"/>
        <v>0</v>
      </c>
      <c r="CN42" s="146">
        <f t="shared" si="39"/>
        <v>0</v>
      </c>
      <c r="CO42" s="146">
        <f t="shared" si="39"/>
        <v>0</v>
      </c>
      <c r="CP42" s="146">
        <f t="shared" si="39"/>
        <v>0</v>
      </c>
      <c r="CQ42" s="146">
        <f t="shared" si="39"/>
        <v>0</v>
      </c>
      <c r="CR42" s="146">
        <f t="shared" si="39"/>
        <v>0</v>
      </c>
      <c r="CS42" s="146">
        <f t="shared" si="39"/>
        <v>0</v>
      </c>
      <c r="CT42" s="146">
        <f t="shared" si="39"/>
        <v>0</v>
      </c>
      <c r="CU42" s="146">
        <f t="shared" si="39"/>
        <v>0</v>
      </c>
      <c r="CV42" s="146">
        <f t="shared" si="39"/>
        <v>0</v>
      </c>
      <c r="CW42" s="146">
        <f t="shared" si="39"/>
        <v>0</v>
      </c>
      <c r="CX42" s="147">
        <f t="shared" si="39"/>
        <v>0</v>
      </c>
    </row>
    <row r="43" spans="3:102" hidden="1" outlineLevel="1" x14ac:dyDescent="0.25">
      <c r="C43" s="4" t="str">
        <f t="shared" si="1"/>
        <v>Line 43: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43" s="4">
        <f t="shared" si="2"/>
        <v>43</v>
      </c>
      <c r="F43" s="4" t="s">
        <v>7</v>
      </c>
      <c r="G43" s="4" t="s">
        <v>10</v>
      </c>
      <c r="H43" s="1" t="s">
        <v>19</v>
      </c>
      <c r="I43" s="1" t="s">
        <v>10</v>
      </c>
      <c r="K43" s="1" t="str">
        <f t="shared" ref="K43:K48" si="40">"Relative "&amp;K36</f>
        <v>Relative Gross Operating Income to Company</v>
      </c>
      <c r="M43" s="14">
        <f ca="1">OFFSET('Stress Multipliers'!AR$39,10*$J$14,0)</f>
        <v>1</v>
      </c>
      <c r="N43" s="5">
        <f ca="1">OFFSET('Stress Multipliers'!AS$39,10*$J$14,0)</f>
        <v>1</v>
      </c>
      <c r="O43" s="5">
        <f ca="1">OFFSET('Stress Multipliers'!AT$39,10*$J$14,0)</f>
        <v>1</v>
      </c>
      <c r="P43" s="5">
        <f ca="1">OFFSET('Stress Multipliers'!AU$39,10*$J$14,0)</f>
        <v>1</v>
      </c>
      <c r="Q43" s="5">
        <f ca="1">OFFSET('Stress Multipliers'!AV$39,10*$J$14,0)</f>
        <v>1</v>
      </c>
      <c r="R43" s="5">
        <f ca="1">OFFSET('Stress Multipliers'!AW$39,10*$J$14,0)</f>
        <v>1</v>
      </c>
      <c r="S43" s="5">
        <f ca="1">OFFSET('Stress Multipliers'!AX$39,10*$J$14,0)</f>
        <v>1</v>
      </c>
      <c r="T43" s="5">
        <f ca="1">OFFSET('Stress Multipliers'!AY$39,10*$J$14,0)</f>
        <v>1</v>
      </c>
      <c r="U43" s="5">
        <f ca="1">OFFSET('Stress Multipliers'!AZ$39,10*$J$14,0)</f>
        <v>1</v>
      </c>
      <c r="V43" s="5">
        <f ca="1">OFFSET('Stress Multipliers'!BA$39,10*$J$14,0)</f>
        <v>1</v>
      </c>
      <c r="W43" s="5">
        <f ca="1">OFFSET('Stress Multipliers'!BB$39,10*$J$14,0)</f>
        <v>1</v>
      </c>
      <c r="X43" s="5">
        <f ca="1">OFFSET('Stress Multipliers'!BC$39,10*$J$14,0)</f>
        <v>1</v>
      </c>
      <c r="Y43" s="5">
        <f ca="1">OFFSET('Stress Multipliers'!BD$39,10*$J$14,0)</f>
        <v>1</v>
      </c>
      <c r="Z43" s="5">
        <f ca="1">OFFSET('Stress Multipliers'!BE$39,10*$J$14,0)</f>
        <v>1</v>
      </c>
      <c r="AA43" s="5">
        <f ca="1">OFFSET('Stress Multipliers'!BF$39,10*$J$14,0)</f>
        <v>1</v>
      </c>
      <c r="AB43" s="5">
        <f ca="1">OFFSET('Stress Multipliers'!BG$39,10*$J$14,0)</f>
        <v>1</v>
      </c>
      <c r="AC43" s="5">
        <f ca="1">OFFSET('Stress Multipliers'!BH$39,10*$J$14,0)</f>
        <v>1</v>
      </c>
      <c r="AD43" s="5">
        <f ca="1">OFFSET('Stress Multipliers'!BI$39,10*$J$14,0)</f>
        <v>1</v>
      </c>
      <c r="AE43" s="5">
        <f ca="1">OFFSET('Stress Multipliers'!BJ$39,10*$J$14,0)</f>
        <v>1</v>
      </c>
      <c r="AF43" s="5">
        <f ca="1">OFFSET('Stress Multipliers'!BK$39,10*$J$14,0)</f>
        <v>1</v>
      </c>
      <c r="AG43" s="5">
        <f ca="1">OFFSET('Stress Multipliers'!BL$39,10*$J$14,0)</f>
        <v>1</v>
      </c>
      <c r="AH43" s="5">
        <f ca="1">OFFSET('Stress Multipliers'!BM$39,10*$J$14,0)</f>
        <v>1</v>
      </c>
      <c r="AI43" s="5">
        <f ca="1">OFFSET('Stress Multipliers'!BN$39,10*$J$14,0)</f>
        <v>1</v>
      </c>
      <c r="AJ43" s="5">
        <f ca="1">OFFSET('Stress Multipliers'!BO$39,10*$J$14,0)</f>
        <v>1</v>
      </c>
      <c r="AK43" s="5">
        <f ca="1">OFFSET('Stress Multipliers'!BP$39,10*$J$14,0)</f>
        <v>1</v>
      </c>
      <c r="AL43" s="5">
        <f ca="1">OFFSET('Stress Multipliers'!BQ$39,10*$J$14,0)</f>
        <v>1</v>
      </c>
      <c r="AM43" s="5">
        <f ca="1">OFFSET('Stress Multipliers'!BR$39,10*$J$14,0)</f>
        <v>1</v>
      </c>
      <c r="AN43" s="5">
        <f ca="1">OFFSET('Stress Multipliers'!BS$39,10*$J$14,0)</f>
        <v>1</v>
      </c>
      <c r="AO43" s="5">
        <f ca="1">OFFSET('Stress Multipliers'!BT$39,10*$J$14,0)</f>
        <v>1</v>
      </c>
      <c r="AP43" s="5">
        <f ca="1">OFFSET('Stress Multipliers'!BU$39,10*$J$14,0)</f>
        <v>1</v>
      </c>
      <c r="AQ43" s="5">
        <f ca="1">OFFSET('Stress Multipliers'!BV$39,10*$J$14,0)</f>
        <v>1</v>
      </c>
      <c r="AR43" s="5">
        <f ca="1">OFFSET('Stress Multipliers'!BW$39,10*$J$14,0)</f>
        <v>1</v>
      </c>
      <c r="AS43" s="5">
        <f ca="1">OFFSET('Stress Multipliers'!BX$39,10*$J$14,0)</f>
        <v>1</v>
      </c>
      <c r="AT43" s="5">
        <f ca="1">OFFSET('Stress Multipliers'!BY$39,10*$J$14,0)</f>
        <v>1</v>
      </c>
      <c r="AU43" s="6">
        <f ca="1">OFFSET('Stress Multipliers'!BZ$39,10*$J$14,0)</f>
        <v>1</v>
      </c>
      <c r="BO43" s="156" t="s">
        <v>237</v>
      </c>
      <c r="BP43" s="150">
        <f t="shared" ref="BP43:CX43" si="41">BP38+BP39</f>
        <v>0</v>
      </c>
      <c r="BQ43" s="150">
        <f t="shared" si="41"/>
        <v>0</v>
      </c>
      <c r="BR43" s="150">
        <f t="shared" si="41"/>
        <v>0</v>
      </c>
      <c r="BS43" s="150">
        <f t="shared" si="41"/>
        <v>0</v>
      </c>
      <c r="BT43" s="150">
        <f t="shared" si="41"/>
        <v>0</v>
      </c>
      <c r="BU43" s="150">
        <f t="shared" si="41"/>
        <v>0</v>
      </c>
      <c r="BV43" s="150">
        <f t="shared" si="41"/>
        <v>0</v>
      </c>
      <c r="BW43" s="150">
        <f t="shared" si="41"/>
        <v>0</v>
      </c>
      <c r="BX43" s="150">
        <f t="shared" si="41"/>
        <v>0</v>
      </c>
      <c r="BY43" s="150">
        <f t="shared" si="41"/>
        <v>0</v>
      </c>
      <c r="BZ43" s="150">
        <f t="shared" si="41"/>
        <v>0</v>
      </c>
      <c r="CA43" s="150">
        <f t="shared" si="41"/>
        <v>0</v>
      </c>
      <c r="CB43" s="150">
        <f t="shared" si="41"/>
        <v>0</v>
      </c>
      <c r="CC43" s="150">
        <f t="shared" si="41"/>
        <v>0</v>
      </c>
      <c r="CD43" s="150">
        <f t="shared" si="41"/>
        <v>0</v>
      </c>
      <c r="CE43" s="150">
        <f t="shared" si="41"/>
        <v>0</v>
      </c>
      <c r="CF43" s="150">
        <f t="shared" si="41"/>
        <v>0</v>
      </c>
      <c r="CG43" s="150">
        <f t="shared" si="41"/>
        <v>0</v>
      </c>
      <c r="CH43" s="150">
        <f t="shared" si="41"/>
        <v>0</v>
      </c>
      <c r="CI43" s="150">
        <f t="shared" si="41"/>
        <v>0</v>
      </c>
      <c r="CJ43" s="150">
        <f t="shared" si="41"/>
        <v>0</v>
      </c>
      <c r="CK43" s="150">
        <f t="shared" si="41"/>
        <v>0</v>
      </c>
      <c r="CL43" s="150">
        <f t="shared" si="41"/>
        <v>0</v>
      </c>
      <c r="CM43" s="150">
        <f t="shared" si="41"/>
        <v>0</v>
      </c>
      <c r="CN43" s="150">
        <f t="shared" si="41"/>
        <v>0</v>
      </c>
      <c r="CO43" s="150">
        <f t="shared" si="41"/>
        <v>0</v>
      </c>
      <c r="CP43" s="150">
        <f t="shared" si="41"/>
        <v>0</v>
      </c>
      <c r="CQ43" s="150">
        <f t="shared" si="41"/>
        <v>0</v>
      </c>
      <c r="CR43" s="150">
        <f t="shared" si="41"/>
        <v>0</v>
      </c>
      <c r="CS43" s="150">
        <f t="shared" si="41"/>
        <v>0</v>
      </c>
      <c r="CT43" s="150">
        <f t="shared" si="41"/>
        <v>0</v>
      </c>
      <c r="CU43" s="150">
        <f t="shared" si="41"/>
        <v>0</v>
      </c>
      <c r="CV43" s="150">
        <f t="shared" si="41"/>
        <v>0</v>
      </c>
      <c r="CW43" s="150">
        <f t="shared" si="41"/>
        <v>0</v>
      </c>
      <c r="CX43" s="151">
        <f t="shared" si="41"/>
        <v>0</v>
      </c>
    </row>
    <row r="44" spans="3:102" hidden="1" outlineLevel="1" x14ac:dyDescent="0.25">
      <c r="C44" s="4" t="str">
        <f t="shared" si="1"/>
        <v>Line 44: Relative Operating Expenses. This is a scenario multiplier. This is the multiplier on the costs.  Typical causes of an increase could be as follows: higher maintenance, additional staff, increases in commodity prices, increases in FX expenses, increases due to inflation.</v>
      </c>
      <c r="E44" s="4">
        <f t="shared" si="2"/>
        <v>44</v>
      </c>
      <c r="F44" s="4" t="s">
        <v>7</v>
      </c>
      <c r="G44" s="4" t="s">
        <v>10</v>
      </c>
      <c r="H44" s="1" t="s">
        <v>17</v>
      </c>
      <c r="I44" s="1" t="s">
        <v>10</v>
      </c>
      <c r="K44" s="1" t="str">
        <f t="shared" si="40"/>
        <v>Relative Operating Expenses</v>
      </c>
      <c r="M44" s="15">
        <f ca="1">OFFSET('Stress Multipliers'!AR$39,10*$J$14+1,0)</f>
        <v>1</v>
      </c>
      <c r="N44" s="7">
        <f ca="1">OFFSET('Stress Multipliers'!AS$39,10*$J$14+1,0)</f>
        <v>1</v>
      </c>
      <c r="O44" s="7">
        <f ca="1">OFFSET('Stress Multipliers'!AT$39,10*$J$14+1,0)</f>
        <v>1</v>
      </c>
      <c r="P44" s="7">
        <f ca="1">OFFSET('Stress Multipliers'!AU$39,10*$J$14+1,0)</f>
        <v>1</v>
      </c>
      <c r="Q44" s="7">
        <f ca="1">OFFSET('Stress Multipliers'!AV$39,10*$J$14+1,0)</f>
        <v>1</v>
      </c>
      <c r="R44" s="7">
        <f ca="1">OFFSET('Stress Multipliers'!AW$39,10*$J$14+1,0)</f>
        <v>1</v>
      </c>
      <c r="S44" s="7">
        <f ca="1">OFFSET('Stress Multipliers'!AX$39,10*$J$14+1,0)</f>
        <v>1</v>
      </c>
      <c r="T44" s="7">
        <f ca="1">OFFSET('Stress Multipliers'!AY$39,10*$J$14+1,0)</f>
        <v>1</v>
      </c>
      <c r="U44" s="7">
        <f ca="1">OFFSET('Stress Multipliers'!AZ$39,10*$J$14+1,0)</f>
        <v>1</v>
      </c>
      <c r="V44" s="7">
        <f ca="1">OFFSET('Stress Multipliers'!BA$39,10*$J$14+1,0)</f>
        <v>1</v>
      </c>
      <c r="W44" s="7">
        <f ca="1">OFFSET('Stress Multipliers'!BB$39,10*$J$14+1,0)</f>
        <v>1</v>
      </c>
      <c r="X44" s="7">
        <f ca="1">OFFSET('Stress Multipliers'!BC$39,10*$J$14+1,0)</f>
        <v>1</v>
      </c>
      <c r="Y44" s="7">
        <f ca="1">OFFSET('Stress Multipliers'!BD$39,10*$J$14+1,0)</f>
        <v>1</v>
      </c>
      <c r="Z44" s="7">
        <f ca="1">OFFSET('Stress Multipliers'!BE$39,10*$J$14+1,0)</f>
        <v>1</v>
      </c>
      <c r="AA44" s="7">
        <f ca="1">OFFSET('Stress Multipliers'!BF$39,10*$J$14+1,0)</f>
        <v>1</v>
      </c>
      <c r="AB44" s="7">
        <f ca="1">OFFSET('Stress Multipliers'!BG$39,10*$J$14+1,0)</f>
        <v>1</v>
      </c>
      <c r="AC44" s="7">
        <f ca="1">OFFSET('Stress Multipliers'!BH$39,10*$J$14+1,0)</f>
        <v>1</v>
      </c>
      <c r="AD44" s="7">
        <f ca="1">OFFSET('Stress Multipliers'!BI$39,10*$J$14+1,0)</f>
        <v>1</v>
      </c>
      <c r="AE44" s="7">
        <f ca="1">OFFSET('Stress Multipliers'!BJ$39,10*$J$14+1,0)</f>
        <v>1</v>
      </c>
      <c r="AF44" s="7">
        <f ca="1">OFFSET('Stress Multipliers'!BK$39,10*$J$14+1,0)</f>
        <v>1</v>
      </c>
      <c r="AG44" s="7">
        <f ca="1">OFFSET('Stress Multipliers'!BL$39,10*$J$14+1,0)</f>
        <v>1</v>
      </c>
      <c r="AH44" s="7">
        <f ca="1">OFFSET('Stress Multipliers'!BM$39,10*$J$14+1,0)</f>
        <v>1</v>
      </c>
      <c r="AI44" s="7">
        <f ca="1">OFFSET('Stress Multipliers'!BN$39,10*$J$14+1,0)</f>
        <v>1</v>
      </c>
      <c r="AJ44" s="7">
        <f ca="1">OFFSET('Stress Multipliers'!BO$39,10*$J$14+1,0)</f>
        <v>1</v>
      </c>
      <c r="AK44" s="7">
        <f ca="1">OFFSET('Stress Multipliers'!BP$39,10*$J$14+1,0)</f>
        <v>1</v>
      </c>
      <c r="AL44" s="7">
        <f ca="1">OFFSET('Stress Multipliers'!BQ$39,10*$J$14+1,0)</f>
        <v>1</v>
      </c>
      <c r="AM44" s="7">
        <f ca="1">OFFSET('Stress Multipliers'!BR$39,10*$J$14+1,0)</f>
        <v>1</v>
      </c>
      <c r="AN44" s="7">
        <f ca="1">OFFSET('Stress Multipliers'!BS$39,10*$J$14+1,0)</f>
        <v>1</v>
      </c>
      <c r="AO44" s="7">
        <f ca="1">OFFSET('Stress Multipliers'!BT$39,10*$J$14+1,0)</f>
        <v>1</v>
      </c>
      <c r="AP44" s="7">
        <f ca="1">OFFSET('Stress Multipliers'!BU$39,10*$J$14+1,0)</f>
        <v>1</v>
      </c>
      <c r="AQ44" s="7">
        <f ca="1">OFFSET('Stress Multipliers'!BV$39,10*$J$14+1,0)</f>
        <v>1</v>
      </c>
      <c r="AR44" s="7">
        <f ca="1">OFFSET('Stress Multipliers'!BW$39,10*$J$14+1,0)</f>
        <v>1</v>
      </c>
      <c r="AS44" s="7">
        <f ca="1">OFFSET('Stress Multipliers'!BX$39,10*$J$14+1,0)</f>
        <v>1</v>
      </c>
      <c r="AT44" s="7">
        <f ca="1">OFFSET('Stress Multipliers'!BY$39,10*$J$14+1,0)</f>
        <v>1</v>
      </c>
      <c r="AU44" s="8">
        <f ca="1">OFFSET('Stress Multipliers'!BZ$39,10*$J$14+1,0)</f>
        <v>1</v>
      </c>
      <c r="BO44" s="157" t="s">
        <v>241</v>
      </c>
      <c r="BP44" s="148">
        <f>BP40-BP41</f>
        <v>0</v>
      </c>
      <c r="BQ44" s="148">
        <f t="shared" ref="BQ44:CX44" si="42">BQ40-BQ41</f>
        <v>0</v>
      </c>
      <c r="BR44" s="148">
        <f t="shared" si="42"/>
        <v>0</v>
      </c>
      <c r="BS44" s="148">
        <f t="shared" si="42"/>
        <v>0</v>
      </c>
      <c r="BT44" s="148">
        <f t="shared" si="42"/>
        <v>0</v>
      </c>
      <c r="BU44" s="148">
        <f t="shared" si="42"/>
        <v>0</v>
      </c>
      <c r="BV44" s="148">
        <f t="shared" si="42"/>
        <v>0</v>
      </c>
      <c r="BW44" s="148">
        <f t="shared" si="42"/>
        <v>0</v>
      </c>
      <c r="BX44" s="148">
        <f t="shared" si="42"/>
        <v>0</v>
      </c>
      <c r="BY44" s="148">
        <f t="shared" si="42"/>
        <v>0</v>
      </c>
      <c r="BZ44" s="148">
        <f t="shared" si="42"/>
        <v>0</v>
      </c>
      <c r="CA44" s="148">
        <f t="shared" si="42"/>
        <v>0</v>
      </c>
      <c r="CB44" s="148">
        <f t="shared" si="42"/>
        <v>0</v>
      </c>
      <c r="CC44" s="148">
        <f t="shared" si="42"/>
        <v>0</v>
      </c>
      <c r="CD44" s="148">
        <f t="shared" si="42"/>
        <v>0</v>
      </c>
      <c r="CE44" s="148">
        <f t="shared" si="42"/>
        <v>0</v>
      </c>
      <c r="CF44" s="148">
        <f t="shared" si="42"/>
        <v>0</v>
      </c>
      <c r="CG44" s="148">
        <f t="shared" si="42"/>
        <v>0</v>
      </c>
      <c r="CH44" s="148">
        <f t="shared" si="42"/>
        <v>0</v>
      </c>
      <c r="CI44" s="148">
        <f t="shared" si="42"/>
        <v>0</v>
      </c>
      <c r="CJ44" s="148">
        <f t="shared" si="42"/>
        <v>0</v>
      </c>
      <c r="CK44" s="148">
        <f t="shared" si="42"/>
        <v>0</v>
      </c>
      <c r="CL44" s="148">
        <f t="shared" si="42"/>
        <v>0</v>
      </c>
      <c r="CM44" s="148">
        <f t="shared" si="42"/>
        <v>0</v>
      </c>
      <c r="CN44" s="148">
        <f t="shared" si="42"/>
        <v>0</v>
      </c>
      <c r="CO44" s="148">
        <f t="shared" si="42"/>
        <v>0</v>
      </c>
      <c r="CP44" s="148">
        <f t="shared" si="42"/>
        <v>0</v>
      </c>
      <c r="CQ44" s="148">
        <f t="shared" si="42"/>
        <v>0</v>
      </c>
      <c r="CR44" s="148">
        <f t="shared" si="42"/>
        <v>0</v>
      </c>
      <c r="CS44" s="148">
        <f t="shared" si="42"/>
        <v>0</v>
      </c>
      <c r="CT44" s="148">
        <f t="shared" si="42"/>
        <v>0</v>
      </c>
      <c r="CU44" s="148">
        <f t="shared" si="42"/>
        <v>0</v>
      </c>
      <c r="CV44" s="148">
        <f t="shared" si="42"/>
        <v>0</v>
      </c>
      <c r="CW44" s="148">
        <f t="shared" si="42"/>
        <v>0</v>
      </c>
      <c r="CX44" s="149">
        <f t="shared" si="42"/>
        <v>0</v>
      </c>
    </row>
    <row r="45" spans="3:102" hidden="1" outlineLevel="1" x14ac:dyDescent="0.25">
      <c r="C45" s="4" t="str">
        <f t="shared" si="1"/>
        <v>Line 45: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45" s="4">
        <f t="shared" si="2"/>
        <v>45</v>
      </c>
      <c r="F45" s="4" t="s">
        <v>7</v>
      </c>
      <c r="G45" s="4" t="s">
        <v>10</v>
      </c>
      <c r="H45" s="1" t="s">
        <v>50</v>
      </c>
      <c r="I45" s="1" t="s">
        <v>10</v>
      </c>
      <c r="K45" s="1" t="str">
        <f t="shared" si="40"/>
        <v>Relative Expected Debt Principal Repayments</v>
      </c>
      <c r="M45" s="15">
        <f ca="1">OFFSET('Stress Multipliers'!AR$39,10*$J$14+1,0)</f>
        <v>1</v>
      </c>
      <c r="N45" s="7">
        <f ca="1">OFFSET('Stress Multipliers'!AS$39,10*$J$14+1,0)</f>
        <v>1</v>
      </c>
      <c r="O45" s="7">
        <f ca="1">OFFSET('Stress Multipliers'!AT$39,10*$J$14+1,0)</f>
        <v>1</v>
      </c>
      <c r="P45" s="7">
        <f ca="1">OFFSET('Stress Multipliers'!AU$39,10*$J$14+1,0)</f>
        <v>1</v>
      </c>
      <c r="Q45" s="7">
        <f ca="1">OFFSET('Stress Multipliers'!AV$39,10*$J$14+1,0)</f>
        <v>1</v>
      </c>
      <c r="R45" s="7">
        <f ca="1">OFFSET('Stress Multipliers'!AW$39,10*$J$14+1,0)</f>
        <v>1</v>
      </c>
      <c r="S45" s="7">
        <f ca="1">OFFSET('Stress Multipliers'!AX$39,10*$J$14+1,0)</f>
        <v>1</v>
      </c>
      <c r="T45" s="7">
        <f ca="1">OFFSET('Stress Multipliers'!AY$39,10*$J$14+1,0)</f>
        <v>1</v>
      </c>
      <c r="U45" s="7">
        <f ca="1">OFFSET('Stress Multipliers'!AZ$39,10*$J$14+1,0)</f>
        <v>1</v>
      </c>
      <c r="V45" s="7">
        <f ca="1">OFFSET('Stress Multipliers'!BA$39,10*$J$14+1,0)</f>
        <v>1</v>
      </c>
      <c r="W45" s="7">
        <f ca="1">OFFSET('Stress Multipliers'!BB$39,10*$J$14+1,0)</f>
        <v>1</v>
      </c>
      <c r="X45" s="7">
        <f ca="1">OFFSET('Stress Multipliers'!BC$39,10*$J$14+1,0)</f>
        <v>1</v>
      </c>
      <c r="Y45" s="7">
        <f ca="1">OFFSET('Stress Multipliers'!BD$39,10*$J$14+1,0)</f>
        <v>1</v>
      </c>
      <c r="Z45" s="7">
        <f ca="1">OFFSET('Stress Multipliers'!BE$39,10*$J$14+1,0)</f>
        <v>1</v>
      </c>
      <c r="AA45" s="7">
        <f ca="1">OFFSET('Stress Multipliers'!BF$39,10*$J$14+1,0)</f>
        <v>1</v>
      </c>
      <c r="AB45" s="7">
        <f ca="1">OFFSET('Stress Multipliers'!BG$39,10*$J$14+1,0)</f>
        <v>1</v>
      </c>
      <c r="AC45" s="7">
        <f ca="1">OFFSET('Stress Multipliers'!BH$39,10*$J$14+1,0)</f>
        <v>1</v>
      </c>
      <c r="AD45" s="7">
        <f ca="1">OFFSET('Stress Multipliers'!BI$39,10*$J$14+1,0)</f>
        <v>1</v>
      </c>
      <c r="AE45" s="7">
        <f ca="1">OFFSET('Stress Multipliers'!BJ$39,10*$J$14+1,0)</f>
        <v>1</v>
      </c>
      <c r="AF45" s="7">
        <f ca="1">OFFSET('Stress Multipliers'!BK$39,10*$J$14+1,0)</f>
        <v>1</v>
      </c>
      <c r="AG45" s="7">
        <f ca="1">OFFSET('Stress Multipliers'!BL$39,10*$J$14+1,0)</f>
        <v>1</v>
      </c>
      <c r="AH45" s="7">
        <f ca="1">OFFSET('Stress Multipliers'!BM$39,10*$J$14+1,0)</f>
        <v>1</v>
      </c>
      <c r="AI45" s="7">
        <f ca="1">OFFSET('Stress Multipliers'!BN$39,10*$J$14+1,0)</f>
        <v>1</v>
      </c>
      <c r="AJ45" s="7">
        <f ca="1">OFFSET('Stress Multipliers'!BO$39,10*$J$14+1,0)</f>
        <v>1</v>
      </c>
      <c r="AK45" s="7">
        <f ca="1">OFFSET('Stress Multipliers'!BP$39,10*$J$14+1,0)</f>
        <v>1</v>
      </c>
      <c r="AL45" s="7">
        <f ca="1">OFFSET('Stress Multipliers'!BQ$39,10*$J$14+1,0)</f>
        <v>1</v>
      </c>
      <c r="AM45" s="7">
        <f ca="1">OFFSET('Stress Multipliers'!BR$39,10*$J$14+1,0)</f>
        <v>1</v>
      </c>
      <c r="AN45" s="7">
        <f ca="1">OFFSET('Stress Multipliers'!BS$39,10*$J$14+1,0)</f>
        <v>1</v>
      </c>
      <c r="AO45" s="7">
        <f ca="1">OFFSET('Stress Multipliers'!BT$39,10*$J$14+1,0)</f>
        <v>1</v>
      </c>
      <c r="AP45" s="7">
        <f ca="1">OFFSET('Stress Multipliers'!BU$39,10*$J$14+1,0)</f>
        <v>1</v>
      </c>
      <c r="AQ45" s="7">
        <f ca="1">OFFSET('Stress Multipliers'!BV$39,10*$J$14+1,0)</f>
        <v>1</v>
      </c>
      <c r="AR45" s="7">
        <f ca="1">OFFSET('Stress Multipliers'!BW$39,10*$J$14+1,0)</f>
        <v>1</v>
      </c>
      <c r="AS45" s="7">
        <f ca="1">OFFSET('Stress Multipliers'!BX$39,10*$J$14+1,0)</f>
        <v>1</v>
      </c>
      <c r="AT45" s="7">
        <f ca="1">OFFSET('Stress Multipliers'!BY$39,10*$J$14+1,0)</f>
        <v>1</v>
      </c>
      <c r="AU45" s="8">
        <f ca="1">OFFSET('Stress Multipliers'!BZ$39,10*$J$14+1,0)</f>
        <v>1</v>
      </c>
    </row>
    <row r="46" spans="3:102" hidden="1" outlineLevel="1" x14ac:dyDescent="0.25">
      <c r="C46" s="4" t="str">
        <f t="shared" si="1"/>
        <v>Line 46: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46" s="4">
        <f t="shared" si="2"/>
        <v>46</v>
      </c>
      <c r="F46" s="4" t="s">
        <v>7</v>
      </c>
      <c r="G46" s="4" t="s">
        <v>10</v>
      </c>
      <c r="H46" s="1" t="s">
        <v>49</v>
      </c>
      <c r="I46" s="1" t="s">
        <v>10</v>
      </c>
      <c r="K46" s="1" t="str">
        <f t="shared" si="40"/>
        <v>Relative Expected Debt Interest Repayments</v>
      </c>
      <c r="M46" s="15">
        <f ca="1">OFFSET('Stress Multipliers'!AR$39,10*$J$14+1,0)</f>
        <v>1</v>
      </c>
      <c r="N46" s="7">
        <f ca="1">OFFSET('Stress Multipliers'!AS$39,10*$J$14+1,0)</f>
        <v>1</v>
      </c>
      <c r="O46" s="7">
        <f ca="1">OFFSET('Stress Multipliers'!AT$39,10*$J$14+1,0)</f>
        <v>1</v>
      </c>
      <c r="P46" s="7">
        <f ca="1">OFFSET('Stress Multipliers'!AU$39,10*$J$14+1,0)</f>
        <v>1</v>
      </c>
      <c r="Q46" s="7">
        <f ca="1">OFFSET('Stress Multipliers'!AV$39,10*$J$14+1,0)</f>
        <v>1</v>
      </c>
      <c r="R46" s="7">
        <f ca="1">OFFSET('Stress Multipliers'!AW$39,10*$J$14+1,0)</f>
        <v>1</v>
      </c>
      <c r="S46" s="7">
        <f ca="1">OFFSET('Stress Multipliers'!AX$39,10*$J$14+1,0)</f>
        <v>1</v>
      </c>
      <c r="T46" s="7">
        <f ca="1">OFFSET('Stress Multipliers'!AY$39,10*$J$14+1,0)</f>
        <v>1</v>
      </c>
      <c r="U46" s="7">
        <f ca="1">OFFSET('Stress Multipliers'!AZ$39,10*$J$14+1,0)</f>
        <v>1</v>
      </c>
      <c r="V46" s="7">
        <f ca="1">OFFSET('Stress Multipliers'!BA$39,10*$J$14+1,0)</f>
        <v>1</v>
      </c>
      <c r="W46" s="7">
        <f ca="1">OFFSET('Stress Multipliers'!BB$39,10*$J$14+1,0)</f>
        <v>1</v>
      </c>
      <c r="X46" s="7">
        <f ca="1">OFFSET('Stress Multipliers'!BC$39,10*$J$14+1,0)</f>
        <v>1</v>
      </c>
      <c r="Y46" s="7">
        <f ca="1">OFFSET('Stress Multipliers'!BD$39,10*$J$14+1,0)</f>
        <v>1</v>
      </c>
      <c r="Z46" s="7">
        <f ca="1">OFFSET('Stress Multipliers'!BE$39,10*$J$14+1,0)</f>
        <v>1</v>
      </c>
      <c r="AA46" s="7">
        <f ca="1">OFFSET('Stress Multipliers'!BF$39,10*$J$14+1,0)</f>
        <v>1</v>
      </c>
      <c r="AB46" s="7">
        <f ca="1">OFFSET('Stress Multipliers'!BG$39,10*$J$14+1,0)</f>
        <v>1</v>
      </c>
      <c r="AC46" s="7">
        <f ca="1">OFFSET('Stress Multipliers'!BH$39,10*$J$14+1,0)</f>
        <v>1</v>
      </c>
      <c r="AD46" s="7">
        <f ca="1">OFFSET('Stress Multipliers'!BI$39,10*$J$14+1,0)</f>
        <v>1</v>
      </c>
      <c r="AE46" s="7">
        <f ca="1">OFFSET('Stress Multipliers'!BJ$39,10*$J$14+1,0)</f>
        <v>1</v>
      </c>
      <c r="AF46" s="7">
        <f ca="1">OFFSET('Stress Multipliers'!BK$39,10*$J$14+1,0)</f>
        <v>1</v>
      </c>
      <c r="AG46" s="7">
        <f ca="1">OFFSET('Stress Multipliers'!BL$39,10*$J$14+1,0)</f>
        <v>1</v>
      </c>
      <c r="AH46" s="7">
        <f ca="1">OFFSET('Stress Multipliers'!BM$39,10*$J$14+1,0)</f>
        <v>1</v>
      </c>
      <c r="AI46" s="7">
        <f ca="1">OFFSET('Stress Multipliers'!BN$39,10*$J$14+1,0)</f>
        <v>1</v>
      </c>
      <c r="AJ46" s="7">
        <f ca="1">OFFSET('Stress Multipliers'!BO$39,10*$J$14+1,0)</f>
        <v>1</v>
      </c>
      <c r="AK46" s="7">
        <f ca="1">OFFSET('Stress Multipliers'!BP$39,10*$J$14+1,0)</f>
        <v>1</v>
      </c>
      <c r="AL46" s="7">
        <f ca="1">OFFSET('Stress Multipliers'!BQ$39,10*$J$14+1,0)</f>
        <v>1</v>
      </c>
      <c r="AM46" s="7">
        <f ca="1">OFFSET('Stress Multipliers'!BR$39,10*$J$14+1,0)</f>
        <v>1</v>
      </c>
      <c r="AN46" s="7">
        <f ca="1">OFFSET('Stress Multipliers'!BS$39,10*$J$14+1,0)</f>
        <v>1</v>
      </c>
      <c r="AO46" s="7">
        <f ca="1">OFFSET('Stress Multipliers'!BT$39,10*$J$14+1,0)</f>
        <v>1</v>
      </c>
      <c r="AP46" s="7">
        <f ca="1">OFFSET('Stress Multipliers'!BU$39,10*$J$14+1,0)</f>
        <v>1</v>
      </c>
      <c r="AQ46" s="7">
        <f ca="1">OFFSET('Stress Multipliers'!BV$39,10*$J$14+1,0)</f>
        <v>1</v>
      </c>
      <c r="AR46" s="7">
        <f ca="1">OFFSET('Stress Multipliers'!BW$39,10*$J$14+1,0)</f>
        <v>1</v>
      </c>
      <c r="AS46" s="7">
        <f ca="1">OFFSET('Stress Multipliers'!BX$39,10*$J$14+1,0)</f>
        <v>1</v>
      </c>
      <c r="AT46" s="7">
        <f ca="1">OFFSET('Stress Multipliers'!BY$39,10*$J$14+1,0)</f>
        <v>1</v>
      </c>
      <c r="AU46" s="8">
        <f ca="1">OFFSET('Stress Multipliers'!BZ$39,10*$J$14+1,0)</f>
        <v>1</v>
      </c>
    </row>
    <row r="47" spans="3:102" hidden="1" outlineLevel="1" x14ac:dyDescent="0.25">
      <c r="C47" s="4" t="str">
        <f t="shared" si="1"/>
        <v>Line 47: Relative Direct Support payments. This is a scenario multiplier. This is the multiplier on payments.  It may increase if for example the Government pays for increased production volume, or it may decrease if for example there are service penalties.</v>
      </c>
      <c r="E47" s="4">
        <f t="shared" si="2"/>
        <v>47</v>
      </c>
      <c r="F47" s="4" t="s">
        <v>7</v>
      </c>
      <c r="G47" s="4" t="s">
        <v>10</v>
      </c>
      <c r="H47" s="1" t="s">
        <v>18</v>
      </c>
      <c r="I47" s="1" t="s">
        <v>10</v>
      </c>
      <c r="K47" s="1" t="str">
        <f t="shared" si="40"/>
        <v>Relative Direct Support payments</v>
      </c>
      <c r="M47" s="15">
        <f ca="1">OFFSET('Stress Multipliers'!AR$39,10*$J$14+1,0)</f>
        <v>1</v>
      </c>
      <c r="N47" s="7">
        <f ca="1">OFFSET('Stress Multipliers'!AS$39,10*$J$14+1,0)</f>
        <v>1</v>
      </c>
      <c r="O47" s="7">
        <f ca="1">OFFSET('Stress Multipliers'!AT$39,10*$J$14+1,0)</f>
        <v>1</v>
      </c>
      <c r="P47" s="7">
        <f ca="1">OFFSET('Stress Multipliers'!AU$39,10*$J$14+1,0)</f>
        <v>1</v>
      </c>
      <c r="Q47" s="7">
        <f ca="1">OFFSET('Stress Multipliers'!AV$39,10*$J$14+1,0)</f>
        <v>1</v>
      </c>
      <c r="R47" s="7">
        <f ca="1">OFFSET('Stress Multipliers'!AW$39,10*$J$14+1,0)</f>
        <v>1</v>
      </c>
      <c r="S47" s="7">
        <f ca="1">OFFSET('Stress Multipliers'!AX$39,10*$J$14+1,0)</f>
        <v>1</v>
      </c>
      <c r="T47" s="7">
        <f ca="1">OFFSET('Stress Multipliers'!AY$39,10*$J$14+1,0)</f>
        <v>1</v>
      </c>
      <c r="U47" s="7">
        <f ca="1">OFFSET('Stress Multipliers'!AZ$39,10*$J$14+1,0)</f>
        <v>1</v>
      </c>
      <c r="V47" s="7">
        <f ca="1">OFFSET('Stress Multipliers'!BA$39,10*$J$14+1,0)</f>
        <v>1</v>
      </c>
      <c r="W47" s="7">
        <f ca="1">OFFSET('Stress Multipliers'!BB$39,10*$J$14+1,0)</f>
        <v>1</v>
      </c>
      <c r="X47" s="7">
        <f ca="1">OFFSET('Stress Multipliers'!BC$39,10*$J$14+1,0)</f>
        <v>1</v>
      </c>
      <c r="Y47" s="7">
        <f ca="1">OFFSET('Stress Multipliers'!BD$39,10*$J$14+1,0)</f>
        <v>1</v>
      </c>
      <c r="Z47" s="7">
        <f ca="1">OFFSET('Stress Multipliers'!BE$39,10*$J$14+1,0)</f>
        <v>1</v>
      </c>
      <c r="AA47" s="7">
        <f ca="1">OFFSET('Stress Multipliers'!BF$39,10*$J$14+1,0)</f>
        <v>1</v>
      </c>
      <c r="AB47" s="7">
        <f ca="1">OFFSET('Stress Multipliers'!BG$39,10*$J$14+1,0)</f>
        <v>1</v>
      </c>
      <c r="AC47" s="7">
        <f ca="1">OFFSET('Stress Multipliers'!BH$39,10*$J$14+1,0)</f>
        <v>1</v>
      </c>
      <c r="AD47" s="7">
        <f ca="1">OFFSET('Stress Multipliers'!BI$39,10*$J$14+1,0)</f>
        <v>1</v>
      </c>
      <c r="AE47" s="7">
        <f ca="1">OFFSET('Stress Multipliers'!BJ$39,10*$J$14+1,0)</f>
        <v>1</v>
      </c>
      <c r="AF47" s="7">
        <f ca="1">OFFSET('Stress Multipliers'!BK$39,10*$J$14+1,0)</f>
        <v>1</v>
      </c>
      <c r="AG47" s="7">
        <f ca="1">OFFSET('Stress Multipliers'!BL$39,10*$J$14+1,0)</f>
        <v>1</v>
      </c>
      <c r="AH47" s="7">
        <f ca="1">OFFSET('Stress Multipliers'!BM$39,10*$J$14+1,0)</f>
        <v>1</v>
      </c>
      <c r="AI47" s="7">
        <f ca="1">OFFSET('Stress Multipliers'!BN$39,10*$J$14+1,0)</f>
        <v>1</v>
      </c>
      <c r="AJ47" s="7">
        <f ca="1">OFFSET('Stress Multipliers'!BO$39,10*$J$14+1,0)</f>
        <v>1</v>
      </c>
      <c r="AK47" s="7">
        <f ca="1">OFFSET('Stress Multipliers'!BP$39,10*$J$14+1,0)</f>
        <v>1</v>
      </c>
      <c r="AL47" s="7">
        <f ca="1">OFFSET('Stress Multipliers'!BQ$39,10*$J$14+1,0)</f>
        <v>1</v>
      </c>
      <c r="AM47" s="7">
        <f ca="1">OFFSET('Stress Multipliers'!BR$39,10*$J$14+1,0)</f>
        <v>1</v>
      </c>
      <c r="AN47" s="7">
        <f ca="1">OFFSET('Stress Multipliers'!BS$39,10*$J$14+1,0)</f>
        <v>1</v>
      </c>
      <c r="AO47" s="7">
        <f ca="1">OFFSET('Stress Multipliers'!BT$39,10*$J$14+1,0)</f>
        <v>1</v>
      </c>
      <c r="AP47" s="7">
        <f ca="1">OFFSET('Stress Multipliers'!BU$39,10*$J$14+1,0)</f>
        <v>1</v>
      </c>
      <c r="AQ47" s="7">
        <f ca="1">OFFSET('Stress Multipliers'!BV$39,10*$J$14+1,0)</f>
        <v>1</v>
      </c>
      <c r="AR47" s="7">
        <f ca="1">OFFSET('Stress Multipliers'!BW$39,10*$J$14+1,0)</f>
        <v>1</v>
      </c>
      <c r="AS47" s="7">
        <f ca="1">OFFSET('Stress Multipliers'!BX$39,10*$J$14+1,0)</f>
        <v>1</v>
      </c>
      <c r="AT47" s="7">
        <f ca="1">OFFSET('Stress Multipliers'!BY$39,10*$J$14+1,0)</f>
        <v>1</v>
      </c>
      <c r="AU47" s="8">
        <f ca="1">OFFSET('Stress Multipliers'!BZ$39,10*$J$14+1,0)</f>
        <v>1</v>
      </c>
      <c r="BO47" s="1" t="s">
        <v>239</v>
      </c>
    </row>
    <row r="48" spans="3:102" ht="15.75" hidden="1" outlineLevel="1" thickBot="1" x14ac:dyDescent="0.3">
      <c r="C48" s="4" t="str">
        <f t="shared" si="1"/>
        <v>Line 48: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48" s="4">
        <f t="shared" si="2"/>
        <v>48</v>
      </c>
      <c r="F48" s="4" t="s">
        <v>7</v>
      </c>
      <c r="G48" s="4" t="s">
        <v>10</v>
      </c>
      <c r="H48" s="1" t="s">
        <v>44</v>
      </c>
      <c r="I48" s="1" t="s">
        <v>10</v>
      </c>
      <c r="K48" s="1" t="str">
        <f t="shared" si="40"/>
        <v>Relative Direct Government receipts</v>
      </c>
      <c r="M48" s="16">
        <f ca="1">OFFSET('Stress Multipliers'!AR$39,10*$J$14+1,0)</f>
        <v>1</v>
      </c>
      <c r="N48" s="9">
        <f ca="1">OFFSET('Stress Multipliers'!AS$39,10*$J$14+1,0)</f>
        <v>1</v>
      </c>
      <c r="O48" s="9">
        <f ca="1">OFFSET('Stress Multipliers'!AT$39,10*$J$14+1,0)</f>
        <v>1</v>
      </c>
      <c r="P48" s="9">
        <f ca="1">OFFSET('Stress Multipliers'!AU$39,10*$J$14+1,0)</f>
        <v>1</v>
      </c>
      <c r="Q48" s="9">
        <f ca="1">OFFSET('Stress Multipliers'!AV$39,10*$J$14+1,0)</f>
        <v>1</v>
      </c>
      <c r="R48" s="9">
        <f ca="1">OFFSET('Stress Multipliers'!AW$39,10*$J$14+1,0)</f>
        <v>1</v>
      </c>
      <c r="S48" s="9">
        <f ca="1">OFFSET('Stress Multipliers'!AX$39,10*$J$14+1,0)</f>
        <v>1</v>
      </c>
      <c r="T48" s="9">
        <f ca="1">OFFSET('Stress Multipliers'!AY$39,10*$J$14+1,0)</f>
        <v>1</v>
      </c>
      <c r="U48" s="9">
        <f ca="1">OFFSET('Stress Multipliers'!AZ$39,10*$J$14+1,0)</f>
        <v>1</v>
      </c>
      <c r="V48" s="9">
        <f ca="1">OFFSET('Stress Multipliers'!BA$39,10*$J$14+1,0)</f>
        <v>1</v>
      </c>
      <c r="W48" s="9">
        <f ca="1">OFFSET('Stress Multipliers'!BB$39,10*$J$14+1,0)</f>
        <v>1</v>
      </c>
      <c r="X48" s="9">
        <f ca="1">OFFSET('Stress Multipliers'!BC$39,10*$J$14+1,0)</f>
        <v>1</v>
      </c>
      <c r="Y48" s="9">
        <f ca="1">OFFSET('Stress Multipliers'!BD$39,10*$J$14+1,0)</f>
        <v>1</v>
      </c>
      <c r="Z48" s="9">
        <f ca="1">OFFSET('Stress Multipliers'!BE$39,10*$J$14+1,0)</f>
        <v>1</v>
      </c>
      <c r="AA48" s="9">
        <f ca="1">OFFSET('Stress Multipliers'!BF$39,10*$J$14+1,0)</f>
        <v>1</v>
      </c>
      <c r="AB48" s="9">
        <f ca="1">OFFSET('Stress Multipliers'!BG$39,10*$J$14+1,0)</f>
        <v>1</v>
      </c>
      <c r="AC48" s="9">
        <f ca="1">OFFSET('Stress Multipliers'!BH$39,10*$J$14+1,0)</f>
        <v>1</v>
      </c>
      <c r="AD48" s="9">
        <f ca="1">OFFSET('Stress Multipliers'!BI$39,10*$J$14+1,0)</f>
        <v>1</v>
      </c>
      <c r="AE48" s="9">
        <f ca="1">OFFSET('Stress Multipliers'!BJ$39,10*$J$14+1,0)</f>
        <v>1</v>
      </c>
      <c r="AF48" s="9">
        <f ca="1">OFFSET('Stress Multipliers'!BK$39,10*$J$14+1,0)</f>
        <v>1</v>
      </c>
      <c r="AG48" s="9">
        <f ca="1">OFFSET('Stress Multipliers'!BL$39,10*$J$14+1,0)</f>
        <v>1</v>
      </c>
      <c r="AH48" s="9">
        <f ca="1">OFFSET('Stress Multipliers'!BM$39,10*$J$14+1,0)</f>
        <v>1</v>
      </c>
      <c r="AI48" s="9">
        <f ca="1">OFFSET('Stress Multipliers'!BN$39,10*$J$14+1,0)</f>
        <v>1</v>
      </c>
      <c r="AJ48" s="9">
        <f ca="1">OFFSET('Stress Multipliers'!BO$39,10*$J$14+1,0)</f>
        <v>1</v>
      </c>
      <c r="AK48" s="9">
        <f ca="1">OFFSET('Stress Multipliers'!BP$39,10*$J$14+1,0)</f>
        <v>1</v>
      </c>
      <c r="AL48" s="9">
        <f ca="1">OFFSET('Stress Multipliers'!BQ$39,10*$J$14+1,0)</f>
        <v>1</v>
      </c>
      <c r="AM48" s="9">
        <f ca="1">OFFSET('Stress Multipliers'!BR$39,10*$J$14+1,0)</f>
        <v>1</v>
      </c>
      <c r="AN48" s="9">
        <f ca="1">OFFSET('Stress Multipliers'!BS$39,10*$J$14+1,0)</f>
        <v>1</v>
      </c>
      <c r="AO48" s="9">
        <f ca="1">OFFSET('Stress Multipliers'!BT$39,10*$J$14+1,0)</f>
        <v>1</v>
      </c>
      <c r="AP48" s="9">
        <f ca="1">OFFSET('Stress Multipliers'!BU$39,10*$J$14+1,0)</f>
        <v>1</v>
      </c>
      <c r="AQ48" s="9">
        <f ca="1">OFFSET('Stress Multipliers'!BV$39,10*$J$14+1,0)</f>
        <v>1</v>
      </c>
      <c r="AR48" s="9">
        <f ca="1">OFFSET('Stress Multipliers'!BW$39,10*$J$14+1,0)</f>
        <v>1</v>
      </c>
      <c r="AS48" s="9">
        <f ca="1">OFFSET('Stress Multipliers'!BX$39,10*$J$14+1,0)</f>
        <v>1</v>
      </c>
      <c r="AT48" s="9">
        <f ca="1">OFFSET('Stress Multipliers'!BY$39,10*$J$14+1,0)</f>
        <v>1</v>
      </c>
      <c r="AU48" s="10">
        <f ca="1">OFFSET('Stress Multipliers'!BZ$39,10*$J$14+1,0)</f>
        <v>1</v>
      </c>
      <c r="BO48" s="154"/>
      <c r="BP48" s="152">
        <f>M$5</f>
        <v>2020</v>
      </c>
      <c r="BQ48" s="152">
        <f t="shared" ref="BQ48:CX48" si="43">N$5</f>
        <v>2021</v>
      </c>
      <c r="BR48" s="152">
        <f t="shared" si="43"/>
        <v>2022</v>
      </c>
      <c r="BS48" s="152">
        <f t="shared" si="43"/>
        <v>2023</v>
      </c>
      <c r="BT48" s="152">
        <f t="shared" si="43"/>
        <v>2024</v>
      </c>
      <c r="BU48" s="152">
        <f t="shared" si="43"/>
        <v>2025</v>
      </c>
      <c r="BV48" s="152">
        <f t="shared" si="43"/>
        <v>2026</v>
      </c>
      <c r="BW48" s="152">
        <f t="shared" si="43"/>
        <v>2027</v>
      </c>
      <c r="BX48" s="152">
        <f t="shared" si="43"/>
        <v>2028</v>
      </c>
      <c r="BY48" s="152">
        <f t="shared" si="43"/>
        <v>2029</v>
      </c>
      <c r="BZ48" s="152">
        <f t="shared" si="43"/>
        <v>2030</v>
      </c>
      <c r="CA48" s="152">
        <f t="shared" si="43"/>
        <v>2031</v>
      </c>
      <c r="CB48" s="152">
        <f t="shared" si="43"/>
        <v>2032</v>
      </c>
      <c r="CC48" s="152">
        <f t="shared" si="43"/>
        <v>2033</v>
      </c>
      <c r="CD48" s="152">
        <f t="shared" si="43"/>
        <v>2034</v>
      </c>
      <c r="CE48" s="152">
        <f t="shared" si="43"/>
        <v>2035</v>
      </c>
      <c r="CF48" s="152">
        <f t="shared" si="43"/>
        <v>2036</v>
      </c>
      <c r="CG48" s="152">
        <f t="shared" si="43"/>
        <v>2037</v>
      </c>
      <c r="CH48" s="152">
        <f t="shared" si="43"/>
        <v>2038</v>
      </c>
      <c r="CI48" s="152">
        <f t="shared" si="43"/>
        <v>2039</v>
      </c>
      <c r="CJ48" s="152">
        <f t="shared" si="43"/>
        <v>2040</v>
      </c>
      <c r="CK48" s="152">
        <f t="shared" si="43"/>
        <v>2041</v>
      </c>
      <c r="CL48" s="152">
        <f t="shared" si="43"/>
        <v>2042</v>
      </c>
      <c r="CM48" s="152">
        <f t="shared" si="43"/>
        <v>2043</v>
      </c>
      <c r="CN48" s="152">
        <f t="shared" si="43"/>
        <v>2044</v>
      </c>
      <c r="CO48" s="152">
        <f t="shared" si="43"/>
        <v>2045</v>
      </c>
      <c r="CP48" s="152">
        <f t="shared" si="43"/>
        <v>2046</v>
      </c>
      <c r="CQ48" s="152">
        <f t="shared" si="43"/>
        <v>2047</v>
      </c>
      <c r="CR48" s="152">
        <f t="shared" si="43"/>
        <v>2048</v>
      </c>
      <c r="CS48" s="152">
        <f t="shared" si="43"/>
        <v>2049</v>
      </c>
      <c r="CT48" s="152">
        <f t="shared" si="43"/>
        <v>2050</v>
      </c>
      <c r="CU48" s="152">
        <f t="shared" si="43"/>
        <v>2051</v>
      </c>
      <c r="CV48" s="152">
        <f t="shared" si="43"/>
        <v>2052</v>
      </c>
      <c r="CW48" s="152">
        <f t="shared" si="43"/>
        <v>2053</v>
      </c>
      <c r="CX48" s="153">
        <f t="shared" si="43"/>
        <v>2054</v>
      </c>
    </row>
    <row r="49" spans="3:102" ht="15.75" hidden="1" outlineLevel="1" thickBot="1" x14ac:dyDescent="0.3">
      <c r="C49" s="4" t="str">
        <f t="shared" si="1"/>
        <v/>
      </c>
      <c r="E49" s="4">
        <f t="shared" si="2"/>
        <v>49</v>
      </c>
      <c r="G49" s="4" t="s">
        <v>10</v>
      </c>
      <c r="I49" s="1" t="s">
        <v>10</v>
      </c>
      <c r="J49" s="2" t="s">
        <v>12</v>
      </c>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BO49" s="155" t="str">
        <f t="shared" ref="BO49:BO54" si="44">BO36</f>
        <v>Gross Operating Income to Company</v>
      </c>
      <c r="BP49" s="146">
        <f t="shared" ref="BP49:CX49" ca="1" si="45">M50</f>
        <v>0</v>
      </c>
      <c r="BQ49" s="146">
        <f t="shared" ca="1" si="45"/>
        <v>0</v>
      </c>
      <c r="BR49" s="146">
        <f t="shared" ca="1" si="45"/>
        <v>0</v>
      </c>
      <c r="BS49" s="146">
        <f t="shared" ca="1" si="45"/>
        <v>0</v>
      </c>
      <c r="BT49" s="146">
        <f t="shared" ca="1" si="45"/>
        <v>0</v>
      </c>
      <c r="BU49" s="146">
        <f t="shared" ca="1" si="45"/>
        <v>0</v>
      </c>
      <c r="BV49" s="146">
        <f t="shared" ca="1" si="45"/>
        <v>0</v>
      </c>
      <c r="BW49" s="146">
        <f t="shared" ca="1" si="45"/>
        <v>0</v>
      </c>
      <c r="BX49" s="146">
        <f t="shared" ca="1" si="45"/>
        <v>0</v>
      </c>
      <c r="BY49" s="146">
        <f t="shared" ca="1" si="45"/>
        <v>0</v>
      </c>
      <c r="BZ49" s="146">
        <f t="shared" ca="1" si="45"/>
        <v>0</v>
      </c>
      <c r="CA49" s="146">
        <f t="shared" ca="1" si="45"/>
        <v>0</v>
      </c>
      <c r="CB49" s="146">
        <f t="shared" ca="1" si="45"/>
        <v>0</v>
      </c>
      <c r="CC49" s="146">
        <f t="shared" ca="1" si="45"/>
        <v>0</v>
      </c>
      <c r="CD49" s="146">
        <f t="shared" ca="1" si="45"/>
        <v>0</v>
      </c>
      <c r="CE49" s="146">
        <f t="shared" ca="1" si="45"/>
        <v>0</v>
      </c>
      <c r="CF49" s="146">
        <f t="shared" ca="1" si="45"/>
        <v>0</v>
      </c>
      <c r="CG49" s="146">
        <f t="shared" ca="1" si="45"/>
        <v>0</v>
      </c>
      <c r="CH49" s="146">
        <f t="shared" ca="1" si="45"/>
        <v>0</v>
      </c>
      <c r="CI49" s="146">
        <f t="shared" ca="1" si="45"/>
        <v>0</v>
      </c>
      <c r="CJ49" s="146">
        <f t="shared" ca="1" si="45"/>
        <v>0</v>
      </c>
      <c r="CK49" s="146">
        <f t="shared" ca="1" si="45"/>
        <v>0</v>
      </c>
      <c r="CL49" s="146">
        <f t="shared" ca="1" si="45"/>
        <v>0</v>
      </c>
      <c r="CM49" s="146">
        <f t="shared" ca="1" si="45"/>
        <v>0</v>
      </c>
      <c r="CN49" s="146">
        <f t="shared" ca="1" si="45"/>
        <v>0</v>
      </c>
      <c r="CO49" s="146">
        <f t="shared" ca="1" si="45"/>
        <v>0</v>
      </c>
      <c r="CP49" s="146">
        <f t="shared" ca="1" si="45"/>
        <v>0</v>
      </c>
      <c r="CQ49" s="146">
        <f t="shared" ca="1" si="45"/>
        <v>0</v>
      </c>
      <c r="CR49" s="146">
        <f t="shared" ca="1" si="45"/>
        <v>0</v>
      </c>
      <c r="CS49" s="146">
        <f t="shared" ca="1" si="45"/>
        <v>0</v>
      </c>
      <c r="CT49" s="146">
        <f t="shared" ca="1" si="45"/>
        <v>0</v>
      </c>
      <c r="CU49" s="146">
        <f t="shared" ca="1" si="45"/>
        <v>0</v>
      </c>
      <c r="CV49" s="146">
        <f t="shared" ca="1" si="45"/>
        <v>0</v>
      </c>
      <c r="CW49" s="146">
        <f t="shared" ca="1" si="45"/>
        <v>0</v>
      </c>
      <c r="CX49" s="147">
        <f t="shared" ca="1" si="45"/>
        <v>0</v>
      </c>
    </row>
    <row r="50" spans="3:102" hidden="1" outlineLevel="1" x14ac:dyDescent="0.25">
      <c r="C50" s="4" t="str">
        <f t="shared" si="1"/>
        <v>Line 50: Gross Income. This is a calculation. This is simply the basecase multiplied by the relative scenario.</v>
      </c>
      <c r="E50" s="4">
        <f t="shared" si="2"/>
        <v>50</v>
      </c>
      <c r="F50" s="4" t="s">
        <v>8</v>
      </c>
      <c r="G50" s="4" t="s">
        <v>10</v>
      </c>
      <c r="H50" s="1" t="s">
        <v>21</v>
      </c>
      <c r="I50" s="1" t="s">
        <v>10</v>
      </c>
      <c r="K50" s="1" t="s">
        <v>0</v>
      </c>
      <c r="M50" s="32">
        <f t="shared" ref="M50:AU53" ca="1" si="46">M36*M43</f>
        <v>0</v>
      </c>
      <c r="N50" s="33">
        <f t="shared" ca="1" si="46"/>
        <v>0</v>
      </c>
      <c r="O50" s="33">
        <f t="shared" ca="1" si="46"/>
        <v>0</v>
      </c>
      <c r="P50" s="33">
        <f t="shared" ca="1" si="46"/>
        <v>0</v>
      </c>
      <c r="Q50" s="33">
        <f t="shared" ca="1" si="46"/>
        <v>0</v>
      </c>
      <c r="R50" s="33">
        <f t="shared" ca="1" si="46"/>
        <v>0</v>
      </c>
      <c r="S50" s="33">
        <f t="shared" ca="1" si="46"/>
        <v>0</v>
      </c>
      <c r="T50" s="33">
        <f t="shared" ca="1" si="46"/>
        <v>0</v>
      </c>
      <c r="U50" s="33">
        <f t="shared" ca="1" si="46"/>
        <v>0</v>
      </c>
      <c r="V50" s="33">
        <f t="shared" ca="1" si="46"/>
        <v>0</v>
      </c>
      <c r="W50" s="33">
        <f t="shared" ca="1" si="46"/>
        <v>0</v>
      </c>
      <c r="X50" s="33">
        <f t="shared" ca="1" si="46"/>
        <v>0</v>
      </c>
      <c r="Y50" s="33">
        <f t="shared" ca="1" si="46"/>
        <v>0</v>
      </c>
      <c r="Z50" s="33">
        <f t="shared" ca="1" si="46"/>
        <v>0</v>
      </c>
      <c r="AA50" s="33">
        <f t="shared" ca="1" si="46"/>
        <v>0</v>
      </c>
      <c r="AB50" s="33">
        <f t="shared" ca="1" si="46"/>
        <v>0</v>
      </c>
      <c r="AC50" s="33">
        <f t="shared" ca="1" si="46"/>
        <v>0</v>
      </c>
      <c r="AD50" s="33">
        <f t="shared" ca="1" si="46"/>
        <v>0</v>
      </c>
      <c r="AE50" s="33">
        <f t="shared" ca="1" si="46"/>
        <v>0</v>
      </c>
      <c r="AF50" s="33">
        <f t="shared" ca="1" si="46"/>
        <v>0</v>
      </c>
      <c r="AG50" s="33">
        <f t="shared" ca="1" si="46"/>
        <v>0</v>
      </c>
      <c r="AH50" s="33">
        <f t="shared" ca="1" si="46"/>
        <v>0</v>
      </c>
      <c r="AI50" s="33">
        <f t="shared" ca="1" si="46"/>
        <v>0</v>
      </c>
      <c r="AJ50" s="33">
        <f t="shared" ca="1" si="46"/>
        <v>0</v>
      </c>
      <c r="AK50" s="33">
        <f t="shared" ca="1" si="46"/>
        <v>0</v>
      </c>
      <c r="AL50" s="33">
        <f t="shared" ca="1" si="46"/>
        <v>0</v>
      </c>
      <c r="AM50" s="33">
        <f t="shared" ca="1" si="46"/>
        <v>0</v>
      </c>
      <c r="AN50" s="33">
        <f t="shared" ca="1" si="46"/>
        <v>0</v>
      </c>
      <c r="AO50" s="33">
        <f t="shared" ca="1" si="46"/>
        <v>0</v>
      </c>
      <c r="AP50" s="33">
        <f t="shared" ca="1" si="46"/>
        <v>0</v>
      </c>
      <c r="AQ50" s="33">
        <f t="shared" ca="1" si="46"/>
        <v>0</v>
      </c>
      <c r="AR50" s="33">
        <f t="shared" ca="1" si="46"/>
        <v>0</v>
      </c>
      <c r="AS50" s="33">
        <f t="shared" ca="1" si="46"/>
        <v>0</v>
      </c>
      <c r="AT50" s="33">
        <f t="shared" ca="1" si="46"/>
        <v>0</v>
      </c>
      <c r="AU50" s="34">
        <f t="shared" ca="1" si="46"/>
        <v>0</v>
      </c>
      <c r="BO50" s="156" t="str">
        <f t="shared" si="44"/>
        <v>Operating Expenses</v>
      </c>
      <c r="BP50" s="150">
        <f t="shared" ref="BP50:BY52" ca="1" si="47">-M51</f>
        <v>0</v>
      </c>
      <c r="BQ50" s="150">
        <f t="shared" ca="1" si="47"/>
        <v>0</v>
      </c>
      <c r="BR50" s="150">
        <f t="shared" ca="1" si="47"/>
        <v>0</v>
      </c>
      <c r="BS50" s="150">
        <f t="shared" ca="1" si="47"/>
        <v>0</v>
      </c>
      <c r="BT50" s="150">
        <f t="shared" ca="1" si="47"/>
        <v>0</v>
      </c>
      <c r="BU50" s="150">
        <f t="shared" ca="1" si="47"/>
        <v>0</v>
      </c>
      <c r="BV50" s="150">
        <f t="shared" ca="1" si="47"/>
        <v>0</v>
      </c>
      <c r="BW50" s="150">
        <f t="shared" ca="1" si="47"/>
        <v>0</v>
      </c>
      <c r="BX50" s="150">
        <f t="shared" ca="1" si="47"/>
        <v>0</v>
      </c>
      <c r="BY50" s="150">
        <f t="shared" ca="1" si="47"/>
        <v>0</v>
      </c>
      <c r="BZ50" s="150">
        <f t="shared" ref="BZ50:CI52" ca="1" si="48">-W51</f>
        <v>0</v>
      </c>
      <c r="CA50" s="150">
        <f t="shared" ca="1" si="48"/>
        <v>0</v>
      </c>
      <c r="CB50" s="150">
        <f t="shared" ca="1" si="48"/>
        <v>0</v>
      </c>
      <c r="CC50" s="150">
        <f t="shared" ca="1" si="48"/>
        <v>0</v>
      </c>
      <c r="CD50" s="150">
        <f t="shared" ca="1" si="48"/>
        <v>0</v>
      </c>
      <c r="CE50" s="150">
        <f t="shared" ca="1" si="48"/>
        <v>0</v>
      </c>
      <c r="CF50" s="150">
        <f t="shared" ca="1" si="48"/>
        <v>0</v>
      </c>
      <c r="CG50" s="150">
        <f t="shared" ca="1" si="48"/>
        <v>0</v>
      </c>
      <c r="CH50" s="150">
        <f t="shared" ca="1" si="48"/>
        <v>0</v>
      </c>
      <c r="CI50" s="150">
        <f t="shared" ca="1" si="48"/>
        <v>0</v>
      </c>
      <c r="CJ50" s="150">
        <f t="shared" ref="CJ50:CS52" ca="1" si="49">-AG51</f>
        <v>0</v>
      </c>
      <c r="CK50" s="150">
        <f t="shared" ca="1" si="49"/>
        <v>0</v>
      </c>
      <c r="CL50" s="150">
        <f t="shared" ca="1" si="49"/>
        <v>0</v>
      </c>
      <c r="CM50" s="150">
        <f t="shared" ca="1" si="49"/>
        <v>0</v>
      </c>
      <c r="CN50" s="150">
        <f t="shared" ca="1" si="49"/>
        <v>0</v>
      </c>
      <c r="CO50" s="150">
        <f t="shared" ca="1" si="49"/>
        <v>0</v>
      </c>
      <c r="CP50" s="150">
        <f t="shared" ca="1" si="49"/>
        <v>0</v>
      </c>
      <c r="CQ50" s="150">
        <f t="shared" ca="1" si="49"/>
        <v>0</v>
      </c>
      <c r="CR50" s="150">
        <f t="shared" ca="1" si="49"/>
        <v>0</v>
      </c>
      <c r="CS50" s="150">
        <f t="shared" ca="1" si="49"/>
        <v>0</v>
      </c>
      <c r="CT50" s="150">
        <f t="shared" ref="CT50:CX52" ca="1" si="50">-AQ51</f>
        <v>0</v>
      </c>
      <c r="CU50" s="150">
        <f t="shared" ca="1" si="50"/>
        <v>0</v>
      </c>
      <c r="CV50" s="150">
        <f t="shared" ca="1" si="50"/>
        <v>0</v>
      </c>
      <c r="CW50" s="150">
        <f t="shared" ca="1" si="50"/>
        <v>0</v>
      </c>
      <c r="CX50" s="151">
        <f t="shared" ca="1" si="50"/>
        <v>0</v>
      </c>
    </row>
    <row r="51" spans="3:102" hidden="1" outlineLevel="1" x14ac:dyDescent="0.25">
      <c r="C51" s="4" t="str">
        <f t="shared" si="1"/>
        <v>Line 51: Operating Expenses. This is a calculation. This is simply the basecase multiplied by the relative scenario.</v>
      </c>
      <c r="E51" s="4">
        <f t="shared" si="2"/>
        <v>51</v>
      </c>
      <c r="F51" s="4" t="s">
        <v>8</v>
      </c>
      <c r="G51" s="4" t="s">
        <v>10</v>
      </c>
      <c r="H51" s="1" t="s">
        <v>21</v>
      </c>
      <c r="I51" s="1" t="s">
        <v>10</v>
      </c>
      <c r="K51" s="1" t="s">
        <v>4</v>
      </c>
      <c r="M51" s="35">
        <f t="shared" ca="1" si="46"/>
        <v>0</v>
      </c>
      <c r="N51" s="36">
        <f t="shared" ca="1" si="46"/>
        <v>0</v>
      </c>
      <c r="O51" s="36">
        <f t="shared" ca="1" si="46"/>
        <v>0</v>
      </c>
      <c r="P51" s="36">
        <f t="shared" ca="1" si="46"/>
        <v>0</v>
      </c>
      <c r="Q51" s="36">
        <f t="shared" ca="1" si="46"/>
        <v>0</v>
      </c>
      <c r="R51" s="36">
        <f t="shared" ca="1" si="46"/>
        <v>0</v>
      </c>
      <c r="S51" s="36">
        <f t="shared" ca="1" si="46"/>
        <v>0</v>
      </c>
      <c r="T51" s="36">
        <f t="shared" ca="1" si="46"/>
        <v>0</v>
      </c>
      <c r="U51" s="36">
        <f t="shared" ca="1" si="46"/>
        <v>0</v>
      </c>
      <c r="V51" s="36">
        <f t="shared" ca="1" si="46"/>
        <v>0</v>
      </c>
      <c r="W51" s="36">
        <f t="shared" ca="1" si="46"/>
        <v>0</v>
      </c>
      <c r="X51" s="36">
        <f t="shared" ca="1" si="46"/>
        <v>0</v>
      </c>
      <c r="Y51" s="36">
        <f t="shared" ca="1" si="46"/>
        <v>0</v>
      </c>
      <c r="Z51" s="36">
        <f t="shared" ca="1" si="46"/>
        <v>0</v>
      </c>
      <c r="AA51" s="36">
        <f t="shared" ca="1" si="46"/>
        <v>0</v>
      </c>
      <c r="AB51" s="36">
        <f t="shared" ca="1" si="46"/>
        <v>0</v>
      </c>
      <c r="AC51" s="36">
        <f t="shared" ca="1" si="46"/>
        <v>0</v>
      </c>
      <c r="AD51" s="36">
        <f t="shared" ca="1" si="46"/>
        <v>0</v>
      </c>
      <c r="AE51" s="36">
        <f t="shared" ca="1" si="46"/>
        <v>0</v>
      </c>
      <c r="AF51" s="36">
        <f t="shared" ca="1" si="46"/>
        <v>0</v>
      </c>
      <c r="AG51" s="36">
        <f t="shared" ca="1" si="46"/>
        <v>0</v>
      </c>
      <c r="AH51" s="36">
        <f t="shared" ca="1" si="46"/>
        <v>0</v>
      </c>
      <c r="AI51" s="36">
        <f t="shared" ca="1" si="46"/>
        <v>0</v>
      </c>
      <c r="AJ51" s="36">
        <f t="shared" ca="1" si="46"/>
        <v>0</v>
      </c>
      <c r="AK51" s="36">
        <f t="shared" ca="1" si="46"/>
        <v>0</v>
      </c>
      <c r="AL51" s="36">
        <f t="shared" ca="1" si="46"/>
        <v>0</v>
      </c>
      <c r="AM51" s="36">
        <f t="shared" ca="1" si="46"/>
        <v>0</v>
      </c>
      <c r="AN51" s="36">
        <f t="shared" ca="1" si="46"/>
        <v>0</v>
      </c>
      <c r="AO51" s="36">
        <f t="shared" ca="1" si="46"/>
        <v>0</v>
      </c>
      <c r="AP51" s="36">
        <f t="shared" ca="1" si="46"/>
        <v>0</v>
      </c>
      <c r="AQ51" s="36">
        <f t="shared" ca="1" si="46"/>
        <v>0</v>
      </c>
      <c r="AR51" s="36">
        <f t="shared" ca="1" si="46"/>
        <v>0</v>
      </c>
      <c r="AS51" s="36">
        <f t="shared" ca="1" si="46"/>
        <v>0</v>
      </c>
      <c r="AT51" s="36">
        <f t="shared" ca="1" si="46"/>
        <v>0</v>
      </c>
      <c r="AU51" s="37">
        <f t="shared" ca="1" si="46"/>
        <v>0</v>
      </c>
      <c r="BO51" s="156" t="str">
        <f t="shared" si="44"/>
        <v>Expected Debt Principal Repayments</v>
      </c>
      <c r="BP51" s="150">
        <f t="shared" ca="1" si="47"/>
        <v>0</v>
      </c>
      <c r="BQ51" s="150">
        <f t="shared" ca="1" si="47"/>
        <v>0</v>
      </c>
      <c r="BR51" s="150">
        <f t="shared" ca="1" si="47"/>
        <v>0</v>
      </c>
      <c r="BS51" s="150">
        <f t="shared" ca="1" si="47"/>
        <v>0</v>
      </c>
      <c r="BT51" s="150">
        <f t="shared" ca="1" si="47"/>
        <v>0</v>
      </c>
      <c r="BU51" s="150">
        <f t="shared" ca="1" si="47"/>
        <v>0</v>
      </c>
      <c r="BV51" s="150">
        <f t="shared" ca="1" si="47"/>
        <v>0</v>
      </c>
      <c r="BW51" s="150">
        <f t="shared" ca="1" si="47"/>
        <v>0</v>
      </c>
      <c r="BX51" s="150">
        <f t="shared" ca="1" si="47"/>
        <v>0</v>
      </c>
      <c r="BY51" s="150">
        <f t="shared" ca="1" si="47"/>
        <v>0</v>
      </c>
      <c r="BZ51" s="150">
        <f t="shared" ca="1" si="48"/>
        <v>0</v>
      </c>
      <c r="CA51" s="150">
        <f t="shared" ca="1" si="48"/>
        <v>0</v>
      </c>
      <c r="CB51" s="150">
        <f t="shared" ca="1" si="48"/>
        <v>0</v>
      </c>
      <c r="CC51" s="150">
        <f t="shared" ca="1" si="48"/>
        <v>0</v>
      </c>
      <c r="CD51" s="150">
        <f t="shared" ca="1" si="48"/>
        <v>0</v>
      </c>
      <c r="CE51" s="150">
        <f t="shared" ca="1" si="48"/>
        <v>0</v>
      </c>
      <c r="CF51" s="150">
        <f t="shared" ca="1" si="48"/>
        <v>0</v>
      </c>
      <c r="CG51" s="150">
        <f t="shared" ca="1" si="48"/>
        <v>0</v>
      </c>
      <c r="CH51" s="150">
        <f t="shared" ca="1" si="48"/>
        <v>0</v>
      </c>
      <c r="CI51" s="150">
        <f t="shared" ca="1" si="48"/>
        <v>0</v>
      </c>
      <c r="CJ51" s="150">
        <f t="shared" ca="1" si="49"/>
        <v>0</v>
      </c>
      <c r="CK51" s="150">
        <f t="shared" ca="1" si="49"/>
        <v>0</v>
      </c>
      <c r="CL51" s="150">
        <f t="shared" ca="1" si="49"/>
        <v>0</v>
      </c>
      <c r="CM51" s="150">
        <f t="shared" ca="1" si="49"/>
        <v>0</v>
      </c>
      <c r="CN51" s="150">
        <f t="shared" ca="1" si="49"/>
        <v>0</v>
      </c>
      <c r="CO51" s="150">
        <f t="shared" ca="1" si="49"/>
        <v>0</v>
      </c>
      <c r="CP51" s="150">
        <f t="shared" ca="1" si="49"/>
        <v>0</v>
      </c>
      <c r="CQ51" s="150">
        <f t="shared" ca="1" si="49"/>
        <v>0</v>
      </c>
      <c r="CR51" s="150">
        <f t="shared" ca="1" si="49"/>
        <v>0</v>
      </c>
      <c r="CS51" s="150">
        <f t="shared" ca="1" si="49"/>
        <v>0</v>
      </c>
      <c r="CT51" s="150">
        <f t="shared" ca="1" si="50"/>
        <v>0</v>
      </c>
      <c r="CU51" s="150">
        <f t="shared" ca="1" si="50"/>
        <v>0</v>
      </c>
      <c r="CV51" s="150">
        <f t="shared" ca="1" si="50"/>
        <v>0</v>
      </c>
      <c r="CW51" s="150">
        <f t="shared" ca="1" si="50"/>
        <v>0</v>
      </c>
      <c r="CX51" s="151">
        <f t="shared" ca="1" si="50"/>
        <v>0</v>
      </c>
    </row>
    <row r="52" spans="3:102" hidden="1" outlineLevel="1" x14ac:dyDescent="0.25">
      <c r="C52" s="4" t="str">
        <f t="shared" si="1"/>
        <v>Line 52: Debt Principal payment required. This is a calculation. This is simply the basecase multiplied by the relative scenario.</v>
      </c>
      <c r="E52" s="4">
        <f t="shared" si="2"/>
        <v>52</v>
      </c>
      <c r="F52" s="4" t="s">
        <v>8</v>
      </c>
      <c r="G52" s="4" t="s">
        <v>10</v>
      </c>
      <c r="H52" s="1" t="s">
        <v>21</v>
      </c>
      <c r="I52" s="1" t="s">
        <v>10</v>
      </c>
      <c r="K52" s="1" t="s">
        <v>247</v>
      </c>
      <c r="M52" s="35">
        <f t="shared" ca="1" si="46"/>
        <v>0</v>
      </c>
      <c r="N52" s="36">
        <f t="shared" ca="1" si="46"/>
        <v>0</v>
      </c>
      <c r="O52" s="36">
        <f t="shared" ca="1" si="46"/>
        <v>0</v>
      </c>
      <c r="P52" s="36">
        <f t="shared" ca="1" si="46"/>
        <v>0</v>
      </c>
      <c r="Q52" s="36">
        <f t="shared" ca="1" si="46"/>
        <v>0</v>
      </c>
      <c r="R52" s="36">
        <f t="shared" ca="1" si="46"/>
        <v>0</v>
      </c>
      <c r="S52" s="36">
        <f t="shared" ca="1" si="46"/>
        <v>0</v>
      </c>
      <c r="T52" s="36">
        <f t="shared" ca="1" si="46"/>
        <v>0</v>
      </c>
      <c r="U52" s="36">
        <f t="shared" ca="1" si="46"/>
        <v>0</v>
      </c>
      <c r="V52" s="36">
        <f t="shared" ca="1" si="46"/>
        <v>0</v>
      </c>
      <c r="W52" s="36">
        <f t="shared" ca="1" si="46"/>
        <v>0</v>
      </c>
      <c r="X52" s="36">
        <f t="shared" ca="1" si="46"/>
        <v>0</v>
      </c>
      <c r="Y52" s="36">
        <f t="shared" ca="1" si="46"/>
        <v>0</v>
      </c>
      <c r="Z52" s="36">
        <f t="shared" ca="1" si="46"/>
        <v>0</v>
      </c>
      <c r="AA52" s="36">
        <f t="shared" ca="1" si="46"/>
        <v>0</v>
      </c>
      <c r="AB52" s="36">
        <f t="shared" ca="1" si="46"/>
        <v>0</v>
      </c>
      <c r="AC52" s="36">
        <f t="shared" ca="1" si="46"/>
        <v>0</v>
      </c>
      <c r="AD52" s="36">
        <f t="shared" ca="1" si="46"/>
        <v>0</v>
      </c>
      <c r="AE52" s="36">
        <f t="shared" ca="1" si="46"/>
        <v>0</v>
      </c>
      <c r="AF52" s="36">
        <f t="shared" ca="1" si="46"/>
        <v>0</v>
      </c>
      <c r="AG52" s="36">
        <f t="shared" ca="1" si="46"/>
        <v>0</v>
      </c>
      <c r="AH52" s="36">
        <f t="shared" ca="1" si="46"/>
        <v>0</v>
      </c>
      <c r="AI52" s="36">
        <f t="shared" ca="1" si="46"/>
        <v>0</v>
      </c>
      <c r="AJ52" s="36">
        <f t="shared" ca="1" si="46"/>
        <v>0</v>
      </c>
      <c r="AK52" s="36">
        <f t="shared" ca="1" si="46"/>
        <v>0</v>
      </c>
      <c r="AL52" s="36">
        <f t="shared" ca="1" si="46"/>
        <v>0</v>
      </c>
      <c r="AM52" s="36">
        <f t="shared" ca="1" si="46"/>
        <v>0</v>
      </c>
      <c r="AN52" s="36">
        <f t="shared" ca="1" si="46"/>
        <v>0</v>
      </c>
      <c r="AO52" s="36">
        <f t="shared" ca="1" si="46"/>
        <v>0</v>
      </c>
      <c r="AP52" s="36">
        <f t="shared" ca="1" si="46"/>
        <v>0</v>
      </c>
      <c r="AQ52" s="36">
        <f t="shared" ca="1" si="46"/>
        <v>0</v>
      </c>
      <c r="AR52" s="36">
        <f t="shared" ca="1" si="46"/>
        <v>0</v>
      </c>
      <c r="AS52" s="36">
        <f t="shared" ca="1" si="46"/>
        <v>0</v>
      </c>
      <c r="AT52" s="36">
        <f t="shared" ca="1" si="46"/>
        <v>0</v>
      </c>
      <c r="AU52" s="37">
        <f t="shared" ca="1" si="46"/>
        <v>0</v>
      </c>
      <c r="BO52" s="156" t="str">
        <f t="shared" si="44"/>
        <v>Expected Debt Interest Repayments</v>
      </c>
      <c r="BP52" s="150">
        <f t="shared" ca="1" si="47"/>
        <v>0</v>
      </c>
      <c r="BQ52" s="150">
        <f t="shared" ca="1" si="47"/>
        <v>0</v>
      </c>
      <c r="BR52" s="150">
        <f t="shared" ca="1" si="47"/>
        <v>0</v>
      </c>
      <c r="BS52" s="150">
        <f t="shared" ca="1" si="47"/>
        <v>0</v>
      </c>
      <c r="BT52" s="150">
        <f t="shared" ca="1" si="47"/>
        <v>0</v>
      </c>
      <c r="BU52" s="150">
        <f t="shared" ca="1" si="47"/>
        <v>0</v>
      </c>
      <c r="BV52" s="150">
        <f t="shared" ca="1" si="47"/>
        <v>0</v>
      </c>
      <c r="BW52" s="150">
        <f t="shared" ca="1" si="47"/>
        <v>0</v>
      </c>
      <c r="BX52" s="150">
        <f t="shared" ca="1" si="47"/>
        <v>0</v>
      </c>
      <c r="BY52" s="150">
        <f t="shared" ca="1" si="47"/>
        <v>0</v>
      </c>
      <c r="BZ52" s="150">
        <f t="shared" ca="1" si="48"/>
        <v>0</v>
      </c>
      <c r="CA52" s="150">
        <f t="shared" ca="1" si="48"/>
        <v>0</v>
      </c>
      <c r="CB52" s="150">
        <f t="shared" ca="1" si="48"/>
        <v>0</v>
      </c>
      <c r="CC52" s="150">
        <f t="shared" ca="1" si="48"/>
        <v>0</v>
      </c>
      <c r="CD52" s="150">
        <f t="shared" ca="1" si="48"/>
        <v>0</v>
      </c>
      <c r="CE52" s="150">
        <f t="shared" ca="1" si="48"/>
        <v>0</v>
      </c>
      <c r="CF52" s="150">
        <f t="shared" ca="1" si="48"/>
        <v>0</v>
      </c>
      <c r="CG52" s="150">
        <f t="shared" ca="1" si="48"/>
        <v>0</v>
      </c>
      <c r="CH52" s="150">
        <f t="shared" ca="1" si="48"/>
        <v>0</v>
      </c>
      <c r="CI52" s="150">
        <f t="shared" ca="1" si="48"/>
        <v>0</v>
      </c>
      <c r="CJ52" s="150">
        <f t="shared" ca="1" si="49"/>
        <v>0</v>
      </c>
      <c r="CK52" s="150">
        <f t="shared" ca="1" si="49"/>
        <v>0</v>
      </c>
      <c r="CL52" s="150">
        <f t="shared" ca="1" si="49"/>
        <v>0</v>
      </c>
      <c r="CM52" s="150">
        <f t="shared" ca="1" si="49"/>
        <v>0</v>
      </c>
      <c r="CN52" s="150">
        <f t="shared" ca="1" si="49"/>
        <v>0</v>
      </c>
      <c r="CO52" s="150">
        <f t="shared" ca="1" si="49"/>
        <v>0</v>
      </c>
      <c r="CP52" s="150">
        <f t="shared" ca="1" si="49"/>
        <v>0</v>
      </c>
      <c r="CQ52" s="150">
        <f t="shared" ca="1" si="49"/>
        <v>0</v>
      </c>
      <c r="CR52" s="150">
        <f t="shared" ca="1" si="49"/>
        <v>0</v>
      </c>
      <c r="CS52" s="150">
        <f t="shared" ca="1" si="49"/>
        <v>0</v>
      </c>
      <c r="CT52" s="150">
        <f t="shared" ca="1" si="50"/>
        <v>0</v>
      </c>
      <c r="CU52" s="150">
        <f t="shared" ca="1" si="50"/>
        <v>0</v>
      </c>
      <c r="CV52" s="150">
        <f t="shared" ca="1" si="50"/>
        <v>0</v>
      </c>
      <c r="CW52" s="150">
        <f t="shared" ca="1" si="50"/>
        <v>0</v>
      </c>
      <c r="CX52" s="151">
        <f t="shared" ca="1" si="50"/>
        <v>0</v>
      </c>
    </row>
    <row r="53" spans="3:102" hidden="1" outlineLevel="1" x14ac:dyDescent="0.25">
      <c r="C53" s="4" t="str">
        <f t="shared" si="1"/>
        <v>Line 53: Debt Interest payment required. This is a calculation. This is simply the basecase multiplied by the relative scenario.</v>
      </c>
      <c r="E53" s="4">
        <f t="shared" si="2"/>
        <v>53</v>
      </c>
      <c r="F53" s="4" t="s">
        <v>8</v>
      </c>
      <c r="G53" s="4" t="s">
        <v>10</v>
      </c>
      <c r="H53" s="1" t="s">
        <v>21</v>
      </c>
      <c r="I53" s="1" t="s">
        <v>10</v>
      </c>
      <c r="K53" s="1" t="s">
        <v>46</v>
      </c>
      <c r="M53" s="35">
        <f t="shared" ca="1" si="46"/>
        <v>0</v>
      </c>
      <c r="N53" s="36">
        <f t="shared" ca="1" si="46"/>
        <v>0</v>
      </c>
      <c r="O53" s="36">
        <f t="shared" ca="1" si="46"/>
        <v>0</v>
      </c>
      <c r="P53" s="36">
        <f t="shared" ca="1" si="46"/>
        <v>0</v>
      </c>
      <c r="Q53" s="36">
        <f t="shared" ca="1" si="46"/>
        <v>0</v>
      </c>
      <c r="R53" s="36">
        <f t="shared" ca="1" si="46"/>
        <v>0</v>
      </c>
      <c r="S53" s="36">
        <f t="shared" ca="1" si="46"/>
        <v>0</v>
      </c>
      <c r="T53" s="36">
        <f t="shared" ca="1" si="46"/>
        <v>0</v>
      </c>
      <c r="U53" s="36">
        <f t="shared" ca="1" si="46"/>
        <v>0</v>
      </c>
      <c r="V53" s="36">
        <f t="shared" ca="1" si="46"/>
        <v>0</v>
      </c>
      <c r="W53" s="36">
        <f t="shared" ca="1" si="46"/>
        <v>0</v>
      </c>
      <c r="X53" s="36">
        <f t="shared" ca="1" si="46"/>
        <v>0</v>
      </c>
      <c r="Y53" s="36">
        <f t="shared" ca="1" si="46"/>
        <v>0</v>
      </c>
      <c r="Z53" s="36">
        <f t="shared" ca="1" si="46"/>
        <v>0</v>
      </c>
      <c r="AA53" s="36">
        <f t="shared" ca="1" si="46"/>
        <v>0</v>
      </c>
      <c r="AB53" s="36">
        <f t="shared" ca="1" si="46"/>
        <v>0</v>
      </c>
      <c r="AC53" s="36">
        <f t="shared" ca="1" si="46"/>
        <v>0</v>
      </c>
      <c r="AD53" s="36">
        <f t="shared" ca="1" si="46"/>
        <v>0</v>
      </c>
      <c r="AE53" s="36">
        <f t="shared" ca="1" si="46"/>
        <v>0</v>
      </c>
      <c r="AF53" s="36">
        <f t="shared" ca="1" si="46"/>
        <v>0</v>
      </c>
      <c r="AG53" s="36">
        <f t="shared" ca="1" si="46"/>
        <v>0</v>
      </c>
      <c r="AH53" s="36">
        <f t="shared" ca="1" si="46"/>
        <v>0</v>
      </c>
      <c r="AI53" s="36">
        <f t="shared" ca="1" si="46"/>
        <v>0</v>
      </c>
      <c r="AJ53" s="36">
        <f t="shared" ca="1" si="46"/>
        <v>0</v>
      </c>
      <c r="AK53" s="36">
        <f t="shared" ca="1" si="46"/>
        <v>0</v>
      </c>
      <c r="AL53" s="36">
        <f t="shared" ca="1" si="46"/>
        <v>0</v>
      </c>
      <c r="AM53" s="36">
        <f t="shared" ca="1" si="46"/>
        <v>0</v>
      </c>
      <c r="AN53" s="36">
        <f t="shared" ca="1" si="46"/>
        <v>0</v>
      </c>
      <c r="AO53" s="36">
        <f t="shared" ca="1" si="46"/>
        <v>0</v>
      </c>
      <c r="AP53" s="36">
        <f t="shared" ca="1" si="46"/>
        <v>0</v>
      </c>
      <c r="AQ53" s="36">
        <f t="shared" ca="1" si="46"/>
        <v>0</v>
      </c>
      <c r="AR53" s="36">
        <f t="shared" ca="1" si="46"/>
        <v>0</v>
      </c>
      <c r="AS53" s="36">
        <f t="shared" ca="1" si="46"/>
        <v>0</v>
      </c>
      <c r="AT53" s="36">
        <f t="shared" ca="1" si="46"/>
        <v>0</v>
      </c>
      <c r="AU53" s="37">
        <f t="shared" ca="1" si="46"/>
        <v>0</v>
      </c>
      <c r="BO53" s="156" t="str">
        <f t="shared" si="44"/>
        <v>Direct Support payments</v>
      </c>
      <c r="BP53" s="150">
        <f t="shared" ref="BP53:CX53" ca="1" si="51">-M55</f>
        <v>0</v>
      </c>
      <c r="BQ53" s="150">
        <f t="shared" ca="1" si="51"/>
        <v>0</v>
      </c>
      <c r="BR53" s="150">
        <f t="shared" ca="1" si="51"/>
        <v>0</v>
      </c>
      <c r="BS53" s="150">
        <f t="shared" ca="1" si="51"/>
        <v>0</v>
      </c>
      <c r="BT53" s="150">
        <f t="shared" ca="1" si="51"/>
        <v>0</v>
      </c>
      <c r="BU53" s="150">
        <f t="shared" ca="1" si="51"/>
        <v>0</v>
      </c>
      <c r="BV53" s="150">
        <f t="shared" ca="1" si="51"/>
        <v>0</v>
      </c>
      <c r="BW53" s="150">
        <f t="shared" ca="1" si="51"/>
        <v>0</v>
      </c>
      <c r="BX53" s="150">
        <f t="shared" ca="1" si="51"/>
        <v>0</v>
      </c>
      <c r="BY53" s="150">
        <f t="shared" ca="1" si="51"/>
        <v>0</v>
      </c>
      <c r="BZ53" s="150">
        <f t="shared" ca="1" si="51"/>
        <v>0</v>
      </c>
      <c r="CA53" s="150">
        <f t="shared" ca="1" si="51"/>
        <v>0</v>
      </c>
      <c r="CB53" s="150">
        <f t="shared" ca="1" si="51"/>
        <v>0</v>
      </c>
      <c r="CC53" s="150">
        <f t="shared" ca="1" si="51"/>
        <v>0</v>
      </c>
      <c r="CD53" s="150">
        <f t="shared" ca="1" si="51"/>
        <v>0</v>
      </c>
      <c r="CE53" s="150">
        <f t="shared" ca="1" si="51"/>
        <v>0</v>
      </c>
      <c r="CF53" s="150">
        <f t="shared" ca="1" si="51"/>
        <v>0</v>
      </c>
      <c r="CG53" s="150">
        <f t="shared" ca="1" si="51"/>
        <v>0</v>
      </c>
      <c r="CH53" s="150">
        <f t="shared" ca="1" si="51"/>
        <v>0</v>
      </c>
      <c r="CI53" s="150">
        <f t="shared" ca="1" si="51"/>
        <v>0</v>
      </c>
      <c r="CJ53" s="150">
        <f t="shared" ca="1" si="51"/>
        <v>0</v>
      </c>
      <c r="CK53" s="150">
        <f t="shared" ca="1" si="51"/>
        <v>0</v>
      </c>
      <c r="CL53" s="150">
        <f t="shared" ca="1" si="51"/>
        <v>0</v>
      </c>
      <c r="CM53" s="150">
        <f t="shared" ca="1" si="51"/>
        <v>0</v>
      </c>
      <c r="CN53" s="150">
        <f t="shared" ca="1" si="51"/>
        <v>0</v>
      </c>
      <c r="CO53" s="150">
        <f t="shared" ca="1" si="51"/>
        <v>0</v>
      </c>
      <c r="CP53" s="150">
        <f t="shared" ca="1" si="51"/>
        <v>0</v>
      </c>
      <c r="CQ53" s="150">
        <f t="shared" ca="1" si="51"/>
        <v>0</v>
      </c>
      <c r="CR53" s="150">
        <f t="shared" ca="1" si="51"/>
        <v>0</v>
      </c>
      <c r="CS53" s="150">
        <f t="shared" ca="1" si="51"/>
        <v>0</v>
      </c>
      <c r="CT53" s="150">
        <f t="shared" ca="1" si="51"/>
        <v>0</v>
      </c>
      <c r="CU53" s="150">
        <f t="shared" ca="1" si="51"/>
        <v>0</v>
      </c>
      <c r="CV53" s="150">
        <f t="shared" ca="1" si="51"/>
        <v>0</v>
      </c>
      <c r="CW53" s="150">
        <f t="shared" ca="1" si="51"/>
        <v>0</v>
      </c>
      <c r="CX53" s="151">
        <f t="shared" ca="1" si="51"/>
        <v>0</v>
      </c>
    </row>
    <row r="54" spans="3:102" hidden="1" outlineLevel="1" x14ac:dyDescent="0.25">
      <c r="C54" s="4" t="str">
        <f t="shared" si="1"/>
        <v>Line 54: Net cashflow after debt servicing. This is a calculation. This is the sum of scenario income and costs</v>
      </c>
      <c r="E54" s="4">
        <f t="shared" si="2"/>
        <v>54</v>
      </c>
      <c r="F54" s="4" t="s">
        <v>8</v>
      </c>
      <c r="G54" s="4" t="s">
        <v>10</v>
      </c>
      <c r="H54" s="1" t="s">
        <v>52</v>
      </c>
      <c r="I54" s="1" t="s">
        <v>10</v>
      </c>
      <c r="K54" s="1" t="s">
        <v>16</v>
      </c>
      <c r="M54" s="35">
        <f ca="1">SUM(M50:M53)</f>
        <v>0</v>
      </c>
      <c r="N54" s="36">
        <f t="shared" ref="N54:AU54" ca="1" si="52">SUM(N50:N53)</f>
        <v>0</v>
      </c>
      <c r="O54" s="36">
        <f t="shared" ca="1" si="52"/>
        <v>0</v>
      </c>
      <c r="P54" s="36">
        <f t="shared" ca="1" si="52"/>
        <v>0</v>
      </c>
      <c r="Q54" s="36">
        <f t="shared" ca="1" si="52"/>
        <v>0</v>
      </c>
      <c r="R54" s="36">
        <f t="shared" ca="1" si="52"/>
        <v>0</v>
      </c>
      <c r="S54" s="36">
        <f t="shared" ca="1" si="52"/>
        <v>0</v>
      </c>
      <c r="T54" s="36">
        <f t="shared" ca="1" si="52"/>
        <v>0</v>
      </c>
      <c r="U54" s="36">
        <f t="shared" ca="1" si="52"/>
        <v>0</v>
      </c>
      <c r="V54" s="36">
        <f t="shared" ca="1" si="52"/>
        <v>0</v>
      </c>
      <c r="W54" s="36">
        <f t="shared" ca="1" si="52"/>
        <v>0</v>
      </c>
      <c r="X54" s="36">
        <f t="shared" ca="1" si="52"/>
        <v>0</v>
      </c>
      <c r="Y54" s="36">
        <f t="shared" ca="1" si="52"/>
        <v>0</v>
      </c>
      <c r="Z54" s="36">
        <f t="shared" ca="1" si="52"/>
        <v>0</v>
      </c>
      <c r="AA54" s="36">
        <f t="shared" ca="1" si="52"/>
        <v>0</v>
      </c>
      <c r="AB54" s="36">
        <f t="shared" ca="1" si="52"/>
        <v>0</v>
      </c>
      <c r="AC54" s="36">
        <f t="shared" ca="1" si="52"/>
        <v>0</v>
      </c>
      <c r="AD54" s="36">
        <f t="shared" ca="1" si="52"/>
        <v>0</v>
      </c>
      <c r="AE54" s="36">
        <f t="shared" ca="1" si="52"/>
        <v>0</v>
      </c>
      <c r="AF54" s="36">
        <f t="shared" ca="1" si="52"/>
        <v>0</v>
      </c>
      <c r="AG54" s="36">
        <f t="shared" ca="1" si="52"/>
        <v>0</v>
      </c>
      <c r="AH54" s="36">
        <f t="shared" ca="1" si="52"/>
        <v>0</v>
      </c>
      <c r="AI54" s="36">
        <f t="shared" ca="1" si="52"/>
        <v>0</v>
      </c>
      <c r="AJ54" s="36">
        <f t="shared" ca="1" si="52"/>
        <v>0</v>
      </c>
      <c r="AK54" s="36">
        <f t="shared" ca="1" si="52"/>
        <v>0</v>
      </c>
      <c r="AL54" s="36">
        <f t="shared" ca="1" si="52"/>
        <v>0</v>
      </c>
      <c r="AM54" s="36">
        <f t="shared" ca="1" si="52"/>
        <v>0</v>
      </c>
      <c r="AN54" s="36">
        <f t="shared" ca="1" si="52"/>
        <v>0</v>
      </c>
      <c r="AO54" s="36">
        <f t="shared" ca="1" si="52"/>
        <v>0</v>
      </c>
      <c r="AP54" s="36">
        <f t="shared" ca="1" si="52"/>
        <v>0</v>
      </c>
      <c r="AQ54" s="36">
        <f t="shared" ca="1" si="52"/>
        <v>0</v>
      </c>
      <c r="AR54" s="36">
        <f t="shared" ca="1" si="52"/>
        <v>0</v>
      </c>
      <c r="AS54" s="36">
        <f t="shared" ca="1" si="52"/>
        <v>0</v>
      </c>
      <c r="AT54" s="36">
        <f t="shared" ca="1" si="52"/>
        <v>0</v>
      </c>
      <c r="AU54" s="37">
        <f t="shared" ca="1" si="52"/>
        <v>0</v>
      </c>
      <c r="BO54" s="157" t="str">
        <f t="shared" si="44"/>
        <v>Direct Government receipts</v>
      </c>
      <c r="BP54" s="148">
        <f t="shared" ref="BP54:CX54" ca="1" si="53">M56</f>
        <v>0</v>
      </c>
      <c r="BQ54" s="148">
        <f t="shared" ca="1" si="53"/>
        <v>0</v>
      </c>
      <c r="BR54" s="148">
        <f t="shared" ca="1" si="53"/>
        <v>0</v>
      </c>
      <c r="BS54" s="148">
        <f t="shared" ca="1" si="53"/>
        <v>0</v>
      </c>
      <c r="BT54" s="148">
        <f t="shared" ca="1" si="53"/>
        <v>0</v>
      </c>
      <c r="BU54" s="148">
        <f t="shared" ca="1" si="53"/>
        <v>0</v>
      </c>
      <c r="BV54" s="148">
        <f t="shared" ca="1" si="53"/>
        <v>0</v>
      </c>
      <c r="BW54" s="148">
        <f t="shared" ca="1" si="53"/>
        <v>0</v>
      </c>
      <c r="BX54" s="148">
        <f t="shared" ca="1" si="53"/>
        <v>0</v>
      </c>
      <c r="BY54" s="148">
        <f t="shared" ca="1" si="53"/>
        <v>0</v>
      </c>
      <c r="BZ54" s="148">
        <f t="shared" ca="1" si="53"/>
        <v>0</v>
      </c>
      <c r="CA54" s="148">
        <f t="shared" ca="1" si="53"/>
        <v>0</v>
      </c>
      <c r="CB54" s="148">
        <f t="shared" ca="1" si="53"/>
        <v>0</v>
      </c>
      <c r="CC54" s="148">
        <f t="shared" ca="1" si="53"/>
        <v>0</v>
      </c>
      <c r="CD54" s="148">
        <f t="shared" ca="1" si="53"/>
        <v>0</v>
      </c>
      <c r="CE54" s="148">
        <f t="shared" ca="1" si="53"/>
        <v>0</v>
      </c>
      <c r="CF54" s="148">
        <f t="shared" ca="1" si="53"/>
        <v>0</v>
      </c>
      <c r="CG54" s="148">
        <f t="shared" ca="1" si="53"/>
        <v>0</v>
      </c>
      <c r="CH54" s="148">
        <f t="shared" ca="1" si="53"/>
        <v>0</v>
      </c>
      <c r="CI54" s="148">
        <f t="shared" ca="1" si="53"/>
        <v>0</v>
      </c>
      <c r="CJ54" s="148">
        <f t="shared" ca="1" si="53"/>
        <v>0</v>
      </c>
      <c r="CK54" s="148">
        <f t="shared" ca="1" si="53"/>
        <v>0</v>
      </c>
      <c r="CL54" s="148">
        <f t="shared" ca="1" si="53"/>
        <v>0</v>
      </c>
      <c r="CM54" s="148">
        <f t="shared" ca="1" si="53"/>
        <v>0</v>
      </c>
      <c r="CN54" s="148">
        <f t="shared" ca="1" si="53"/>
        <v>0</v>
      </c>
      <c r="CO54" s="148">
        <f t="shared" ca="1" si="53"/>
        <v>0</v>
      </c>
      <c r="CP54" s="148">
        <f t="shared" ca="1" si="53"/>
        <v>0</v>
      </c>
      <c r="CQ54" s="148">
        <f t="shared" ca="1" si="53"/>
        <v>0</v>
      </c>
      <c r="CR54" s="148">
        <f t="shared" ca="1" si="53"/>
        <v>0</v>
      </c>
      <c r="CS54" s="148">
        <f t="shared" ca="1" si="53"/>
        <v>0</v>
      </c>
      <c r="CT54" s="148">
        <f t="shared" ca="1" si="53"/>
        <v>0</v>
      </c>
      <c r="CU54" s="148">
        <f t="shared" ca="1" si="53"/>
        <v>0</v>
      </c>
      <c r="CV54" s="148">
        <f t="shared" ca="1" si="53"/>
        <v>0</v>
      </c>
      <c r="CW54" s="148">
        <f t="shared" ca="1" si="53"/>
        <v>0</v>
      </c>
      <c r="CX54" s="149">
        <f t="shared" ca="1" si="53"/>
        <v>0</v>
      </c>
    </row>
    <row r="55" spans="3:102" hidden="1" outlineLevel="1" x14ac:dyDescent="0.25">
      <c r="C55" s="4" t="str">
        <f t="shared" si="1"/>
        <v>Line 55: Direct Support payments. This is a calculation. This is simply the basecase multiplied by the relative scenario.</v>
      </c>
      <c r="E55" s="4">
        <f t="shared" si="2"/>
        <v>55</v>
      </c>
      <c r="F55" s="4" t="s">
        <v>8</v>
      </c>
      <c r="G55" s="4" t="s">
        <v>10</v>
      </c>
      <c r="H55" s="1" t="s">
        <v>21</v>
      </c>
      <c r="I55" s="1" t="s">
        <v>10</v>
      </c>
      <c r="K55" s="1" t="str">
        <f>K40</f>
        <v>Direct Support payments</v>
      </c>
      <c r="M55" s="38">
        <f t="shared" ref="M55:AU56" ca="1" si="54">M40*M47</f>
        <v>0</v>
      </c>
      <c r="N55" s="39">
        <f t="shared" ca="1" si="54"/>
        <v>0</v>
      </c>
      <c r="O55" s="39">
        <f t="shared" ca="1" si="54"/>
        <v>0</v>
      </c>
      <c r="P55" s="39">
        <f t="shared" ca="1" si="54"/>
        <v>0</v>
      </c>
      <c r="Q55" s="39">
        <f t="shared" ca="1" si="54"/>
        <v>0</v>
      </c>
      <c r="R55" s="39">
        <f t="shared" ca="1" si="54"/>
        <v>0</v>
      </c>
      <c r="S55" s="39">
        <f t="shared" ca="1" si="54"/>
        <v>0</v>
      </c>
      <c r="T55" s="39">
        <f t="shared" ca="1" si="54"/>
        <v>0</v>
      </c>
      <c r="U55" s="39">
        <f t="shared" ca="1" si="54"/>
        <v>0</v>
      </c>
      <c r="V55" s="39">
        <f t="shared" ca="1" si="54"/>
        <v>0</v>
      </c>
      <c r="W55" s="39">
        <f t="shared" ca="1" si="54"/>
        <v>0</v>
      </c>
      <c r="X55" s="39">
        <f t="shared" ca="1" si="54"/>
        <v>0</v>
      </c>
      <c r="Y55" s="39">
        <f t="shared" ca="1" si="54"/>
        <v>0</v>
      </c>
      <c r="Z55" s="39">
        <f t="shared" ca="1" si="54"/>
        <v>0</v>
      </c>
      <c r="AA55" s="39">
        <f t="shared" ca="1" si="54"/>
        <v>0</v>
      </c>
      <c r="AB55" s="39">
        <f t="shared" ca="1" si="54"/>
        <v>0</v>
      </c>
      <c r="AC55" s="39">
        <f t="shared" ca="1" si="54"/>
        <v>0</v>
      </c>
      <c r="AD55" s="39">
        <f t="shared" ca="1" si="54"/>
        <v>0</v>
      </c>
      <c r="AE55" s="39">
        <f t="shared" ca="1" si="54"/>
        <v>0</v>
      </c>
      <c r="AF55" s="39">
        <f t="shared" ca="1" si="54"/>
        <v>0</v>
      </c>
      <c r="AG55" s="39">
        <f t="shared" ca="1" si="54"/>
        <v>0</v>
      </c>
      <c r="AH55" s="39">
        <f t="shared" ca="1" si="54"/>
        <v>0</v>
      </c>
      <c r="AI55" s="39">
        <f t="shared" ca="1" si="54"/>
        <v>0</v>
      </c>
      <c r="AJ55" s="39">
        <f t="shared" ca="1" si="54"/>
        <v>0</v>
      </c>
      <c r="AK55" s="39">
        <f t="shared" ca="1" si="54"/>
        <v>0</v>
      </c>
      <c r="AL55" s="39">
        <f t="shared" ca="1" si="54"/>
        <v>0</v>
      </c>
      <c r="AM55" s="39">
        <f t="shared" ca="1" si="54"/>
        <v>0</v>
      </c>
      <c r="AN55" s="39">
        <f t="shared" ca="1" si="54"/>
        <v>0</v>
      </c>
      <c r="AO55" s="39">
        <f t="shared" ca="1" si="54"/>
        <v>0</v>
      </c>
      <c r="AP55" s="39">
        <f t="shared" ca="1" si="54"/>
        <v>0</v>
      </c>
      <c r="AQ55" s="39">
        <f t="shared" ca="1" si="54"/>
        <v>0</v>
      </c>
      <c r="AR55" s="39">
        <f t="shared" ca="1" si="54"/>
        <v>0</v>
      </c>
      <c r="AS55" s="39">
        <f t="shared" ca="1" si="54"/>
        <v>0</v>
      </c>
      <c r="AT55" s="39">
        <f t="shared" ca="1" si="54"/>
        <v>0</v>
      </c>
      <c r="AU55" s="40">
        <f t="shared" ca="1" si="54"/>
        <v>0</v>
      </c>
      <c r="BO55" s="155" t="s">
        <v>236</v>
      </c>
      <c r="BP55" s="146">
        <f t="shared" ref="BP55:CX55" ca="1" si="55">BP49-BP50</f>
        <v>0</v>
      </c>
      <c r="BQ55" s="146">
        <f t="shared" ca="1" si="55"/>
        <v>0</v>
      </c>
      <c r="BR55" s="146">
        <f t="shared" ca="1" si="55"/>
        <v>0</v>
      </c>
      <c r="BS55" s="146">
        <f t="shared" ca="1" si="55"/>
        <v>0</v>
      </c>
      <c r="BT55" s="146">
        <f t="shared" ca="1" si="55"/>
        <v>0</v>
      </c>
      <c r="BU55" s="146">
        <f t="shared" ca="1" si="55"/>
        <v>0</v>
      </c>
      <c r="BV55" s="146">
        <f t="shared" ca="1" si="55"/>
        <v>0</v>
      </c>
      <c r="BW55" s="146">
        <f t="shared" ca="1" si="55"/>
        <v>0</v>
      </c>
      <c r="BX55" s="146">
        <f t="shared" ca="1" si="55"/>
        <v>0</v>
      </c>
      <c r="BY55" s="146">
        <f t="shared" ca="1" si="55"/>
        <v>0</v>
      </c>
      <c r="BZ55" s="146">
        <f t="shared" ca="1" si="55"/>
        <v>0</v>
      </c>
      <c r="CA55" s="146">
        <f t="shared" ca="1" si="55"/>
        <v>0</v>
      </c>
      <c r="CB55" s="146">
        <f t="shared" ca="1" si="55"/>
        <v>0</v>
      </c>
      <c r="CC55" s="146">
        <f t="shared" ca="1" si="55"/>
        <v>0</v>
      </c>
      <c r="CD55" s="146">
        <f t="shared" ca="1" si="55"/>
        <v>0</v>
      </c>
      <c r="CE55" s="146">
        <f t="shared" ca="1" si="55"/>
        <v>0</v>
      </c>
      <c r="CF55" s="146">
        <f t="shared" ca="1" si="55"/>
        <v>0</v>
      </c>
      <c r="CG55" s="146">
        <f t="shared" ca="1" si="55"/>
        <v>0</v>
      </c>
      <c r="CH55" s="146">
        <f t="shared" ca="1" si="55"/>
        <v>0</v>
      </c>
      <c r="CI55" s="146">
        <f t="shared" ca="1" si="55"/>
        <v>0</v>
      </c>
      <c r="CJ55" s="146">
        <f t="shared" ca="1" si="55"/>
        <v>0</v>
      </c>
      <c r="CK55" s="146">
        <f t="shared" ca="1" si="55"/>
        <v>0</v>
      </c>
      <c r="CL55" s="146">
        <f t="shared" ca="1" si="55"/>
        <v>0</v>
      </c>
      <c r="CM55" s="146">
        <f t="shared" ca="1" si="55"/>
        <v>0</v>
      </c>
      <c r="CN55" s="146">
        <f t="shared" ca="1" si="55"/>
        <v>0</v>
      </c>
      <c r="CO55" s="146">
        <f t="shared" ca="1" si="55"/>
        <v>0</v>
      </c>
      <c r="CP55" s="146">
        <f t="shared" ca="1" si="55"/>
        <v>0</v>
      </c>
      <c r="CQ55" s="146">
        <f t="shared" ca="1" si="55"/>
        <v>0</v>
      </c>
      <c r="CR55" s="146">
        <f t="shared" ca="1" si="55"/>
        <v>0</v>
      </c>
      <c r="CS55" s="146">
        <f t="shared" ca="1" si="55"/>
        <v>0</v>
      </c>
      <c r="CT55" s="146">
        <f t="shared" ca="1" si="55"/>
        <v>0</v>
      </c>
      <c r="CU55" s="146">
        <f t="shared" ca="1" si="55"/>
        <v>0</v>
      </c>
      <c r="CV55" s="146">
        <f t="shared" ca="1" si="55"/>
        <v>0</v>
      </c>
      <c r="CW55" s="146">
        <f t="shared" ca="1" si="55"/>
        <v>0</v>
      </c>
      <c r="CX55" s="147">
        <f t="shared" ca="1" si="55"/>
        <v>0</v>
      </c>
    </row>
    <row r="56" spans="3:102" ht="15.75" hidden="1" outlineLevel="1" thickBot="1" x14ac:dyDescent="0.3">
      <c r="C56" s="4" t="str">
        <f t="shared" si="1"/>
        <v>Line 56: Direct Government receipts. This is a calculation. This is simply the basecase multiplied by the relative scenario.</v>
      </c>
      <c r="E56" s="4">
        <f t="shared" si="2"/>
        <v>56</v>
      </c>
      <c r="F56" s="4" t="s">
        <v>8</v>
      </c>
      <c r="G56" s="4" t="s">
        <v>10</v>
      </c>
      <c r="H56" s="1" t="s">
        <v>21</v>
      </c>
      <c r="I56" s="1" t="s">
        <v>10</v>
      </c>
      <c r="K56" s="1" t="str">
        <f>K41</f>
        <v>Direct Government receipts</v>
      </c>
      <c r="M56" s="59">
        <f t="shared" ca="1" si="54"/>
        <v>0</v>
      </c>
      <c r="N56" s="60">
        <f t="shared" ca="1" si="54"/>
        <v>0</v>
      </c>
      <c r="O56" s="60">
        <f t="shared" ca="1" si="54"/>
        <v>0</v>
      </c>
      <c r="P56" s="60">
        <f t="shared" ca="1" si="54"/>
        <v>0</v>
      </c>
      <c r="Q56" s="60">
        <f t="shared" ca="1" si="54"/>
        <v>0</v>
      </c>
      <c r="R56" s="60">
        <f t="shared" ca="1" si="54"/>
        <v>0</v>
      </c>
      <c r="S56" s="60">
        <f t="shared" ca="1" si="54"/>
        <v>0</v>
      </c>
      <c r="T56" s="60">
        <f t="shared" ca="1" si="54"/>
        <v>0</v>
      </c>
      <c r="U56" s="60">
        <f t="shared" ca="1" si="54"/>
        <v>0</v>
      </c>
      <c r="V56" s="60">
        <f t="shared" ca="1" si="54"/>
        <v>0</v>
      </c>
      <c r="W56" s="60">
        <f t="shared" ca="1" si="54"/>
        <v>0</v>
      </c>
      <c r="X56" s="60">
        <f t="shared" ca="1" si="54"/>
        <v>0</v>
      </c>
      <c r="Y56" s="60">
        <f t="shared" ca="1" si="54"/>
        <v>0</v>
      </c>
      <c r="Z56" s="60">
        <f t="shared" ca="1" si="54"/>
        <v>0</v>
      </c>
      <c r="AA56" s="60">
        <f t="shared" ca="1" si="54"/>
        <v>0</v>
      </c>
      <c r="AB56" s="60">
        <f t="shared" ca="1" si="54"/>
        <v>0</v>
      </c>
      <c r="AC56" s="60">
        <f t="shared" ca="1" si="54"/>
        <v>0</v>
      </c>
      <c r="AD56" s="60">
        <f t="shared" ca="1" si="54"/>
        <v>0</v>
      </c>
      <c r="AE56" s="60">
        <f t="shared" ca="1" si="54"/>
        <v>0</v>
      </c>
      <c r="AF56" s="60">
        <f t="shared" ca="1" si="54"/>
        <v>0</v>
      </c>
      <c r="AG56" s="60">
        <f t="shared" ca="1" si="54"/>
        <v>0</v>
      </c>
      <c r="AH56" s="60">
        <f t="shared" ca="1" si="54"/>
        <v>0</v>
      </c>
      <c r="AI56" s="60">
        <f t="shared" ca="1" si="54"/>
        <v>0</v>
      </c>
      <c r="AJ56" s="60">
        <f t="shared" ca="1" si="54"/>
        <v>0</v>
      </c>
      <c r="AK56" s="60">
        <f t="shared" ca="1" si="54"/>
        <v>0</v>
      </c>
      <c r="AL56" s="60">
        <f t="shared" ca="1" si="54"/>
        <v>0</v>
      </c>
      <c r="AM56" s="60">
        <f t="shared" ca="1" si="54"/>
        <v>0</v>
      </c>
      <c r="AN56" s="60">
        <f t="shared" ca="1" si="54"/>
        <v>0</v>
      </c>
      <c r="AO56" s="60">
        <f t="shared" ca="1" si="54"/>
        <v>0</v>
      </c>
      <c r="AP56" s="60">
        <f t="shared" ca="1" si="54"/>
        <v>0</v>
      </c>
      <c r="AQ56" s="60">
        <f t="shared" ca="1" si="54"/>
        <v>0</v>
      </c>
      <c r="AR56" s="60">
        <f t="shared" ca="1" si="54"/>
        <v>0</v>
      </c>
      <c r="AS56" s="60">
        <f t="shared" ca="1" si="54"/>
        <v>0</v>
      </c>
      <c r="AT56" s="60">
        <f t="shared" ca="1" si="54"/>
        <v>0</v>
      </c>
      <c r="AU56" s="61">
        <f t="shared" ca="1" si="54"/>
        <v>0</v>
      </c>
      <c r="BO56" s="156" t="s">
        <v>237</v>
      </c>
      <c r="BP56" s="150">
        <f t="shared" ref="BP56:CX56" ca="1" si="56">BP51+BP52</f>
        <v>0</v>
      </c>
      <c r="BQ56" s="150">
        <f t="shared" ca="1" si="56"/>
        <v>0</v>
      </c>
      <c r="BR56" s="150">
        <f t="shared" ca="1" si="56"/>
        <v>0</v>
      </c>
      <c r="BS56" s="150">
        <f t="shared" ca="1" si="56"/>
        <v>0</v>
      </c>
      <c r="BT56" s="150">
        <f t="shared" ca="1" si="56"/>
        <v>0</v>
      </c>
      <c r="BU56" s="150">
        <f t="shared" ca="1" si="56"/>
        <v>0</v>
      </c>
      <c r="BV56" s="150">
        <f t="shared" ca="1" si="56"/>
        <v>0</v>
      </c>
      <c r="BW56" s="150">
        <f t="shared" ca="1" si="56"/>
        <v>0</v>
      </c>
      <c r="BX56" s="150">
        <f t="shared" ca="1" si="56"/>
        <v>0</v>
      </c>
      <c r="BY56" s="150">
        <f t="shared" ca="1" si="56"/>
        <v>0</v>
      </c>
      <c r="BZ56" s="150">
        <f t="shared" ca="1" si="56"/>
        <v>0</v>
      </c>
      <c r="CA56" s="150">
        <f t="shared" ca="1" si="56"/>
        <v>0</v>
      </c>
      <c r="CB56" s="150">
        <f t="shared" ca="1" si="56"/>
        <v>0</v>
      </c>
      <c r="CC56" s="150">
        <f t="shared" ca="1" si="56"/>
        <v>0</v>
      </c>
      <c r="CD56" s="150">
        <f t="shared" ca="1" si="56"/>
        <v>0</v>
      </c>
      <c r="CE56" s="150">
        <f t="shared" ca="1" si="56"/>
        <v>0</v>
      </c>
      <c r="CF56" s="150">
        <f t="shared" ca="1" si="56"/>
        <v>0</v>
      </c>
      <c r="CG56" s="150">
        <f t="shared" ca="1" si="56"/>
        <v>0</v>
      </c>
      <c r="CH56" s="150">
        <f t="shared" ca="1" si="56"/>
        <v>0</v>
      </c>
      <c r="CI56" s="150">
        <f t="shared" ca="1" si="56"/>
        <v>0</v>
      </c>
      <c r="CJ56" s="150">
        <f t="shared" ca="1" si="56"/>
        <v>0</v>
      </c>
      <c r="CK56" s="150">
        <f t="shared" ca="1" si="56"/>
        <v>0</v>
      </c>
      <c r="CL56" s="150">
        <f t="shared" ca="1" si="56"/>
        <v>0</v>
      </c>
      <c r="CM56" s="150">
        <f t="shared" ca="1" si="56"/>
        <v>0</v>
      </c>
      <c r="CN56" s="150">
        <f t="shared" ca="1" si="56"/>
        <v>0</v>
      </c>
      <c r="CO56" s="150">
        <f t="shared" ca="1" si="56"/>
        <v>0</v>
      </c>
      <c r="CP56" s="150">
        <f t="shared" ca="1" si="56"/>
        <v>0</v>
      </c>
      <c r="CQ56" s="150">
        <f t="shared" ca="1" si="56"/>
        <v>0</v>
      </c>
      <c r="CR56" s="150">
        <f t="shared" ca="1" si="56"/>
        <v>0</v>
      </c>
      <c r="CS56" s="150">
        <f t="shared" ca="1" si="56"/>
        <v>0</v>
      </c>
      <c r="CT56" s="150">
        <f t="shared" ca="1" si="56"/>
        <v>0</v>
      </c>
      <c r="CU56" s="150">
        <f t="shared" ca="1" si="56"/>
        <v>0</v>
      </c>
      <c r="CV56" s="150">
        <f t="shared" ca="1" si="56"/>
        <v>0</v>
      </c>
      <c r="CW56" s="150">
        <f t="shared" ca="1" si="56"/>
        <v>0</v>
      </c>
      <c r="CX56" s="151">
        <f t="shared" ca="1" si="56"/>
        <v>0</v>
      </c>
    </row>
    <row r="57" spans="3:102" hidden="1" outlineLevel="1" x14ac:dyDescent="0.25">
      <c r="C57" s="4" t="str">
        <f t="shared" si="1"/>
        <v/>
      </c>
      <c r="E57" s="4">
        <f t="shared" si="2"/>
        <v>57</v>
      </c>
      <c r="G57" s="4" t="s">
        <v>10</v>
      </c>
      <c r="I57" s="1" t="s">
        <v>10</v>
      </c>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BO57" s="157" t="s">
        <v>241</v>
      </c>
      <c r="BP57" s="148">
        <f ca="1">BP53-BP54</f>
        <v>0</v>
      </c>
      <c r="BQ57" s="148">
        <f t="shared" ref="BQ57:CX57" ca="1" si="57">BQ53-BQ54</f>
        <v>0</v>
      </c>
      <c r="BR57" s="148">
        <f t="shared" ca="1" si="57"/>
        <v>0</v>
      </c>
      <c r="BS57" s="148">
        <f t="shared" ca="1" si="57"/>
        <v>0</v>
      </c>
      <c r="BT57" s="148">
        <f t="shared" ca="1" si="57"/>
        <v>0</v>
      </c>
      <c r="BU57" s="148">
        <f t="shared" ca="1" si="57"/>
        <v>0</v>
      </c>
      <c r="BV57" s="148">
        <f t="shared" ca="1" si="57"/>
        <v>0</v>
      </c>
      <c r="BW57" s="148">
        <f t="shared" ca="1" si="57"/>
        <v>0</v>
      </c>
      <c r="BX57" s="148">
        <f t="shared" ca="1" si="57"/>
        <v>0</v>
      </c>
      <c r="BY57" s="148">
        <f t="shared" ca="1" si="57"/>
        <v>0</v>
      </c>
      <c r="BZ57" s="148">
        <f t="shared" ca="1" si="57"/>
        <v>0</v>
      </c>
      <c r="CA57" s="148">
        <f t="shared" ca="1" si="57"/>
        <v>0</v>
      </c>
      <c r="CB57" s="148">
        <f t="shared" ca="1" si="57"/>
        <v>0</v>
      </c>
      <c r="CC57" s="148">
        <f t="shared" ca="1" si="57"/>
        <v>0</v>
      </c>
      <c r="CD57" s="148">
        <f t="shared" ca="1" si="57"/>
        <v>0</v>
      </c>
      <c r="CE57" s="148">
        <f t="shared" ca="1" si="57"/>
        <v>0</v>
      </c>
      <c r="CF57" s="148">
        <f t="shared" ca="1" si="57"/>
        <v>0</v>
      </c>
      <c r="CG57" s="148">
        <f t="shared" ca="1" si="57"/>
        <v>0</v>
      </c>
      <c r="CH57" s="148">
        <f t="shared" ca="1" si="57"/>
        <v>0</v>
      </c>
      <c r="CI57" s="148">
        <f t="shared" ca="1" si="57"/>
        <v>0</v>
      </c>
      <c r="CJ57" s="148">
        <f t="shared" ca="1" si="57"/>
        <v>0</v>
      </c>
      <c r="CK57" s="148">
        <f t="shared" ca="1" si="57"/>
        <v>0</v>
      </c>
      <c r="CL57" s="148">
        <f t="shared" ca="1" si="57"/>
        <v>0</v>
      </c>
      <c r="CM57" s="148">
        <f t="shared" ca="1" si="57"/>
        <v>0</v>
      </c>
      <c r="CN57" s="148">
        <f t="shared" ca="1" si="57"/>
        <v>0</v>
      </c>
      <c r="CO57" s="148">
        <f t="shared" ca="1" si="57"/>
        <v>0</v>
      </c>
      <c r="CP57" s="148">
        <f t="shared" ca="1" si="57"/>
        <v>0</v>
      </c>
      <c r="CQ57" s="148">
        <f t="shared" ca="1" si="57"/>
        <v>0</v>
      </c>
      <c r="CR57" s="148">
        <f t="shared" ca="1" si="57"/>
        <v>0</v>
      </c>
      <c r="CS57" s="148">
        <f t="shared" ca="1" si="57"/>
        <v>0</v>
      </c>
      <c r="CT57" s="148">
        <f t="shared" ca="1" si="57"/>
        <v>0</v>
      </c>
      <c r="CU57" s="148">
        <f t="shared" ca="1" si="57"/>
        <v>0</v>
      </c>
      <c r="CV57" s="148">
        <f t="shared" ca="1" si="57"/>
        <v>0</v>
      </c>
      <c r="CW57" s="148">
        <f t="shared" ca="1" si="57"/>
        <v>0</v>
      </c>
      <c r="CX57" s="149">
        <f t="shared" ca="1" si="57"/>
        <v>0</v>
      </c>
    </row>
    <row r="58" spans="3:102" s="45" customFormat="1" collapsed="1" x14ac:dyDescent="0.25">
      <c r="C58" s="44" t="str">
        <f t="shared" si="1"/>
        <v/>
      </c>
      <c r="D58" s="44"/>
      <c r="E58" s="44">
        <f t="shared" si="2"/>
        <v>58</v>
      </c>
      <c r="F58" s="44"/>
      <c r="G58" s="44" t="s">
        <v>10</v>
      </c>
      <c r="I58" s="45" t="s">
        <v>10</v>
      </c>
    </row>
    <row r="59" spans="3:102" ht="19.5" thickBot="1" x14ac:dyDescent="0.35">
      <c r="C59" s="4" t="str">
        <f t="shared" si="1"/>
        <v>Line 59: . This is a new section of the model. These are the combined cashflow of New Project and Existing Business</v>
      </c>
      <c r="E59" s="4">
        <f t="shared" si="2"/>
        <v>59</v>
      </c>
      <c r="F59" s="4" t="s">
        <v>23</v>
      </c>
      <c r="G59" s="4" t="s">
        <v>10</v>
      </c>
      <c r="H59" s="3" t="s">
        <v>24</v>
      </c>
      <c r="I59" s="1" t="s">
        <v>10</v>
      </c>
      <c r="J59" s="3" t="s">
        <v>22</v>
      </c>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BO59" s="154"/>
      <c r="BP59" s="152">
        <f>M$5</f>
        <v>2020</v>
      </c>
      <c r="BQ59" s="152">
        <f t="shared" ref="BQ59:CX59" si="58">N$5</f>
        <v>2021</v>
      </c>
      <c r="BR59" s="152">
        <f t="shared" si="58"/>
        <v>2022</v>
      </c>
      <c r="BS59" s="152">
        <f t="shared" si="58"/>
        <v>2023</v>
      </c>
      <c r="BT59" s="152">
        <f t="shared" si="58"/>
        <v>2024</v>
      </c>
      <c r="BU59" s="152">
        <f t="shared" si="58"/>
        <v>2025</v>
      </c>
      <c r="BV59" s="152">
        <f t="shared" si="58"/>
        <v>2026</v>
      </c>
      <c r="BW59" s="152">
        <f t="shared" si="58"/>
        <v>2027</v>
      </c>
      <c r="BX59" s="152">
        <f t="shared" si="58"/>
        <v>2028</v>
      </c>
      <c r="BY59" s="152">
        <f t="shared" si="58"/>
        <v>2029</v>
      </c>
      <c r="BZ59" s="152">
        <f t="shared" si="58"/>
        <v>2030</v>
      </c>
      <c r="CA59" s="152">
        <f t="shared" si="58"/>
        <v>2031</v>
      </c>
      <c r="CB59" s="152">
        <f t="shared" si="58"/>
        <v>2032</v>
      </c>
      <c r="CC59" s="152">
        <f t="shared" si="58"/>
        <v>2033</v>
      </c>
      <c r="CD59" s="152">
        <f t="shared" si="58"/>
        <v>2034</v>
      </c>
      <c r="CE59" s="152">
        <f t="shared" si="58"/>
        <v>2035</v>
      </c>
      <c r="CF59" s="152">
        <f t="shared" si="58"/>
        <v>2036</v>
      </c>
      <c r="CG59" s="152">
        <f t="shared" si="58"/>
        <v>2037</v>
      </c>
      <c r="CH59" s="152">
        <f t="shared" si="58"/>
        <v>2038</v>
      </c>
      <c r="CI59" s="152">
        <f t="shared" si="58"/>
        <v>2039</v>
      </c>
      <c r="CJ59" s="152">
        <f t="shared" si="58"/>
        <v>2040</v>
      </c>
      <c r="CK59" s="152">
        <f t="shared" si="58"/>
        <v>2041</v>
      </c>
      <c r="CL59" s="152">
        <f t="shared" si="58"/>
        <v>2042</v>
      </c>
      <c r="CM59" s="152">
        <f t="shared" si="58"/>
        <v>2043</v>
      </c>
      <c r="CN59" s="152">
        <f t="shared" si="58"/>
        <v>2044</v>
      </c>
      <c r="CO59" s="152">
        <f t="shared" si="58"/>
        <v>2045</v>
      </c>
      <c r="CP59" s="152">
        <f t="shared" si="58"/>
        <v>2046</v>
      </c>
      <c r="CQ59" s="152">
        <f t="shared" si="58"/>
        <v>2047</v>
      </c>
      <c r="CR59" s="152">
        <f t="shared" si="58"/>
        <v>2048</v>
      </c>
      <c r="CS59" s="152">
        <f t="shared" si="58"/>
        <v>2049</v>
      </c>
      <c r="CT59" s="152">
        <f t="shared" si="58"/>
        <v>2050</v>
      </c>
      <c r="CU59" s="152">
        <f t="shared" si="58"/>
        <v>2051</v>
      </c>
      <c r="CV59" s="152">
        <f t="shared" si="58"/>
        <v>2052</v>
      </c>
      <c r="CW59" s="152">
        <f t="shared" si="58"/>
        <v>2053</v>
      </c>
      <c r="CX59" s="153">
        <f t="shared" si="58"/>
        <v>2054</v>
      </c>
    </row>
    <row r="60" spans="3:102" x14ac:dyDescent="0.25">
      <c r="C60" s="4" t="str">
        <f t="shared" si="1"/>
        <v>Line 60: Gross Income. This is a calculation. This is simply the sum from the existing and new.</v>
      </c>
      <c r="E60" s="4">
        <f t="shared" si="2"/>
        <v>60</v>
      </c>
      <c r="F60" s="4" t="s">
        <v>8</v>
      </c>
      <c r="G60" s="4" t="s">
        <v>10</v>
      </c>
      <c r="H60" s="1" t="s">
        <v>25</v>
      </c>
      <c r="I60" s="1" t="s">
        <v>10</v>
      </c>
      <c r="K60" s="1" t="s">
        <v>0</v>
      </c>
      <c r="M60" s="32">
        <f t="shared" ref="M60:AU60" ca="1" si="59">M21+M50</f>
        <v>0</v>
      </c>
      <c r="N60" s="33">
        <f t="shared" ca="1" si="59"/>
        <v>0</v>
      </c>
      <c r="O60" s="33">
        <f t="shared" ca="1" si="59"/>
        <v>0</v>
      </c>
      <c r="P60" s="33">
        <f t="shared" ca="1" si="59"/>
        <v>0</v>
      </c>
      <c r="Q60" s="33">
        <f t="shared" ca="1" si="59"/>
        <v>0</v>
      </c>
      <c r="R60" s="33">
        <f t="shared" ca="1" si="59"/>
        <v>0</v>
      </c>
      <c r="S60" s="33">
        <f t="shared" ca="1" si="59"/>
        <v>0</v>
      </c>
      <c r="T60" s="33">
        <f t="shared" ca="1" si="59"/>
        <v>0</v>
      </c>
      <c r="U60" s="33">
        <f t="shared" ca="1" si="59"/>
        <v>0</v>
      </c>
      <c r="V60" s="33">
        <f t="shared" ca="1" si="59"/>
        <v>0</v>
      </c>
      <c r="W60" s="33">
        <f t="shared" ca="1" si="59"/>
        <v>0</v>
      </c>
      <c r="X60" s="33">
        <f t="shared" ca="1" si="59"/>
        <v>0</v>
      </c>
      <c r="Y60" s="33">
        <f t="shared" ca="1" si="59"/>
        <v>0</v>
      </c>
      <c r="Z60" s="33">
        <f t="shared" ca="1" si="59"/>
        <v>0</v>
      </c>
      <c r="AA60" s="33">
        <f t="shared" ca="1" si="59"/>
        <v>0</v>
      </c>
      <c r="AB60" s="33">
        <f t="shared" ca="1" si="59"/>
        <v>0</v>
      </c>
      <c r="AC60" s="33">
        <f t="shared" ca="1" si="59"/>
        <v>0</v>
      </c>
      <c r="AD60" s="33">
        <f t="shared" ca="1" si="59"/>
        <v>0</v>
      </c>
      <c r="AE60" s="33">
        <f t="shared" ca="1" si="59"/>
        <v>0</v>
      </c>
      <c r="AF60" s="33">
        <f t="shared" ca="1" si="59"/>
        <v>0</v>
      </c>
      <c r="AG60" s="33">
        <f t="shared" ca="1" si="59"/>
        <v>0</v>
      </c>
      <c r="AH60" s="33">
        <f t="shared" ca="1" si="59"/>
        <v>0</v>
      </c>
      <c r="AI60" s="33">
        <f t="shared" ca="1" si="59"/>
        <v>0</v>
      </c>
      <c r="AJ60" s="33">
        <f t="shared" ca="1" si="59"/>
        <v>0</v>
      </c>
      <c r="AK60" s="33">
        <f t="shared" ca="1" si="59"/>
        <v>0</v>
      </c>
      <c r="AL60" s="33">
        <f t="shared" ca="1" si="59"/>
        <v>0</v>
      </c>
      <c r="AM60" s="33">
        <f t="shared" ca="1" si="59"/>
        <v>0</v>
      </c>
      <c r="AN60" s="33">
        <f t="shared" ca="1" si="59"/>
        <v>0</v>
      </c>
      <c r="AO60" s="33">
        <f t="shared" ca="1" si="59"/>
        <v>0</v>
      </c>
      <c r="AP60" s="33">
        <f t="shared" ca="1" si="59"/>
        <v>0</v>
      </c>
      <c r="AQ60" s="33">
        <f t="shared" ca="1" si="59"/>
        <v>0</v>
      </c>
      <c r="AR60" s="33">
        <f t="shared" ca="1" si="59"/>
        <v>0</v>
      </c>
      <c r="AS60" s="33">
        <f t="shared" ca="1" si="59"/>
        <v>0</v>
      </c>
      <c r="AT60" s="33">
        <f t="shared" ca="1" si="59"/>
        <v>0</v>
      </c>
      <c r="AU60" s="34">
        <f t="shared" ca="1" si="59"/>
        <v>0</v>
      </c>
      <c r="BO60" s="155" t="str">
        <f>K60</f>
        <v>Gross Income</v>
      </c>
      <c r="BP60" s="146">
        <f ca="1">M60</f>
        <v>0</v>
      </c>
      <c r="BQ60" s="146">
        <f t="shared" ref="BQ60:CX60" ca="1" si="60">N60</f>
        <v>0</v>
      </c>
      <c r="BR60" s="146">
        <f t="shared" ca="1" si="60"/>
        <v>0</v>
      </c>
      <c r="BS60" s="146">
        <f t="shared" ca="1" si="60"/>
        <v>0</v>
      </c>
      <c r="BT60" s="146">
        <f t="shared" ca="1" si="60"/>
        <v>0</v>
      </c>
      <c r="BU60" s="146">
        <f t="shared" ca="1" si="60"/>
        <v>0</v>
      </c>
      <c r="BV60" s="146">
        <f t="shared" ca="1" si="60"/>
        <v>0</v>
      </c>
      <c r="BW60" s="146">
        <f t="shared" ca="1" si="60"/>
        <v>0</v>
      </c>
      <c r="BX60" s="146">
        <f t="shared" ca="1" si="60"/>
        <v>0</v>
      </c>
      <c r="BY60" s="146">
        <f t="shared" ca="1" si="60"/>
        <v>0</v>
      </c>
      <c r="BZ60" s="146">
        <f t="shared" ca="1" si="60"/>
        <v>0</v>
      </c>
      <c r="CA60" s="146">
        <f t="shared" ca="1" si="60"/>
        <v>0</v>
      </c>
      <c r="CB60" s="146">
        <f t="shared" ca="1" si="60"/>
        <v>0</v>
      </c>
      <c r="CC60" s="146">
        <f t="shared" ca="1" si="60"/>
        <v>0</v>
      </c>
      <c r="CD60" s="146">
        <f t="shared" ca="1" si="60"/>
        <v>0</v>
      </c>
      <c r="CE60" s="146">
        <f t="shared" ca="1" si="60"/>
        <v>0</v>
      </c>
      <c r="CF60" s="146">
        <f t="shared" ca="1" si="60"/>
        <v>0</v>
      </c>
      <c r="CG60" s="146">
        <f t="shared" ca="1" si="60"/>
        <v>0</v>
      </c>
      <c r="CH60" s="146">
        <f t="shared" ca="1" si="60"/>
        <v>0</v>
      </c>
      <c r="CI60" s="146">
        <f t="shared" ca="1" si="60"/>
        <v>0</v>
      </c>
      <c r="CJ60" s="146">
        <f t="shared" ca="1" si="60"/>
        <v>0</v>
      </c>
      <c r="CK60" s="146">
        <f t="shared" ca="1" si="60"/>
        <v>0</v>
      </c>
      <c r="CL60" s="146">
        <f t="shared" ca="1" si="60"/>
        <v>0</v>
      </c>
      <c r="CM60" s="146">
        <f t="shared" ca="1" si="60"/>
        <v>0</v>
      </c>
      <c r="CN60" s="146">
        <f t="shared" ca="1" si="60"/>
        <v>0</v>
      </c>
      <c r="CO60" s="146">
        <f t="shared" ca="1" si="60"/>
        <v>0</v>
      </c>
      <c r="CP60" s="146">
        <f t="shared" ca="1" si="60"/>
        <v>0</v>
      </c>
      <c r="CQ60" s="146">
        <f t="shared" ca="1" si="60"/>
        <v>0</v>
      </c>
      <c r="CR60" s="146">
        <f t="shared" ca="1" si="60"/>
        <v>0</v>
      </c>
      <c r="CS60" s="146">
        <f t="shared" ca="1" si="60"/>
        <v>0</v>
      </c>
      <c r="CT60" s="146">
        <f t="shared" ca="1" si="60"/>
        <v>0</v>
      </c>
      <c r="CU60" s="146">
        <f t="shared" ca="1" si="60"/>
        <v>0</v>
      </c>
      <c r="CV60" s="146">
        <f t="shared" ca="1" si="60"/>
        <v>0</v>
      </c>
      <c r="CW60" s="146">
        <f t="shared" ca="1" si="60"/>
        <v>0</v>
      </c>
      <c r="CX60" s="147">
        <f t="shared" ca="1" si="60"/>
        <v>0</v>
      </c>
    </row>
    <row r="61" spans="3:102" x14ac:dyDescent="0.25">
      <c r="C61" s="4" t="str">
        <f t="shared" si="1"/>
        <v>Line 61: Operating Expenses. This is a calculation. This is simply the sum from the existing and new.</v>
      </c>
      <c r="E61" s="4">
        <f t="shared" si="2"/>
        <v>61</v>
      </c>
      <c r="F61" s="4" t="s">
        <v>8</v>
      </c>
      <c r="G61" s="4" t="s">
        <v>10</v>
      </c>
      <c r="H61" s="1" t="s">
        <v>25</v>
      </c>
      <c r="I61" s="1" t="s">
        <v>10</v>
      </c>
      <c r="K61" s="1" t="s">
        <v>4</v>
      </c>
      <c r="M61" s="35">
        <f t="shared" ref="M61:AU61" ca="1" si="61">M22+M51</f>
        <v>0</v>
      </c>
      <c r="N61" s="36">
        <f t="shared" ca="1" si="61"/>
        <v>0</v>
      </c>
      <c r="O61" s="36">
        <f t="shared" ca="1" si="61"/>
        <v>0</v>
      </c>
      <c r="P61" s="36">
        <f t="shared" ca="1" si="61"/>
        <v>0</v>
      </c>
      <c r="Q61" s="36">
        <f t="shared" ca="1" si="61"/>
        <v>0</v>
      </c>
      <c r="R61" s="36">
        <f t="shared" ca="1" si="61"/>
        <v>0</v>
      </c>
      <c r="S61" s="36">
        <f t="shared" ca="1" si="61"/>
        <v>0</v>
      </c>
      <c r="T61" s="36">
        <f t="shared" ca="1" si="61"/>
        <v>0</v>
      </c>
      <c r="U61" s="36">
        <f t="shared" ca="1" si="61"/>
        <v>0</v>
      </c>
      <c r="V61" s="36">
        <f t="shared" ca="1" si="61"/>
        <v>0</v>
      </c>
      <c r="W61" s="36">
        <f t="shared" ca="1" si="61"/>
        <v>0</v>
      </c>
      <c r="X61" s="36">
        <f t="shared" ca="1" si="61"/>
        <v>0</v>
      </c>
      <c r="Y61" s="36">
        <f t="shared" ca="1" si="61"/>
        <v>0</v>
      </c>
      <c r="Z61" s="36">
        <f t="shared" ca="1" si="61"/>
        <v>0</v>
      </c>
      <c r="AA61" s="36">
        <f t="shared" ca="1" si="61"/>
        <v>0</v>
      </c>
      <c r="AB61" s="36">
        <f t="shared" ca="1" si="61"/>
        <v>0</v>
      </c>
      <c r="AC61" s="36">
        <f t="shared" ca="1" si="61"/>
        <v>0</v>
      </c>
      <c r="AD61" s="36">
        <f t="shared" ca="1" si="61"/>
        <v>0</v>
      </c>
      <c r="AE61" s="36">
        <f t="shared" ca="1" si="61"/>
        <v>0</v>
      </c>
      <c r="AF61" s="36">
        <f t="shared" ca="1" si="61"/>
        <v>0</v>
      </c>
      <c r="AG61" s="36">
        <f t="shared" ca="1" si="61"/>
        <v>0</v>
      </c>
      <c r="AH61" s="36">
        <f t="shared" ca="1" si="61"/>
        <v>0</v>
      </c>
      <c r="AI61" s="36">
        <f t="shared" ca="1" si="61"/>
        <v>0</v>
      </c>
      <c r="AJ61" s="36">
        <f t="shared" ca="1" si="61"/>
        <v>0</v>
      </c>
      <c r="AK61" s="36">
        <f t="shared" ca="1" si="61"/>
        <v>0</v>
      </c>
      <c r="AL61" s="36">
        <f t="shared" ca="1" si="61"/>
        <v>0</v>
      </c>
      <c r="AM61" s="36">
        <f t="shared" ca="1" si="61"/>
        <v>0</v>
      </c>
      <c r="AN61" s="36">
        <f t="shared" ca="1" si="61"/>
        <v>0</v>
      </c>
      <c r="AO61" s="36">
        <f t="shared" ca="1" si="61"/>
        <v>0</v>
      </c>
      <c r="AP61" s="36">
        <f t="shared" ca="1" si="61"/>
        <v>0</v>
      </c>
      <c r="AQ61" s="36">
        <f t="shared" ca="1" si="61"/>
        <v>0</v>
      </c>
      <c r="AR61" s="36">
        <f t="shared" ca="1" si="61"/>
        <v>0</v>
      </c>
      <c r="AS61" s="36">
        <f t="shared" ca="1" si="61"/>
        <v>0</v>
      </c>
      <c r="AT61" s="36">
        <f t="shared" ca="1" si="61"/>
        <v>0</v>
      </c>
      <c r="AU61" s="37">
        <f t="shared" ca="1" si="61"/>
        <v>0</v>
      </c>
      <c r="BO61" s="156" t="str">
        <f t="shared" ref="BO61:BO63" si="62">K61</f>
        <v>Operating Expenses</v>
      </c>
      <c r="BP61" s="150">
        <f ca="1">-M61</f>
        <v>0</v>
      </c>
      <c r="BQ61" s="150">
        <f t="shared" ref="BQ61:CF63" ca="1" si="63">-N61</f>
        <v>0</v>
      </c>
      <c r="BR61" s="150">
        <f t="shared" ca="1" si="63"/>
        <v>0</v>
      </c>
      <c r="BS61" s="150">
        <f t="shared" ca="1" si="63"/>
        <v>0</v>
      </c>
      <c r="BT61" s="150">
        <f t="shared" ca="1" si="63"/>
        <v>0</v>
      </c>
      <c r="BU61" s="150">
        <f t="shared" ca="1" si="63"/>
        <v>0</v>
      </c>
      <c r="BV61" s="150">
        <f t="shared" ca="1" si="63"/>
        <v>0</v>
      </c>
      <c r="BW61" s="150">
        <f t="shared" ca="1" si="63"/>
        <v>0</v>
      </c>
      <c r="BX61" s="150">
        <f t="shared" ca="1" si="63"/>
        <v>0</v>
      </c>
      <c r="BY61" s="150">
        <f t="shared" ca="1" si="63"/>
        <v>0</v>
      </c>
      <c r="BZ61" s="150">
        <f t="shared" ca="1" si="63"/>
        <v>0</v>
      </c>
      <c r="CA61" s="150">
        <f t="shared" ca="1" si="63"/>
        <v>0</v>
      </c>
      <c r="CB61" s="150">
        <f t="shared" ca="1" si="63"/>
        <v>0</v>
      </c>
      <c r="CC61" s="150">
        <f t="shared" ca="1" si="63"/>
        <v>0</v>
      </c>
      <c r="CD61" s="150">
        <f t="shared" ca="1" si="63"/>
        <v>0</v>
      </c>
      <c r="CE61" s="150">
        <f t="shared" ca="1" si="63"/>
        <v>0</v>
      </c>
      <c r="CF61" s="150">
        <f t="shared" ca="1" si="63"/>
        <v>0</v>
      </c>
      <c r="CG61" s="150">
        <f t="shared" ref="CG61:CV63" ca="1" si="64">-AD61</f>
        <v>0</v>
      </c>
      <c r="CH61" s="150">
        <f t="shared" ca="1" si="64"/>
        <v>0</v>
      </c>
      <c r="CI61" s="150">
        <f t="shared" ca="1" si="64"/>
        <v>0</v>
      </c>
      <c r="CJ61" s="150">
        <f t="shared" ca="1" si="64"/>
        <v>0</v>
      </c>
      <c r="CK61" s="150">
        <f t="shared" ca="1" si="64"/>
        <v>0</v>
      </c>
      <c r="CL61" s="150">
        <f t="shared" ca="1" si="64"/>
        <v>0</v>
      </c>
      <c r="CM61" s="150">
        <f t="shared" ca="1" si="64"/>
        <v>0</v>
      </c>
      <c r="CN61" s="150">
        <f t="shared" ca="1" si="64"/>
        <v>0</v>
      </c>
      <c r="CO61" s="150">
        <f t="shared" ca="1" si="64"/>
        <v>0</v>
      </c>
      <c r="CP61" s="150">
        <f t="shared" ca="1" si="64"/>
        <v>0</v>
      </c>
      <c r="CQ61" s="150">
        <f t="shared" ca="1" si="64"/>
        <v>0</v>
      </c>
      <c r="CR61" s="150">
        <f t="shared" ca="1" si="64"/>
        <v>0</v>
      </c>
      <c r="CS61" s="150">
        <f t="shared" ca="1" si="64"/>
        <v>0</v>
      </c>
      <c r="CT61" s="150">
        <f t="shared" ca="1" si="64"/>
        <v>0</v>
      </c>
      <c r="CU61" s="150">
        <f t="shared" ca="1" si="64"/>
        <v>0</v>
      </c>
      <c r="CV61" s="150">
        <f t="shared" ca="1" si="64"/>
        <v>0</v>
      </c>
      <c r="CW61" s="150">
        <f t="shared" ref="CW61:CX63" ca="1" si="65">-AT61</f>
        <v>0</v>
      </c>
      <c r="CX61" s="151">
        <f t="shared" ca="1" si="65"/>
        <v>0</v>
      </c>
    </row>
    <row r="62" spans="3:102" x14ac:dyDescent="0.25">
      <c r="C62" s="4" t="str">
        <f t="shared" si="1"/>
        <v>Line 62: Debt Principal payment required. This is a calculation. This is simply the sum from the existing and new.</v>
      </c>
      <c r="E62" s="4">
        <f t="shared" si="2"/>
        <v>62</v>
      </c>
      <c r="F62" s="4" t="s">
        <v>8</v>
      </c>
      <c r="G62" s="4" t="s">
        <v>10</v>
      </c>
      <c r="H62" s="1" t="s">
        <v>25</v>
      </c>
      <c r="I62" s="1" t="s">
        <v>10</v>
      </c>
      <c r="K62" s="1" t="s">
        <v>247</v>
      </c>
      <c r="M62" s="35">
        <f t="shared" ref="M62:AU62" ca="1" si="66">M23+M52</f>
        <v>0</v>
      </c>
      <c r="N62" s="36">
        <f t="shared" ca="1" si="66"/>
        <v>0</v>
      </c>
      <c r="O62" s="36">
        <f t="shared" ca="1" si="66"/>
        <v>0</v>
      </c>
      <c r="P62" s="36">
        <f t="shared" ca="1" si="66"/>
        <v>0</v>
      </c>
      <c r="Q62" s="36">
        <f t="shared" ca="1" si="66"/>
        <v>0</v>
      </c>
      <c r="R62" s="36">
        <f t="shared" ca="1" si="66"/>
        <v>0</v>
      </c>
      <c r="S62" s="36">
        <f t="shared" ca="1" si="66"/>
        <v>0</v>
      </c>
      <c r="T62" s="36">
        <f t="shared" ca="1" si="66"/>
        <v>0</v>
      </c>
      <c r="U62" s="36">
        <f t="shared" ca="1" si="66"/>
        <v>0</v>
      </c>
      <c r="V62" s="36">
        <f t="shared" ca="1" si="66"/>
        <v>0</v>
      </c>
      <c r="W62" s="36">
        <f t="shared" ca="1" si="66"/>
        <v>0</v>
      </c>
      <c r="X62" s="36">
        <f t="shared" ca="1" si="66"/>
        <v>0</v>
      </c>
      <c r="Y62" s="36">
        <f t="shared" ca="1" si="66"/>
        <v>0</v>
      </c>
      <c r="Z62" s="36">
        <f t="shared" ca="1" si="66"/>
        <v>0</v>
      </c>
      <c r="AA62" s="36">
        <f t="shared" ca="1" si="66"/>
        <v>0</v>
      </c>
      <c r="AB62" s="36">
        <f t="shared" ca="1" si="66"/>
        <v>0</v>
      </c>
      <c r="AC62" s="36">
        <f t="shared" ca="1" si="66"/>
        <v>0</v>
      </c>
      <c r="AD62" s="36">
        <f t="shared" ca="1" si="66"/>
        <v>0</v>
      </c>
      <c r="AE62" s="36">
        <f t="shared" ca="1" si="66"/>
        <v>0</v>
      </c>
      <c r="AF62" s="36">
        <f t="shared" ca="1" si="66"/>
        <v>0</v>
      </c>
      <c r="AG62" s="36">
        <f t="shared" ca="1" si="66"/>
        <v>0</v>
      </c>
      <c r="AH62" s="36">
        <f t="shared" ca="1" si="66"/>
        <v>0</v>
      </c>
      <c r="AI62" s="36">
        <f t="shared" ca="1" si="66"/>
        <v>0</v>
      </c>
      <c r="AJ62" s="36">
        <f t="shared" ca="1" si="66"/>
        <v>0</v>
      </c>
      <c r="AK62" s="36">
        <f t="shared" ca="1" si="66"/>
        <v>0</v>
      </c>
      <c r="AL62" s="36">
        <f t="shared" ca="1" si="66"/>
        <v>0</v>
      </c>
      <c r="AM62" s="36">
        <f t="shared" ca="1" si="66"/>
        <v>0</v>
      </c>
      <c r="AN62" s="36">
        <f t="shared" ca="1" si="66"/>
        <v>0</v>
      </c>
      <c r="AO62" s="36">
        <f t="shared" ca="1" si="66"/>
        <v>0</v>
      </c>
      <c r="AP62" s="36">
        <f t="shared" ca="1" si="66"/>
        <v>0</v>
      </c>
      <c r="AQ62" s="36">
        <f t="shared" ca="1" si="66"/>
        <v>0</v>
      </c>
      <c r="AR62" s="36">
        <f t="shared" ca="1" si="66"/>
        <v>0</v>
      </c>
      <c r="AS62" s="36">
        <f t="shared" ca="1" si="66"/>
        <v>0</v>
      </c>
      <c r="AT62" s="36">
        <f t="shared" ca="1" si="66"/>
        <v>0</v>
      </c>
      <c r="AU62" s="37">
        <f t="shared" ca="1" si="66"/>
        <v>0</v>
      </c>
      <c r="BO62" s="156" t="str">
        <f t="shared" si="62"/>
        <v>Debt Principal payment required</v>
      </c>
      <c r="BP62" s="150">
        <f ca="1">-M62</f>
        <v>0</v>
      </c>
      <c r="BQ62" s="150">
        <f t="shared" ca="1" si="63"/>
        <v>0</v>
      </c>
      <c r="BR62" s="150">
        <f t="shared" ca="1" si="63"/>
        <v>0</v>
      </c>
      <c r="BS62" s="150">
        <f t="shared" ca="1" si="63"/>
        <v>0</v>
      </c>
      <c r="BT62" s="150">
        <f t="shared" ca="1" si="63"/>
        <v>0</v>
      </c>
      <c r="BU62" s="150">
        <f t="shared" ca="1" si="63"/>
        <v>0</v>
      </c>
      <c r="BV62" s="150">
        <f t="shared" ca="1" si="63"/>
        <v>0</v>
      </c>
      <c r="BW62" s="150">
        <f t="shared" ca="1" si="63"/>
        <v>0</v>
      </c>
      <c r="BX62" s="150">
        <f t="shared" ca="1" si="63"/>
        <v>0</v>
      </c>
      <c r="BY62" s="150">
        <f t="shared" ca="1" si="63"/>
        <v>0</v>
      </c>
      <c r="BZ62" s="150">
        <f t="shared" ca="1" si="63"/>
        <v>0</v>
      </c>
      <c r="CA62" s="150">
        <f t="shared" ca="1" si="63"/>
        <v>0</v>
      </c>
      <c r="CB62" s="150">
        <f t="shared" ca="1" si="63"/>
        <v>0</v>
      </c>
      <c r="CC62" s="150">
        <f t="shared" ca="1" si="63"/>
        <v>0</v>
      </c>
      <c r="CD62" s="150">
        <f t="shared" ca="1" si="63"/>
        <v>0</v>
      </c>
      <c r="CE62" s="150">
        <f t="shared" ca="1" si="63"/>
        <v>0</v>
      </c>
      <c r="CF62" s="150">
        <f t="shared" ca="1" si="63"/>
        <v>0</v>
      </c>
      <c r="CG62" s="150">
        <f t="shared" ca="1" si="64"/>
        <v>0</v>
      </c>
      <c r="CH62" s="150">
        <f t="shared" ca="1" si="64"/>
        <v>0</v>
      </c>
      <c r="CI62" s="150">
        <f t="shared" ca="1" si="64"/>
        <v>0</v>
      </c>
      <c r="CJ62" s="150">
        <f t="shared" ca="1" si="64"/>
        <v>0</v>
      </c>
      <c r="CK62" s="150">
        <f t="shared" ca="1" si="64"/>
        <v>0</v>
      </c>
      <c r="CL62" s="150">
        <f t="shared" ca="1" si="64"/>
        <v>0</v>
      </c>
      <c r="CM62" s="150">
        <f t="shared" ca="1" si="64"/>
        <v>0</v>
      </c>
      <c r="CN62" s="150">
        <f t="shared" ca="1" si="64"/>
        <v>0</v>
      </c>
      <c r="CO62" s="150">
        <f t="shared" ca="1" si="64"/>
        <v>0</v>
      </c>
      <c r="CP62" s="150">
        <f t="shared" ca="1" si="64"/>
        <v>0</v>
      </c>
      <c r="CQ62" s="150">
        <f t="shared" ca="1" si="64"/>
        <v>0</v>
      </c>
      <c r="CR62" s="150">
        <f t="shared" ca="1" si="64"/>
        <v>0</v>
      </c>
      <c r="CS62" s="150">
        <f t="shared" ca="1" si="64"/>
        <v>0</v>
      </c>
      <c r="CT62" s="150">
        <f t="shared" ca="1" si="64"/>
        <v>0</v>
      </c>
      <c r="CU62" s="150">
        <f t="shared" ca="1" si="64"/>
        <v>0</v>
      </c>
      <c r="CV62" s="150">
        <f t="shared" ca="1" si="64"/>
        <v>0</v>
      </c>
      <c r="CW62" s="150">
        <f t="shared" ca="1" si="65"/>
        <v>0</v>
      </c>
      <c r="CX62" s="151">
        <f t="shared" ca="1" si="65"/>
        <v>0</v>
      </c>
    </row>
    <row r="63" spans="3:102" x14ac:dyDescent="0.25">
      <c r="C63" s="4" t="str">
        <f t="shared" si="1"/>
        <v>Line 63: Debt Interest payment required. This is a calculation. This is simply the sum from the existing and new.</v>
      </c>
      <c r="E63" s="4">
        <f t="shared" si="2"/>
        <v>63</v>
      </c>
      <c r="F63" s="4" t="s">
        <v>8</v>
      </c>
      <c r="G63" s="4" t="s">
        <v>10</v>
      </c>
      <c r="H63" s="1" t="s">
        <v>25</v>
      </c>
      <c r="I63" s="1" t="s">
        <v>10</v>
      </c>
      <c r="K63" s="1" t="s">
        <v>46</v>
      </c>
      <c r="M63" s="35">
        <f t="shared" ref="M63:AU63" ca="1" si="67">M24+M53</f>
        <v>0</v>
      </c>
      <c r="N63" s="36">
        <f t="shared" ca="1" si="67"/>
        <v>0</v>
      </c>
      <c r="O63" s="36">
        <f t="shared" ca="1" si="67"/>
        <v>0</v>
      </c>
      <c r="P63" s="36">
        <f t="shared" ca="1" si="67"/>
        <v>0</v>
      </c>
      <c r="Q63" s="36">
        <f t="shared" ca="1" si="67"/>
        <v>0</v>
      </c>
      <c r="R63" s="36">
        <f t="shared" ca="1" si="67"/>
        <v>0</v>
      </c>
      <c r="S63" s="36">
        <f t="shared" ca="1" si="67"/>
        <v>0</v>
      </c>
      <c r="T63" s="36">
        <f t="shared" ca="1" si="67"/>
        <v>0</v>
      </c>
      <c r="U63" s="36">
        <f t="shared" ca="1" si="67"/>
        <v>0</v>
      </c>
      <c r="V63" s="36">
        <f t="shared" ca="1" si="67"/>
        <v>0</v>
      </c>
      <c r="W63" s="36">
        <f t="shared" ca="1" si="67"/>
        <v>0</v>
      </c>
      <c r="X63" s="36">
        <f t="shared" ca="1" si="67"/>
        <v>0</v>
      </c>
      <c r="Y63" s="36">
        <f t="shared" ca="1" si="67"/>
        <v>0</v>
      </c>
      <c r="Z63" s="36">
        <f t="shared" ca="1" si="67"/>
        <v>0</v>
      </c>
      <c r="AA63" s="36">
        <f t="shared" ca="1" si="67"/>
        <v>0</v>
      </c>
      <c r="AB63" s="36">
        <f t="shared" ca="1" si="67"/>
        <v>0</v>
      </c>
      <c r="AC63" s="36">
        <f t="shared" ca="1" si="67"/>
        <v>0</v>
      </c>
      <c r="AD63" s="36">
        <f t="shared" ca="1" si="67"/>
        <v>0</v>
      </c>
      <c r="AE63" s="36">
        <f t="shared" ca="1" si="67"/>
        <v>0</v>
      </c>
      <c r="AF63" s="36">
        <f t="shared" ca="1" si="67"/>
        <v>0</v>
      </c>
      <c r="AG63" s="36">
        <f t="shared" ca="1" si="67"/>
        <v>0</v>
      </c>
      <c r="AH63" s="36">
        <f t="shared" ca="1" si="67"/>
        <v>0</v>
      </c>
      <c r="AI63" s="36">
        <f t="shared" ca="1" si="67"/>
        <v>0</v>
      </c>
      <c r="AJ63" s="36">
        <f t="shared" ca="1" si="67"/>
        <v>0</v>
      </c>
      <c r="AK63" s="36">
        <f t="shared" ca="1" si="67"/>
        <v>0</v>
      </c>
      <c r="AL63" s="36">
        <f t="shared" ca="1" si="67"/>
        <v>0</v>
      </c>
      <c r="AM63" s="36">
        <f t="shared" ca="1" si="67"/>
        <v>0</v>
      </c>
      <c r="AN63" s="36">
        <f t="shared" ca="1" si="67"/>
        <v>0</v>
      </c>
      <c r="AO63" s="36">
        <f t="shared" ca="1" si="67"/>
        <v>0</v>
      </c>
      <c r="AP63" s="36">
        <f t="shared" ca="1" si="67"/>
        <v>0</v>
      </c>
      <c r="AQ63" s="36">
        <f t="shared" ca="1" si="67"/>
        <v>0</v>
      </c>
      <c r="AR63" s="36">
        <f t="shared" ca="1" si="67"/>
        <v>0</v>
      </c>
      <c r="AS63" s="36">
        <f t="shared" ca="1" si="67"/>
        <v>0</v>
      </c>
      <c r="AT63" s="36">
        <f t="shared" ca="1" si="67"/>
        <v>0</v>
      </c>
      <c r="AU63" s="37">
        <f t="shared" ca="1" si="67"/>
        <v>0</v>
      </c>
      <c r="BO63" s="156" t="str">
        <f t="shared" si="62"/>
        <v>Debt Interest payment required</v>
      </c>
      <c r="BP63" s="150">
        <f ca="1">-M63</f>
        <v>0</v>
      </c>
      <c r="BQ63" s="150">
        <f t="shared" ca="1" si="63"/>
        <v>0</v>
      </c>
      <c r="BR63" s="150">
        <f t="shared" ca="1" si="63"/>
        <v>0</v>
      </c>
      <c r="BS63" s="150">
        <f t="shared" ca="1" si="63"/>
        <v>0</v>
      </c>
      <c r="BT63" s="150">
        <f t="shared" ca="1" si="63"/>
        <v>0</v>
      </c>
      <c r="BU63" s="150">
        <f t="shared" ca="1" si="63"/>
        <v>0</v>
      </c>
      <c r="BV63" s="150">
        <f t="shared" ca="1" si="63"/>
        <v>0</v>
      </c>
      <c r="BW63" s="150">
        <f t="shared" ca="1" si="63"/>
        <v>0</v>
      </c>
      <c r="BX63" s="150">
        <f t="shared" ca="1" si="63"/>
        <v>0</v>
      </c>
      <c r="BY63" s="150">
        <f t="shared" ca="1" si="63"/>
        <v>0</v>
      </c>
      <c r="BZ63" s="150">
        <f t="shared" ca="1" si="63"/>
        <v>0</v>
      </c>
      <c r="CA63" s="150">
        <f t="shared" ca="1" si="63"/>
        <v>0</v>
      </c>
      <c r="CB63" s="150">
        <f t="shared" ca="1" si="63"/>
        <v>0</v>
      </c>
      <c r="CC63" s="150">
        <f t="shared" ca="1" si="63"/>
        <v>0</v>
      </c>
      <c r="CD63" s="150">
        <f t="shared" ca="1" si="63"/>
        <v>0</v>
      </c>
      <c r="CE63" s="150">
        <f t="shared" ca="1" si="63"/>
        <v>0</v>
      </c>
      <c r="CF63" s="150">
        <f t="shared" ca="1" si="63"/>
        <v>0</v>
      </c>
      <c r="CG63" s="150">
        <f t="shared" ca="1" si="64"/>
        <v>0</v>
      </c>
      <c r="CH63" s="150">
        <f t="shared" ca="1" si="64"/>
        <v>0</v>
      </c>
      <c r="CI63" s="150">
        <f t="shared" ca="1" si="64"/>
        <v>0</v>
      </c>
      <c r="CJ63" s="150">
        <f t="shared" ca="1" si="64"/>
        <v>0</v>
      </c>
      <c r="CK63" s="150">
        <f t="shared" ca="1" si="64"/>
        <v>0</v>
      </c>
      <c r="CL63" s="150">
        <f t="shared" ca="1" si="64"/>
        <v>0</v>
      </c>
      <c r="CM63" s="150">
        <f t="shared" ca="1" si="64"/>
        <v>0</v>
      </c>
      <c r="CN63" s="150">
        <f t="shared" ca="1" si="64"/>
        <v>0</v>
      </c>
      <c r="CO63" s="150">
        <f t="shared" ca="1" si="64"/>
        <v>0</v>
      </c>
      <c r="CP63" s="150">
        <f t="shared" ca="1" si="64"/>
        <v>0</v>
      </c>
      <c r="CQ63" s="150">
        <f t="shared" ca="1" si="64"/>
        <v>0</v>
      </c>
      <c r="CR63" s="150">
        <f t="shared" ca="1" si="64"/>
        <v>0</v>
      </c>
      <c r="CS63" s="150">
        <f t="shared" ca="1" si="64"/>
        <v>0</v>
      </c>
      <c r="CT63" s="150">
        <f t="shared" ca="1" si="64"/>
        <v>0</v>
      </c>
      <c r="CU63" s="150">
        <f t="shared" ca="1" si="64"/>
        <v>0</v>
      </c>
      <c r="CV63" s="150">
        <f t="shared" ca="1" si="64"/>
        <v>0</v>
      </c>
      <c r="CW63" s="150">
        <f t="shared" ca="1" si="65"/>
        <v>0</v>
      </c>
      <c r="CX63" s="151">
        <f t="shared" ca="1" si="65"/>
        <v>0</v>
      </c>
    </row>
    <row r="64" spans="3:102" ht="15.75" thickBot="1" x14ac:dyDescent="0.3">
      <c r="C64" s="4" t="str">
        <f t="shared" si="1"/>
        <v>Line 64: Net cashflow after debt servicing. This is a calculation. This is the sum of the combined income paying the combined debt.</v>
      </c>
      <c r="E64" s="4">
        <f t="shared" si="2"/>
        <v>64</v>
      </c>
      <c r="F64" s="4" t="s">
        <v>8</v>
      </c>
      <c r="G64" s="4" t="s">
        <v>10</v>
      </c>
      <c r="H64" s="1" t="s">
        <v>53</v>
      </c>
      <c r="I64" s="1" t="s">
        <v>10</v>
      </c>
      <c r="K64" s="1" t="s">
        <v>16</v>
      </c>
      <c r="M64" s="35">
        <f t="shared" ref="M64:AU64" ca="1" si="68">M25+M54</f>
        <v>0</v>
      </c>
      <c r="N64" s="36">
        <f t="shared" ca="1" si="68"/>
        <v>0</v>
      </c>
      <c r="O64" s="36">
        <f t="shared" ca="1" si="68"/>
        <v>0</v>
      </c>
      <c r="P64" s="36">
        <f t="shared" ca="1" si="68"/>
        <v>0</v>
      </c>
      <c r="Q64" s="36">
        <f t="shared" ca="1" si="68"/>
        <v>0</v>
      </c>
      <c r="R64" s="36">
        <f t="shared" ca="1" si="68"/>
        <v>0</v>
      </c>
      <c r="S64" s="36">
        <f t="shared" ca="1" si="68"/>
        <v>0</v>
      </c>
      <c r="T64" s="36">
        <f t="shared" ca="1" si="68"/>
        <v>0</v>
      </c>
      <c r="U64" s="36">
        <f t="shared" ca="1" si="68"/>
        <v>0</v>
      </c>
      <c r="V64" s="36">
        <f t="shared" ca="1" si="68"/>
        <v>0</v>
      </c>
      <c r="W64" s="36">
        <f t="shared" ca="1" si="68"/>
        <v>0</v>
      </c>
      <c r="X64" s="36">
        <f t="shared" ca="1" si="68"/>
        <v>0</v>
      </c>
      <c r="Y64" s="36">
        <f t="shared" ca="1" si="68"/>
        <v>0</v>
      </c>
      <c r="Z64" s="36">
        <f t="shared" ca="1" si="68"/>
        <v>0</v>
      </c>
      <c r="AA64" s="36">
        <f t="shared" ca="1" si="68"/>
        <v>0</v>
      </c>
      <c r="AB64" s="36">
        <f t="shared" ca="1" si="68"/>
        <v>0</v>
      </c>
      <c r="AC64" s="36">
        <f t="shared" ca="1" si="68"/>
        <v>0</v>
      </c>
      <c r="AD64" s="36">
        <f t="shared" ca="1" si="68"/>
        <v>0</v>
      </c>
      <c r="AE64" s="36">
        <f t="shared" ca="1" si="68"/>
        <v>0</v>
      </c>
      <c r="AF64" s="36">
        <f t="shared" ca="1" si="68"/>
        <v>0</v>
      </c>
      <c r="AG64" s="36">
        <f t="shared" ca="1" si="68"/>
        <v>0</v>
      </c>
      <c r="AH64" s="36">
        <f t="shared" ca="1" si="68"/>
        <v>0</v>
      </c>
      <c r="AI64" s="36">
        <f t="shared" ca="1" si="68"/>
        <v>0</v>
      </c>
      <c r="AJ64" s="36">
        <f t="shared" ca="1" si="68"/>
        <v>0</v>
      </c>
      <c r="AK64" s="36">
        <f t="shared" ca="1" si="68"/>
        <v>0</v>
      </c>
      <c r="AL64" s="36">
        <f t="shared" ca="1" si="68"/>
        <v>0</v>
      </c>
      <c r="AM64" s="36">
        <f t="shared" ca="1" si="68"/>
        <v>0</v>
      </c>
      <c r="AN64" s="36">
        <f t="shared" ca="1" si="68"/>
        <v>0</v>
      </c>
      <c r="AO64" s="36">
        <f t="shared" ca="1" si="68"/>
        <v>0</v>
      </c>
      <c r="AP64" s="36">
        <f t="shared" ca="1" si="68"/>
        <v>0</v>
      </c>
      <c r="AQ64" s="36">
        <f t="shared" ca="1" si="68"/>
        <v>0</v>
      </c>
      <c r="AR64" s="36">
        <f t="shared" ca="1" si="68"/>
        <v>0</v>
      </c>
      <c r="AS64" s="36">
        <f t="shared" ca="1" si="68"/>
        <v>0</v>
      </c>
      <c r="AT64" s="36">
        <f t="shared" ca="1" si="68"/>
        <v>0</v>
      </c>
      <c r="AU64" s="37">
        <f t="shared" ca="1" si="68"/>
        <v>0</v>
      </c>
      <c r="BO64" s="156" t="str">
        <f>K67</f>
        <v>Direct Support payments</v>
      </c>
      <c r="BP64" s="150">
        <f ca="1">-M67</f>
        <v>0</v>
      </c>
      <c r="BQ64" s="150">
        <f t="shared" ref="BQ64:CX64" ca="1" si="69">-N67</f>
        <v>0</v>
      </c>
      <c r="BR64" s="150">
        <f t="shared" ca="1" si="69"/>
        <v>0</v>
      </c>
      <c r="BS64" s="150">
        <f t="shared" ca="1" si="69"/>
        <v>0</v>
      </c>
      <c r="BT64" s="150">
        <f t="shared" ca="1" si="69"/>
        <v>0</v>
      </c>
      <c r="BU64" s="150">
        <f t="shared" ca="1" si="69"/>
        <v>0</v>
      </c>
      <c r="BV64" s="150">
        <f t="shared" ca="1" si="69"/>
        <v>0</v>
      </c>
      <c r="BW64" s="150">
        <f t="shared" ca="1" si="69"/>
        <v>0</v>
      </c>
      <c r="BX64" s="150">
        <f t="shared" ca="1" si="69"/>
        <v>0</v>
      </c>
      <c r="BY64" s="150">
        <f t="shared" ca="1" si="69"/>
        <v>0</v>
      </c>
      <c r="BZ64" s="150">
        <f t="shared" ca="1" si="69"/>
        <v>0</v>
      </c>
      <c r="CA64" s="150">
        <f t="shared" ca="1" si="69"/>
        <v>0</v>
      </c>
      <c r="CB64" s="150">
        <f t="shared" ca="1" si="69"/>
        <v>0</v>
      </c>
      <c r="CC64" s="150">
        <f t="shared" ca="1" si="69"/>
        <v>0</v>
      </c>
      <c r="CD64" s="150">
        <f t="shared" ca="1" si="69"/>
        <v>0</v>
      </c>
      <c r="CE64" s="150">
        <f t="shared" ca="1" si="69"/>
        <v>0</v>
      </c>
      <c r="CF64" s="150">
        <f t="shared" ca="1" si="69"/>
        <v>0</v>
      </c>
      <c r="CG64" s="150">
        <f t="shared" ca="1" si="69"/>
        <v>0</v>
      </c>
      <c r="CH64" s="150">
        <f t="shared" ca="1" si="69"/>
        <v>0</v>
      </c>
      <c r="CI64" s="150">
        <f t="shared" ca="1" si="69"/>
        <v>0</v>
      </c>
      <c r="CJ64" s="150">
        <f t="shared" ca="1" si="69"/>
        <v>0</v>
      </c>
      <c r="CK64" s="150">
        <f t="shared" ca="1" si="69"/>
        <v>0</v>
      </c>
      <c r="CL64" s="150">
        <f t="shared" ca="1" si="69"/>
        <v>0</v>
      </c>
      <c r="CM64" s="150">
        <f t="shared" ca="1" si="69"/>
        <v>0</v>
      </c>
      <c r="CN64" s="150">
        <f t="shared" ca="1" si="69"/>
        <v>0</v>
      </c>
      <c r="CO64" s="150">
        <f t="shared" ca="1" si="69"/>
        <v>0</v>
      </c>
      <c r="CP64" s="150">
        <f t="shared" ca="1" si="69"/>
        <v>0</v>
      </c>
      <c r="CQ64" s="150">
        <f t="shared" ca="1" si="69"/>
        <v>0</v>
      </c>
      <c r="CR64" s="150">
        <f t="shared" ca="1" si="69"/>
        <v>0</v>
      </c>
      <c r="CS64" s="150">
        <f t="shared" ca="1" si="69"/>
        <v>0</v>
      </c>
      <c r="CT64" s="150">
        <f t="shared" ca="1" si="69"/>
        <v>0</v>
      </c>
      <c r="CU64" s="150">
        <f t="shared" ca="1" si="69"/>
        <v>0</v>
      </c>
      <c r="CV64" s="150">
        <f t="shared" ca="1" si="69"/>
        <v>0</v>
      </c>
      <c r="CW64" s="150">
        <f t="shared" ca="1" si="69"/>
        <v>0</v>
      </c>
      <c r="CX64" s="151">
        <f t="shared" ca="1" si="69"/>
        <v>0</v>
      </c>
    </row>
    <row r="65" spans="3:102" ht="15.75" thickBot="1" x14ac:dyDescent="0.3">
      <c r="C65" s="4" t="str">
        <f t="shared" si="1"/>
        <v>Line 65: Percent of combined debt shortfall guaranteed by government. This is an input. This determines the extent to which the Government has effectively guaranteed the debt.</v>
      </c>
      <c r="E65" s="4">
        <f t="shared" si="2"/>
        <v>65</v>
      </c>
      <c r="F65" s="4" t="s">
        <v>6</v>
      </c>
      <c r="G65" s="4" t="s">
        <v>10</v>
      </c>
      <c r="H65" s="1" t="s">
        <v>20</v>
      </c>
      <c r="I65" s="1" t="s">
        <v>10</v>
      </c>
      <c r="K65" s="1" t="s">
        <v>51</v>
      </c>
      <c r="M65" s="191">
        <f>'Input Cashflows'!M63</f>
        <v>1</v>
      </c>
      <c r="N65" s="18">
        <f t="shared" ref="N65:AU65" si="70">M65</f>
        <v>1</v>
      </c>
      <c r="O65" s="18">
        <f t="shared" si="70"/>
        <v>1</v>
      </c>
      <c r="P65" s="18">
        <f t="shared" si="70"/>
        <v>1</v>
      </c>
      <c r="Q65" s="18">
        <f t="shared" si="70"/>
        <v>1</v>
      </c>
      <c r="R65" s="18">
        <f t="shared" si="70"/>
        <v>1</v>
      </c>
      <c r="S65" s="18">
        <f t="shared" si="70"/>
        <v>1</v>
      </c>
      <c r="T65" s="18">
        <f t="shared" si="70"/>
        <v>1</v>
      </c>
      <c r="U65" s="18">
        <f t="shared" si="70"/>
        <v>1</v>
      </c>
      <c r="V65" s="18">
        <f t="shared" si="70"/>
        <v>1</v>
      </c>
      <c r="W65" s="18">
        <f t="shared" si="70"/>
        <v>1</v>
      </c>
      <c r="X65" s="18">
        <f t="shared" si="70"/>
        <v>1</v>
      </c>
      <c r="Y65" s="18">
        <f t="shared" si="70"/>
        <v>1</v>
      </c>
      <c r="Z65" s="18">
        <f t="shared" si="70"/>
        <v>1</v>
      </c>
      <c r="AA65" s="18">
        <f t="shared" si="70"/>
        <v>1</v>
      </c>
      <c r="AB65" s="18">
        <f t="shared" si="70"/>
        <v>1</v>
      </c>
      <c r="AC65" s="18">
        <f t="shared" si="70"/>
        <v>1</v>
      </c>
      <c r="AD65" s="18">
        <f t="shared" si="70"/>
        <v>1</v>
      </c>
      <c r="AE65" s="18">
        <f t="shared" si="70"/>
        <v>1</v>
      </c>
      <c r="AF65" s="18">
        <f t="shared" si="70"/>
        <v>1</v>
      </c>
      <c r="AG65" s="18">
        <f t="shared" si="70"/>
        <v>1</v>
      </c>
      <c r="AH65" s="18">
        <f t="shared" si="70"/>
        <v>1</v>
      </c>
      <c r="AI65" s="18">
        <f t="shared" si="70"/>
        <v>1</v>
      </c>
      <c r="AJ65" s="18">
        <f t="shared" si="70"/>
        <v>1</v>
      </c>
      <c r="AK65" s="18">
        <f t="shared" si="70"/>
        <v>1</v>
      </c>
      <c r="AL65" s="18">
        <f t="shared" si="70"/>
        <v>1</v>
      </c>
      <c r="AM65" s="18">
        <f t="shared" si="70"/>
        <v>1</v>
      </c>
      <c r="AN65" s="18">
        <f t="shared" si="70"/>
        <v>1</v>
      </c>
      <c r="AO65" s="18">
        <f t="shared" si="70"/>
        <v>1</v>
      </c>
      <c r="AP65" s="18">
        <f t="shared" si="70"/>
        <v>1</v>
      </c>
      <c r="AQ65" s="18">
        <f t="shared" si="70"/>
        <v>1</v>
      </c>
      <c r="AR65" s="18">
        <f t="shared" si="70"/>
        <v>1</v>
      </c>
      <c r="AS65" s="18">
        <f t="shared" si="70"/>
        <v>1</v>
      </c>
      <c r="AT65" s="18">
        <f t="shared" si="70"/>
        <v>1</v>
      </c>
      <c r="AU65" s="19">
        <f t="shared" si="70"/>
        <v>1</v>
      </c>
      <c r="BO65" s="157" t="str">
        <f>K68</f>
        <v>Direct Government receipts</v>
      </c>
      <c r="BP65" s="148">
        <f ca="1">M68</f>
        <v>0</v>
      </c>
      <c r="BQ65" s="148">
        <f t="shared" ref="BQ65:CX65" ca="1" si="71">N68</f>
        <v>0</v>
      </c>
      <c r="BR65" s="148">
        <f t="shared" ca="1" si="71"/>
        <v>0</v>
      </c>
      <c r="BS65" s="148">
        <f t="shared" ca="1" si="71"/>
        <v>0</v>
      </c>
      <c r="BT65" s="148">
        <f t="shared" ca="1" si="71"/>
        <v>0</v>
      </c>
      <c r="BU65" s="148">
        <f t="shared" ca="1" si="71"/>
        <v>0</v>
      </c>
      <c r="BV65" s="148">
        <f t="shared" ca="1" si="71"/>
        <v>0</v>
      </c>
      <c r="BW65" s="148">
        <f t="shared" ca="1" si="71"/>
        <v>0</v>
      </c>
      <c r="BX65" s="148">
        <f t="shared" ca="1" si="71"/>
        <v>0</v>
      </c>
      <c r="BY65" s="148">
        <f t="shared" ca="1" si="71"/>
        <v>0</v>
      </c>
      <c r="BZ65" s="148">
        <f t="shared" ca="1" si="71"/>
        <v>0</v>
      </c>
      <c r="CA65" s="148">
        <f t="shared" ca="1" si="71"/>
        <v>0</v>
      </c>
      <c r="CB65" s="148">
        <f t="shared" ca="1" si="71"/>
        <v>0</v>
      </c>
      <c r="CC65" s="148">
        <f t="shared" ca="1" si="71"/>
        <v>0</v>
      </c>
      <c r="CD65" s="148">
        <f t="shared" ca="1" si="71"/>
        <v>0</v>
      </c>
      <c r="CE65" s="148">
        <f t="shared" ca="1" si="71"/>
        <v>0</v>
      </c>
      <c r="CF65" s="148">
        <f t="shared" ca="1" si="71"/>
        <v>0</v>
      </c>
      <c r="CG65" s="148">
        <f t="shared" ca="1" si="71"/>
        <v>0</v>
      </c>
      <c r="CH65" s="148">
        <f t="shared" ca="1" si="71"/>
        <v>0</v>
      </c>
      <c r="CI65" s="148">
        <f t="shared" ca="1" si="71"/>
        <v>0</v>
      </c>
      <c r="CJ65" s="148">
        <f t="shared" ca="1" si="71"/>
        <v>0</v>
      </c>
      <c r="CK65" s="148">
        <f t="shared" ca="1" si="71"/>
        <v>0</v>
      </c>
      <c r="CL65" s="148">
        <f t="shared" ca="1" si="71"/>
        <v>0</v>
      </c>
      <c r="CM65" s="148">
        <f t="shared" ca="1" si="71"/>
        <v>0</v>
      </c>
      <c r="CN65" s="148">
        <f t="shared" ca="1" si="71"/>
        <v>0</v>
      </c>
      <c r="CO65" s="148">
        <f t="shared" ca="1" si="71"/>
        <v>0</v>
      </c>
      <c r="CP65" s="148">
        <f t="shared" ca="1" si="71"/>
        <v>0</v>
      </c>
      <c r="CQ65" s="148">
        <f t="shared" ca="1" si="71"/>
        <v>0</v>
      </c>
      <c r="CR65" s="148">
        <f t="shared" ca="1" si="71"/>
        <v>0</v>
      </c>
      <c r="CS65" s="148">
        <f t="shared" ca="1" si="71"/>
        <v>0</v>
      </c>
      <c r="CT65" s="148">
        <f t="shared" ca="1" si="71"/>
        <v>0</v>
      </c>
      <c r="CU65" s="148">
        <f t="shared" ca="1" si="71"/>
        <v>0</v>
      </c>
      <c r="CV65" s="148">
        <f t="shared" ca="1" si="71"/>
        <v>0</v>
      </c>
      <c r="CW65" s="148">
        <f t="shared" ca="1" si="71"/>
        <v>0</v>
      </c>
      <c r="CX65" s="149">
        <f t="shared" ca="1" si="71"/>
        <v>0</v>
      </c>
    </row>
    <row r="66" spans="3:102" ht="15.75" thickBot="1" x14ac:dyDescent="0.3">
      <c r="C66" s="4" t="str">
        <f t="shared" si="1"/>
        <v>Line 66: Debt payments made by Government for Guarantee on Debt of combined business and project. This is a calculation. This is the combined shortfall multiplied by the Government's responsibility.</v>
      </c>
      <c r="E66" s="4">
        <f t="shared" si="2"/>
        <v>66</v>
      </c>
      <c r="F66" s="4" t="s">
        <v>8</v>
      </c>
      <c r="G66" s="4" t="s">
        <v>10</v>
      </c>
      <c r="H66" s="1" t="s">
        <v>26</v>
      </c>
      <c r="I66" s="1" t="s">
        <v>10</v>
      </c>
      <c r="K66" s="1" t="s">
        <v>54</v>
      </c>
      <c r="M66" s="47">
        <f ca="1">MIN(0,M64)*M65</f>
        <v>0</v>
      </c>
      <c r="N66" s="42">
        <f t="shared" ref="N66:AU66" ca="1" si="72">MIN(0,N64)*N65</f>
        <v>0</v>
      </c>
      <c r="O66" s="42">
        <f t="shared" ca="1" si="72"/>
        <v>0</v>
      </c>
      <c r="P66" s="42">
        <f t="shared" ca="1" si="72"/>
        <v>0</v>
      </c>
      <c r="Q66" s="42">
        <f t="shared" ca="1" si="72"/>
        <v>0</v>
      </c>
      <c r="R66" s="42">
        <f t="shared" ca="1" si="72"/>
        <v>0</v>
      </c>
      <c r="S66" s="42">
        <f t="shared" ca="1" si="72"/>
        <v>0</v>
      </c>
      <c r="T66" s="42">
        <f t="shared" ca="1" si="72"/>
        <v>0</v>
      </c>
      <c r="U66" s="42">
        <f t="shared" ca="1" si="72"/>
        <v>0</v>
      </c>
      <c r="V66" s="42">
        <f t="shared" ca="1" si="72"/>
        <v>0</v>
      </c>
      <c r="W66" s="42">
        <f t="shared" ca="1" si="72"/>
        <v>0</v>
      </c>
      <c r="X66" s="42">
        <f t="shared" ca="1" si="72"/>
        <v>0</v>
      </c>
      <c r="Y66" s="42">
        <f t="shared" ca="1" si="72"/>
        <v>0</v>
      </c>
      <c r="Z66" s="42">
        <f t="shared" ca="1" si="72"/>
        <v>0</v>
      </c>
      <c r="AA66" s="42">
        <f t="shared" ca="1" si="72"/>
        <v>0</v>
      </c>
      <c r="AB66" s="42">
        <f t="shared" ca="1" si="72"/>
        <v>0</v>
      </c>
      <c r="AC66" s="42">
        <f t="shared" ca="1" si="72"/>
        <v>0</v>
      </c>
      <c r="AD66" s="42">
        <f t="shared" ca="1" si="72"/>
        <v>0</v>
      </c>
      <c r="AE66" s="42">
        <f t="shared" ca="1" si="72"/>
        <v>0</v>
      </c>
      <c r="AF66" s="42">
        <f t="shared" ca="1" si="72"/>
        <v>0</v>
      </c>
      <c r="AG66" s="42">
        <f t="shared" ca="1" si="72"/>
        <v>0</v>
      </c>
      <c r="AH66" s="42">
        <f t="shared" ca="1" si="72"/>
        <v>0</v>
      </c>
      <c r="AI66" s="42">
        <f t="shared" ca="1" si="72"/>
        <v>0</v>
      </c>
      <c r="AJ66" s="42">
        <f t="shared" ca="1" si="72"/>
        <v>0</v>
      </c>
      <c r="AK66" s="42">
        <f t="shared" ca="1" si="72"/>
        <v>0</v>
      </c>
      <c r="AL66" s="42">
        <f t="shared" ca="1" si="72"/>
        <v>0</v>
      </c>
      <c r="AM66" s="42">
        <f t="shared" ca="1" si="72"/>
        <v>0</v>
      </c>
      <c r="AN66" s="42">
        <f t="shared" ca="1" si="72"/>
        <v>0</v>
      </c>
      <c r="AO66" s="42">
        <f t="shared" ca="1" si="72"/>
        <v>0</v>
      </c>
      <c r="AP66" s="42">
        <f t="shared" ca="1" si="72"/>
        <v>0</v>
      </c>
      <c r="AQ66" s="42">
        <f t="shared" ca="1" si="72"/>
        <v>0</v>
      </c>
      <c r="AR66" s="42">
        <f t="shared" ca="1" si="72"/>
        <v>0</v>
      </c>
      <c r="AS66" s="42">
        <f t="shared" ca="1" si="72"/>
        <v>0</v>
      </c>
      <c r="AT66" s="42">
        <f t="shared" ca="1" si="72"/>
        <v>0</v>
      </c>
      <c r="AU66" s="43">
        <f t="shared" ca="1" si="72"/>
        <v>0</v>
      </c>
      <c r="BO66" s="155" t="s">
        <v>236</v>
      </c>
      <c r="BP66" s="146">
        <f t="shared" ref="BP66:CX66" ca="1" si="73">BP60-BP61</f>
        <v>0</v>
      </c>
      <c r="BQ66" s="146">
        <f t="shared" ca="1" si="73"/>
        <v>0</v>
      </c>
      <c r="BR66" s="146">
        <f t="shared" ca="1" si="73"/>
        <v>0</v>
      </c>
      <c r="BS66" s="146">
        <f t="shared" ca="1" si="73"/>
        <v>0</v>
      </c>
      <c r="BT66" s="146">
        <f t="shared" ca="1" si="73"/>
        <v>0</v>
      </c>
      <c r="BU66" s="146">
        <f t="shared" ca="1" si="73"/>
        <v>0</v>
      </c>
      <c r="BV66" s="146">
        <f t="shared" ca="1" si="73"/>
        <v>0</v>
      </c>
      <c r="BW66" s="146">
        <f t="shared" ca="1" si="73"/>
        <v>0</v>
      </c>
      <c r="BX66" s="146">
        <f t="shared" ca="1" si="73"/>
        <v>0</v>
      </c>
      <c r="BY66" s="146">
        <f t="shared" ca="1" si="73"/>
        <v>0</v>
      </c>
      <c r="BZ66" s="146">
        <f t="shared" ca="1" si="73"/>
        <v>0</v>
      </c>
      <c r="CA66" s="146">
        <f t="shared" ca="1" si="73"/>
        <v>0</v>
      </c>
      <c r="CB66" s="146">
        <f t="shared" ca="1" si="73"/>
        <v>0</v>
      </c>
      <c r="CC66" s="146">
        <f t="shared" ca="1" si="73"/>
        <v>0</v>
      </c>
      <c r="CD66" s="146">
        <f t="shared" ca="1" si="73"/>
        <v>0</v>
      </c>
      <c r="CE66" s="146">
        <f t="shared" ca="1" si="73"/>
        <v>0</v>
      </c>
      <c r="CF66" s="146">
        <f t="shared" ca="1" si="73"/>
        <v>0</v>
      </c>
      <c r="CG66" s="146">
        <f t="shared" ca="1" si="73"/>
        <v>0</v>
      </c>
      <c r="CH66" s="146">
        <f t="shared" ca="1" si="73"/>
        <v>0</v>
      </c>
      <c r="CI66" s="146">
        <f t="shared" ca="1" si="73"/>
        <v>0</v>
      </c>
      <c r="CJ66" s="146">
        <f t="shared" ca="1" si="73"/>
        <v>0</v>
      </c>
      <c r="CK66" s="146">
        <f t="shared" ca="1" si="73"/>
        <v>0</v>
      </c>
      <c r="CL66" s="146">
        <f t="shared" ca="1" si="73"/>
        <v>0</v>
      </c>
      <c r="CM66" s="146">
        <f t="shared" ca="1" si="73"/>
        <v>0</v>
      </c>
      <c r="CN66" s="146">
        <f t="shared" ca="1" si="73"/>
        <v>0</v>
      </c>
      <c r="CO66" s="146">
        <f t="shared" ca="1" si="73"/>
        <v>0</v>
      </c>
      <c r="CP66" s="146">
        <f t="shared" ca="1" si="73"/>
        <v>0</v>
      </c>
      <c r="CQ66" s="146">
        <f t="shared" ca="1" si="73"/>
        <v>0</v>
      </c>
      <c r="CR66" s="146">
        <f t="shared" ca="1" si="73"/>
        <v>0</v>
      </c>
      <c r="CS66" s="146">
        <f t="shared" ca="1" si="73"/>
        <v>0</v>
      </c>
      <c r="CT66" s="146">
        <f t="shared" ca="1" si="73"/>
        <v>0</v>
      </c>
      <c r="CU66" s="146">
        <f t="shared" ca="1" si="73"/>
        <v>0</v>
      </c>
      <c r="CV66" s="146">
        <f t="shared" ca="1" si="73"/>
        <v>0</v>
      </c>
      <c r="CW66" s="146">
        <f t="shared" ca="1" si="73"/>
        <v>0</v>
      </c>
      <c r="CX66" s="147">
        <f t="shared" ca="1" si="73"/>
        <v>0</v>
      </c>
    </row>
    <row r="67" spans="3:102" x14ac:dyDescent="0.25">
      <c r="C67" s="4" t="str">
        <f t="shared" si="1"/>
        <v>Line 67: Direct Support payments. This is a calculation. This is simply the sum from the existing and new.</v>
      </c>
      <c r="E67" s="4">
        <f t="shared" si="2"/>
        <v>67</v>
      </c>
      <c r="F67" s="4" t="s">
        <v>8</v>
      </c>
      <c r="G67" s="4" t="s">
        <v>10</v>
      </c>
      <c r="H67" s="1" t="s">
        <v>25</v>
      </c>
      <c r="I67" s="1" t="s">
        <v>10</v>
      </c>
      <c r="K67" s="1" t="str">
        <f>K55</f>
        <v>Direct Support payments</v>
      </c>
      <c r="M67" s="38">
        <f t="shared" ref="M67:AU67" ca="1" si="74">M26+M55</f>
        <v>0</v>
      </c>
      <c r="N67" s="39">
        <f t="shared" ca="1" si="74"/>
        <v>0</v>
      </c>
      <c r="O67" s="39">
        <f t="shared" ca="1" si="74"/>
        <v>0</v>
      </c>
      <c r="P67" s="39">
        <f t="shared" ca="1" si="74"/>
        <v>0</v>
      </c>
      <c r="Q67" s="39">
        <f t="shared" ca="1" si="74"/>
        <v>0</v>
      </c>
      <c r="R67" s="39">
        <f t="shared" ca="1" si="74"/>
        <v>0</v>
      </c>
      <c r="S67" s="39">
        <f t="shared" ca="1" si="74"/>
        <v>0</v>
      </c>
      <c r="T67" s="39">
        <f t="shared" ca="1" si="74"/>
        <v>0</v>
      </c>
      <c r="U67" s="39">
        <f t="shared" ca="1" si="74"/>
        <v>0</v>
      </c>
      <c r="V67" s="39">
        <f t="shared" ca="1" si="74"/>
        <v>0</v>
      </c>
      <c r="W67" s="39">
        <f t="shared" ca="1" si="74"/>
        <v>0</v>
      </c>
      <c r="X67" s="39">
        <f t="shared" ca="1" si="74"/>
        <v>0</v>
      </c>
      <c r="Y67" s="39">
        <f t="shared" ca="1" si="74"/>
        <v>0</v>
      </c>
      <c r="Z67" s="39">
        <f t="shared" ca="1" si="74"/>
        <v>0</v>
      </c>
      <c r="AA67" s="39">
        <f t="shared" ca="1" si="74"/>
        <v>0</v>
      </c>
      <c r="AB67" s="39">
        <f t="shared" ca="1" si="74"/>
        <v>0</v>
      </c>
      <c r="AC67" s="39">
        <f t="shared" ca="1" si="74"/>
        <v>0</v>
      </c>
      <c r="AD67" s="39">
        <f t="shared" ca="1" si="74"/>
        <v>0</v>
      </c>
      <c r="AE67" s="39">
        <f t="shared" ca="1" si="74"/>
        <v>0</v>
      </c>
      <c r="AF67" s="39">
        <f t="shared" ca="1" si="74"/>
        <v>0</v>
      </c>
      <c r="AG67" s="39">
        <f t="shared" ca="1" si="74"/>
        <v>0</v>
      </c>
      <c r="AH67" s="39">
        <f t="shared" ca="1" si="74"/>
        <v>0</v>
      </c>
      <c r="AI67" s="39">
        <f t="shared" ca="1" si="74"/>
        <v>0</v>
      </c>
      <c r="AJ67" s="39">
        <f t="shared" ca="1" si="74"/>
        <v>0</v>
      </c>
      <c r="AK67" s="39">
        <f t="shared" ca="1" si="74"/>
        <v>0</v>
      </c>
      <c r="AL67" s="39">
        <f t="shared" ca="1" si="74"/>
        <v>0</v>
      </c>
      <c r="AM67" s="39">
        <f t="shared" ca="1" si="74"/>
        <v>0</v>
      </c>
      <c r="AN67" s="39">
        <f t="shared" ca="1" si="74"/>
        <v>0</v>
      </c>
      <c r="AO67" s="39">
        <f t="shared" ca="1" si="74"/>
        <v>0</v>
      </c>
      <c r="AP67" s="39">
        <f t="shared" ca="1" si="74"/>
        <v>0</v>
      </c>
      <c r="AQ67" s="39">
        <f t="shared" ca="1" si="74"/>
        <v>0</v>
      </c>
      <c r="AR67" s="39">
        <f t="shared" ca="1" si="74"/>
        <v>0</v>
      </c>
      <c r="AS67" s="39">
        <f t="shared" ca="1" si="74"/>
        <v>0</v>
      </c>
      <c r="AT67" s="39">
        <f t="shared" ca="1" si="74"/>
        <v>0</v>
      </c>
      <c r="AU67" s="40">
        <f t="shared" ca="1" si="74"/>
        <v>0</v>
      </c>
      <c r="BO67" s="157" t="s">
        <v>237</v>
      </c>
      <c r="BP67" s="148">
        <f t="shared" ref="BP67:CX67" ca="1" si="75">BP62+BP63</f>
        <v>0</v>
      </c>
      <c r="BQ67" s="148">
        <f t="shared" ca="1" si="75"/>
        <v>0</v>
      </c>
      <c r="BR67" s="148">
        <f t="shared" ca="1" si="75"/>
        <v>0</v>
      </c>
      <c r="BS67" s="148">
        <f t="shared" ca="1" si="75"/>
        <v>0</v>
      </c>
      <c r="BT67" s="148">
        <f t="shared" ca="1" si="75"/>
        <v>0</v>
      </c>
      <c r="BU67" s="148">
        <f t="shared" ca="1" si="75"/>
        <v>0</v>
      </c>
      <c r="BV67" s="148">
        <f t="shared" ca="1" si="75"/>
        <v>0</v>
      </c>
      <c r="BW67" s="148">
        <f t="shared" ca="1" si="75"/>
        <v>0</v>
      </c>
      <c r="BX67" s="148">
        <f t="shared" ca="1" si="75"/>
        <v>0</v>
      </c>
      <c r="BY67" s="148">
        <f t="shared" ca="1" si="75"/>
        <v>0</v>
      </c>
      <c r="BZ67" s="148">
        <f t="shared" ca="1" si="75"/>
        <v>0</v>
      </c>
      <c r="CA67" s="148">
        <f t="shared" ca="1" si="75"/>
        <v>0</v>
      </c>
      <c r="CB67" s="148">
        <f t="shared" ca="1" si="75"/>
        <v>0</v>
      </c>
      <c r="CC67" s="148">
        <f t="shared" ca="1" si="75"/>
        <v>0</v>
      </c>
      <c r="CD67" s="148">
        <f t="shared" ca="1" si="75"/>
        <v>0</v>
      </c>
      <c r="CE67" s="148">
        <f t="shared" ca="1" si="75"/>
        <v>0</v>
      </c>
      <c r="CF67" s="148">
        <f t="shared" ca="1" si="75"/>
        <v>0</v>
      </c>
      <c r="CG67" s="148">
        <f t="shared" ca="1" si="75"/>
        <v>0</v>
      </c>
      <c r="CH67" s="148">
        <f t="shared" ca="1" si="75"/>
        <v>0</v>
      </c>
      <c r="CI67" s="148">
        <f t="shared" ca="1" si="75"/>
        <v>0</v>
      </c>
      <c r="CJ67" s="148">
        <f t="shared" ca="1" si="75"/>
        <v>0</v>
      </c>
      <c r="CK67" s="148">
        <f t="shared" ca="1" si="75"/>
        <v>0</v>
      </c>
      <c r="CL67" s="148">
        <f t="shared" ca="1" si="75"/>
        <v>0</v>
      </c>
      <c r="CM67" s="148">
        <f t="shared" ca="1" si="75"/>
        <v>0</v>
      </c>
      <c r="CN67" s="148">
        <f t="shared" ca="1" si="75"/>
        <v>0</v>
      </c>
      <c r="CO67" s="148">
        <f t="shared" ca="1" si="75"/>
        <v>0</v>
      </c>
      <c r="CP67" s="148">
        <f t="shared" ca="1" si="75"/>
        <v>0</v>
      </c>
      <c r="CQ67" s="148">
        <f t="shared" ca="1" si="75"/>
        <v>0</v>
      </c>
      <c r="CR67" s="148">
        <f t="shared" ca="1" si="75"/>
        <v>0</v>
      </c>
      <c r="CS67" s="148">
        <f t="shared" ca="1" si="75"/>
        <v>0</v>
      </c>
      <c r="CT67" s="148">
        <f t="shared" ca="1" si="75"/>
        <v>0</v>
      </c>
      <c r="CU67" s="148">
        <f t="shared" ca="1" si="75"/>
        <v>0</v>
      </c>
      <c r="CV67" s="148">
        <f t="shared" ca="1" si="75"/>
        <v>0</v>
      </c>
      <c r="CW67" s="148">
        <f t="shared" ca="1" si="75"/>
        <v>0</v>
      </c>
      <c r="CX67" s="149">
        <f t="shared" ca="1" si="75"/>
        <v>0</v>
      </c>
    </row>
    <row r="68" spans="3:102" ht="15.75" thickBot="1" x14ac:dyDescent="0.3">
      <c r="C68" s="4" t="str">
        <f t="shared" si="1"/>
        <v>Line 68: Direct Government receipts. This is a calculation. This is simply the sum from the existing and new.</v>
      </c>
      <c r="E68" s="4">
        <f t="shared" si="2"/>
        <v>68</v>
      </c>
      <c r="F68" s="4" t="s">
        <v>8</v>
      </c>
      <c r="G68" s="4" t="s">
        <v>10</v>
      </c>
      <c r="H68" s="1" t="s">
        <v>25</v>
      </c>
      <c r="I68" s="1" t="s">
        <v>10</v>
      </c>
      <c r="K68" s="1" t="str">
        <f>K56</f>
        <v>Direct Government receipts</v>
      </c>
      <c r="M68" s="38">
        <f t="shared" ref="M68:AU68" ca="1" si="76">M27+M56</f>
        <v>0</v>
      </c>
      <c r="N68" s="39">
        <f t="shared" ca="1" si="76"/>
        <v>0</v>
      </c>
      <c r="O68" s="39">
        <f t="shared" ca="1" si="76"/>
        <v>0</v>
      </c>
      <c r="P68" s="39">
        <f t="shared" ca="1" si="76"/>
        <v>0</v>
      </c>
      <c r="Q68" s="39">
        <f t="shared" ca="1" si="76"/>
        <v>0</v>
      </c>
      <c r="R68" s="39">
        <f t="shared" ca="1" si="76"/>
        <v>0</v>
      </c>
      <c r="S68" s="39">
        <f t="shared" ca="1" si="76"/>
        <v>0</v>
      </c>
      <c r="T68" s="39">
        <f t="shared" ca="1" si="76"/>
        <v>0</v>
      </c>
      <c r="U68" s="39">
        <f t="shared" ca="1" si="76"/>
        <v>0</v>
      </c>
      <c r="V68" s="39">
        <f t="shared" ca="1" si="76"/>
        <v>0</v>
      </c>
      <c r="W68" s="39">
        <f t="shared" ca="1" si="76"/>
        <v>0</v>
      </c>
      <c r="X68" s="39">
        <f t="shared" ca="1" si="76"/>
        <v>0</v>
      </c>
      <c r="Y68" s="39">
        <f t="shared" ca="1" si="76"/>
        <v>0</v>
      </c>
      <c r="Z68" s="39">
        <f t="shared" ca="1" si="76"/>
        <v>0</v>
      </c>
      <c r="AA68" s="39">
        <f t="shared" ca="1" si="76"/>
        <v>0</v>
      </c>
      <c r="AB68" s="39">
        <f t="shared" ca="1" si="76"/>
        <v>0</v>
      </c>
      <c r="AC68" s="39">
        <f t="shared" ca="1" si="76"/>
        <v>0</v>
      </c>
      <c r="AD68" s="39">
        <f t="shared" ca="1" si="76"/>
        <v>0</v>
      </c>
      <c r="AE68" s="39">
        <f t="shared" ca="1" si="76"/>
        <v>0</v>
      </c>
      <c r="AF68" s="39">
        <f t="shared" ca="1" si="76"/>
        <v>0</v>
      </c>
      <c r="AG68" s="39">
        <f t="shared" ca="1" si="76"/>
        <v>0</v>
      </c>
      <c r="AH68" s="39">
        <f t="shared" ca="1" si="76"/>
        <v>0</v>
      </c>
      <c r="AI68" s="39">
        <f t="shared" ca="1" si="76"/>
        <v>0</v>
      </c>
      <c r="AJ68" s="39">
        <f t="shared" ca="1" si="76"/>
        <v>0</v>
      </c>
      <c r="AK68" s="39">
        <f t="shared" ca="1" si="76"/>
        <v>0</v>
      </c>
      <c r="AL68" s="39">
        <f t="shared" ca="1" si="76"/>
        <v>0</v>
      </c>
      <c r="AM68" s="39">
        <f t="shared" ca="1" si="76"/>
        <v>0</v>
      </c>
      <c r="AN68" s="39">
        <f t="shared" ca="1" si="76"/>
        <v>0</v>
      </c>
      <c r="AO68" s="39">
        <f t="shared" ca="1" si="76"/>
        <v>0</v>
      </c>
      <c r="AP68" s="39">
        <f t="shared" ca="1" si="76"/>
        <v>0</v>
      </c>
      <c r="AQ68" s="39">
        <f t="shared" ca="1" si="76"/>
        <v>0</v>
      </c>
      <c r="AR68" s="39">
        <f t="shared" ca="1" si="76"/>
        <v>0</v>
      </c>
      <c r="AS68" s="39">
        <f t="shared" ca="1" si="76"/>
        <v>0</v>
      </c>
      <c r="AT68" s="39">
        <f t="shared" ca="1" si="76"/>
        <v>0</v>
      </c>
      <c r="AU68" s="40">
        <f t="shared" ca="1" si="76"/>
        <v>0</v>
      </c>
      <c r="BO68" s="155" t="s">
        <v>240</v>
      </c>
      <c r="BP68" s="146">
        <f ca="1">BP64-BP65</f>
        <v>0</v>
      </c>
      <c r="BQ68" s="146">
        <f t="shared" ref="BQ68:CX68" ca="1" si="77">BQ64-BQ65</f>
        <v>0</v>
      </c>
      <c r="BR68" s="146">
        <f t="shared" ca="1" si="77"/>
        <v>0</v>
      </c>
      <c r="BS68" s="146">
        <f t="shared" ca="1" si="77"/>
        <v>0</v>
      </c>
      <c r="BT68" s="146">
        <f t="shared" ca="1" si="77"/>
        <v>0</v>
      </c>
      <c r="BU68" s="146">
        <f t="shared" ca="1" si="77"/>
        <v>0</v>
      </c>
      <c r="BV68" s="146">
        <f t="shared" ca="1" si="77"/>
        <v>0</v>
      </c>
      <c r="BW68" s="146">
        <f t="shared" ca="1" si="77"/>
        <v>0</v>
      </c>
      <c r="BX68" s="146">
        <f t="shared" ca="1" si="77"/>
        <v>0</v>
      </c>
      <c r="BY68" s="146">
        <f t="shared" ca="1" si="77"/>
        <v>0</v>
      </c>
      <c r="BZ68" s="146">
        <f t="shared" ca="1" si="77"/>
        <v>0</v>
      </c>
      <c r="CA68" s="146">
        <f t="shared" ca="1" si="77"/>
        <v>0</v>
      </c>
      <c r="CB68" s="146">
        <f t="shared" ca="1" si="77"/>
        <v>0</v>
      </c>
      <c r="CC68" s="146">
        <f t="shared" ca="1" si="77"/>
        <v>0</v>
      </c>
      <c r="CD68" s="146">
        <f t="shared" ca="1" si="77"/>
        <v>0</v>
      </c>
      <c r="CE68" s="146">
        <f t="shared" ca="1" si="77"/>
        <v>0</v>
      </c>
      <c r="CF68" s="146">
        <f t="shared" ca="1" si="77"/>
        <v>0</v>
      </c>
      <c r="CG68" s="146">
        <f t="shared" ca="1" si="77"/>
        <v>0</v>
      </c>
      <c r="CH68" s="146">
        <f t="shared" ca="1" si="77"/>
        <v>0</v>
      </c>
      <c r="CI68" s="146">
        <f t="shared" ca="1" si="77"/>
        <v>0</v>
      </c>
      <c r="CJ68" s="146">
        <f t="shared" ca="1" si="77"/>
        <v>0</v>
      </c>
      <c r="CK68" s="146">
        <f t="shared" ca="1" si="77"/>
        <v>0</v>
      </c>
      <c r="CL68" s="146">
        <f t="shared" ca="1" si="77"/>
        <v>0</v>
      </c>
      <c r="CM68" s="146">
        <f t="shared" ca="1" si="77"/>
        <v>0</v>
      </c>
      <c r="CN68" s="146">
        <f t="shared" ca="1" si="77"/>
        <v>0</v>
      </c>
      <c r="CO68" s="146">
        <f t="shared" ca="1" si="77"/>
        <v>0</v>
      </c>
      <c r="CP68" s="146">
        <f t="shared" ca="1" si="77"/>
        <v>0</v>
      </c>
      <c r="CQ68" s="146">
        <f t="shared" ca="1" si="77"/>
        <v>0</v>
      </c>
      <c r="CR68" s="146">
        <f t="shared" ca="1" si="77"/>
        <v>0</v>
      </c>
      <c r="CS68" s="146">
        <f t="shared" ca="1" si="77"/>
        <v>0</v>
      </c>
      <c r="CT68" s="146">
        <f t="shared" ca="1" si="77"/>
        <v>0</v>
      </c>
      <c r="CU68" s="146">
        <f t="shared" ca="1" si="77"/>
        <v>0</v>
      </c>
      <c r="CV68" s="146">
        <f t="shared" ca="1" si="77"/>
        <v>0</v>
      </c>
      <c r="CW68" s="146">
        <f t="shared" ca="1" si="77"/>
        <v>0</v>
      </c>
      <c r="CX68" s="147">
        <f t="shared" ca="1" si="77"/>
        <v>0</v>
      </c>
    </row>
    <row r="69" spans="3:102" ht="15.75" thickBot="1" x14ac:dyDescent="0.3">
      <c r="C69" s="4" t="str">
        <f t="shared" si="1"/>
        <v>Line 69: Total payments by Government. This is a calculation. This is the sum of revenues and payments.</v>
      </c>
      <c r="E69" s="4">
        <f t="shared" si="2"/>
        <v>69</v>
      </c>
      <c r="F69" s="4" t="s">
        <v>8</v>
      </c>
      <c r="G69" s="4" t="s">
        <v>10</v>
      </c>
      <c r="H69" s="1" t="s">
        <v>27</v>
      </c>
      <c r="I69" s="1" t="s">
        <v>10</v>
      </c>
      <c r="K69" s="1" t="s">
        <v>14</v>
      </c>
      <c r="M69" s="41">
        <f ca="1">SUM(M66:M68)</f>
        <v>0</v>
      </c>
      <c r="N69" s="42">
        <f t="shared" ref="N69:AU69" ca="1" si="78">SUM(N66:N68)</f>
        <v>0</v>
      </c>
      <c r="O69" s="42">
        <f t="shared" ca="1" si="78"/>
        <v>0</v>
      </c>
      <c r="P69" s="42">
        <f t="shared" ca="1" si="78"/>
        <v>0</v>
      </c>
      <c r="Q69" s="42">
        <f t="shared" ca="1" si="78"/>
        <v>0</v>
      </c>
      <c r="R69" s="42">
        <f t="shared" ca="1" si="78"/>
        <v>0</v>
      </c>
      <c r="S69" s="42">
        <f t="shared" ca="1" si="78"/>
        <v>0</v>
      </c>
      <c r="T69" s="42">
        <f t="shared" ca="1" si="78"/>
        <v>0</v>
      </c>
      <c r="U69" s="42">
        <f t="shared" ca="1" si="78"/>
        <v>0</v>
      </c>
      <c r="V69" s="42">
        <f t="shared" ca="1" si="78"/>
        <v>0</v>
      </c>
      <c r="W69" s="42">
        <f t="shared" ca="1" si="78"/>
        <v>0</v>
      </c>
      <c r="X69" s="42">
        <f t="shared" ca="1" si="78"/>
        <v>0</v>
      </c>
      <c r="Y69" s="42">
        <f t="shared" ca="1" si="78"/>
        <v>0</v>
      </c>
      <c r="Z69" s="42">
        <f t="shared" ca="1" si="78"/>
        <v>0</v>
      </c>
      <c r="AA69" s="42">
        <f t="shared" ca="1" si="78"/>
        <v>0</v>
      </c>
      <c r="AB69" s="42">
        <f t="shared" ca="1" si="78"/>
        <v>0</v>
      </c>
      <c r="AC69" s="42">
        <f t="shared" ca="1" si="78"/>
        <v>0</v>
      </c>
      <c r="AD69" s="42">
        <f t="shared" ca="1" si="78"/>
        <v>0</v>
      </c>
      <c r="AE69" s="42">
        <f t="shared" ca="1" si="78"/>
        <v>0</v>
      </c>
      <c r="AF69" s="42">
        <f t="shared" ca="1" si="78"/>
        <v>0</v>
      </c>
      <c r="AG69" s="42">
        <f t="shared" ca="1" si="78"/>
        <v>0</v>
      </c>
      <c r="AH69" s="42">
        <f t="shared" ca="1" si="78"/>
        <v>0</v>
      </c>
      <c r="AI69" s="42">
        <f t="shared" ca="1" si="78"/>
        <v>0</v>
      </c>
      <c r="AJ69" s="42">
        <f t="shared" ca="1" si="78"/>
        <v>0</v>
      </c>
      <c r="AK69" s="42">
        <f t="shared" ca="1" si="78"/>
        <v>0</v>
      </c>
      <c r="AL69" s="42">
        <f t="shared" ca="1" si="78"/>
        <v>0</v>
      </c>
      <c r="AM69" s="42">
        <f t="shared" ca="1" si="78"/>
        <v>0</v>
      </c>
      <c r="AN69" s="42">
        <f t="shared" ca="1" si="78"/>
        <v>0</v>
      </c>
      <c r="AO69" s="42">
        <f t="shared" ca="1" si="78"/>
        <v>0</v>
      </c>
      <c r="AP69" s="42">
        <f t="shared" ca="1" si="78"/>
        <v>0</v>
      </c>
      <c r="AQ69" s="42">
        <f t="shared" ca="1" si="78"/>
        <v>0</v>
      </c>
      <c r="AR69" s="42">
        <f t="shared" ca="1" si="78"/>
        <v>0</v>
      </c>
      <c r="AS69" s="42">
        <f t="shared" ca="1" si="78"/>
        <v>0</v>
      </c>
      <c r="AT69" s="42">
        <f t="shared" ca="1" si="78"/>
        <v>0</v>
      </c>
      <c r="AU69" s="43">
        <f t="shared" ca="1" si="78"/>
        <v>0</v>
      </c>
      <c r="BO69" s="157" t="s">
        <v>242</v>
      </c>
      <c r="BP69" s="148">
        <f ca="1">-M66</f>
        <v>0</v>
      </c>
      <c r="BQ69" s="148">
        <f t="shared" ref="BQ69:CX69" ca="1" si="79">-N66</f>
        <v>0</v>
      </c>
      <c r="BR69" s="148">
        <f t="shared" ca="1" si="79"/>
        <v>0</v>
      </c>
      <c r="BS69" s="148">
        <f t="shared" ca="1" si="79"/>
        <v>0</v>
      </c>
      <c r="BT69" s="148">
        <f t="shared" ca="1" si="79"/>
        <v>0</v>
      </c>
      <c r="BU69" s="148">
        <f t="shared" ca="1" si="79"/>
        <v>0</v>
      </c>
      <c r="BV69" s="148">
        <f t="shared" ca="1" si="79"/>
        <v>0</v>
      </c>
      <c r="BW69" s="148">
        <f t="shared" ca="1" si="79"/>
        <v>0</v>
      </c>
      <c r="BX69" s="148">
        <f t="shared" ca="1" si="79"/>
        <v>0</v>
      </c>
      <c r="BY69" s="148">
        <f t="shared" ca="1" si="79"/>
        <v>0</v>
      </c>
      <c r="BZ69" s="148">
        <f t="shared" ca="1" si="79"/>
        <v>0</v>
      </c>
      <c r="CA69" s="148">
        <f t="shared" ca="1" si="79"/>
        <v>0</v>
      </c>
      <c r="CB69" s="148">
        <f t="shared" ca="1" si="79"/>
        <v>0</v>
      </c>
      <c r="CC69" s="148">
        <f t="shared" ca="1" si="79"/>
        <v>0</v>
      </c>
      <c r="CD69" s="148">
        <f t="shared" ca="1" si="79"/>
        <v>0</v>
      </c>
      <c r="CE69" s="148">
        <f t="shared" ca="1" si="79"/>
        <v>0</v>
      </c>
      <c r="CF69" s="148">
        <f t="shared" ca="1" si="79"/>
        <v>0</v>
      </c>
      <c r="CG69" s="148">
        <f t="shared" ca="1" si="79"/>
        <v>0</v>
      </c>
      <c r="CH69" s="148">
        <f t="shared" ca="1" si="79"/>
        <v>0</v>
      </c>
      <c r="CI69" s="148">
        <f t="shared" ca="1" si="79"/>
        <v>0</v>
      </c>
      <c r="CJ69" s="148">
        <f t="shared" ca="1" si="79"/>
        <v>0</v>
      </c>
      <c r="CK69" s="148">
        <f t="shared" ca="1" si="79"/>
        <v>0</v>
      </c>
      <c r="CL69" s="148">
        <f t="shared" ca="1" si="79"/>
        <v>0</v>
      </c>
      <c r="CM69" s="148">
        <f t="shared" ca="1" si="79"/>
        <v>0</v>
      </c>
      <c r="CN69" s="148">
        <f t="shared" ca="1" si="79"/>
        <v>0</v>
      </c>
      <c r="CO69" s="148">
        <f t="shared" ca="1" si="79"/>
        <v>0</v>
      </c>
      <c r="CP69" s="148">
        <f t="shared" ca="1" si="79"/>
        <v>0</v>
      </c>
      <c r="CQ69" s="148">
        <f t="shared" ca="1" si="79"/>
        <v>0</v>
      </c>
      <c r="CR69" s="148">
        <f t="shared" ca="1" si="79"/>
        <v>0</v>
      </c>
      <c r="CS69" s="148">
        <f t="shared" ca="1" si="79"/>
        <v>0</v>
      </c>
      <c r="CT69" s="148">
        <f t="shared" ca="1" si="79"/>
        <v>0</v>
      </c>
      <c r="CU69" s="148">
        <f t="shared" ca="1" si="79"/>
        <v>0</v>
      </c>
      <c r="CV69" s="148">
        <f t="shared" ca="1" si="79"/>
        <v>0</v>
      </c>
      <c r="CW69" s="148">
        <f t="shared" ca="1" si="79"/>
        <v>0</v>
      </c>
      <c r="CX69" s="149">
        <f t="shared" ca="1" si="79"/>
        <v>0</v>
      </c>
    </row>
  </sheetData>
  <sheetProtection algorithmName="SHA-512" hashValue="Jb9cm2Axn66xXI7HL1XZ9IrDB6syA9/GyorTsKtERrNiH4Zzw5rO0R5/oaVdjdgUheiYX9slTxvZC+3s6ZBMjQ==" saltValue="sgI6W/rT0BQxJ5eDF7AcpQ==" spinCount="100000" sheet="1" objects="1" scenarios="1" formatCells="0" formatColumns="0" formatRows="0"/>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EB965-42F7-46AE-A3A0-79BAF5C86B04}">
  <sheetPr codeName="Sheet11"/>
  <dimension ref="A1:CQ102"/>
  <sheetViews>
    <sheetView topLeftCell="E1" zoomScale="73" zoomScaleNormal="73" workbookViewId="0">
      <selection activeCell="N3" sqref="N3"/>
    </sheetView>
  </sheetViews>
  <sheetFormatPr defaultRowHeight="15" outlineLevelRow="1" outlineLevelCol="1" x14ac:dyDescent="0.25"/>
  <cols>
    <col min="1" max="1" width="19" style="83" hidden="1" customWidth="1" outlineLevel="1"/>
    <col min="2" max="2" width="14.28515625" style="83" hidden="1" customWidth="1" outlineLevel="1"/>
    <col min="3" max="4" width="19" style="83" hidden="1" customWidth="1" outlineLevel="1"/>
    <col min="5" max="5" width="19" style="67" customWidth="1" collapsed="1"/>
    <col min="6" max="6" width="24.7109375" style="67" customWidth="1"/>
    <col min="7" max="7" width="3.28515625" style="67" customWidth="1"/>
    <col min="8" max="8" width="12.5703125" style="67" customWidth="1"/>
    <col min="9" max="9" width="24.7109375" style="67" customWidth="1"/>
    <col min="10" max="10" width="20.42578125" style="67" customWidth="1"/>
    <col min="11" max="11" width="9.5703125" style="67" customWidth="1"/>
    <col min="12" max="30" width="8.140625" style="67" customWidth="1"/>
    <col min="31" max="45" width="8.140625" style="67" customWidth="1" outlineLevel="1"/>
    <col min="46" max="54" width="9.140625" style="67"/>
    <col min="55" max="55" width="9.140625" style="169"/>
    <col min="56" max="16384" width="9.140625" style="67"/>
  </cols>
  <sheetData>
    <row r="1" spans="1:95" x14ac:dyDescent="0.25">
      <c r="A1" s="83" t="s">
        <v>101</v>
      </c>
    </row>
    <row r="2" spans="1:95" x14ac:dyDescent="0.25">
      <c r="A2" s="83" t="str">
        <f>F2</f>
        <v>Instructions</v>
      </c>
      <c r="C2" s="83">
        <f>ROW(D2)</f>
        <v>2</v>
      </c>
      <c r="F2" s="82" t="s">
        <v>94</v>
      </c>
    </row>
    <row r="3" spans="1:95" x14ac:dyDescent="0.25">
      <c r="A3" s="83" t="str">
        <f t="shared" ref="A3:A54" si="0">IF(AND(D3="",F3=""),"","Line "&amp;C3&amp;": "&amp;I3&amp;". This is "&amp;D3&amp;". "&amp;F3)</f>
        <v xml:space="preserve">Line 3: PROBABILITY OF EACH SCENARIO. This is a section header. </v>
      </c>
      <c r="C3" s="83">
        <f t="shared" ref="C3:C59" si="1">ROW(D3)</f>
        <v>3</v>
      </c>
      <c r="D3" s="83" t="s">
        <v>103</v>
      </c>
      <c r="F3" s="82"/>
      <c r="I3" s="82" t="s">
        <v>163</v>
      </c>
    </row>
    <row r="4" spans="1:95" ht="15.75" thickBot="1" x14ac:dyDescent="0.3">
      <c r="A4" s="83" t="str">
        <f t="shared" si="0"/>
        <v/>
      </c>
      <c r="C4" s="83">
        <f t="shared" si="1"/>
        <v>4</v>
      </c>
      <c r="F4" s="82"/>
      <c r="G4" s="67" t="s">
        <v>10</v>
      </c>
      <c r="I4" s="67" t="s">
        <v>88</v>
      </c>
      <c r="K4" s="73" t="s">
        <v>183</v>
      </c>
      <c r="L4" s="73">
        <v>1</v>
      </c>
      <c r="M4" s="73">
        <v>2</v>
      </c>
      <c r="N4" s="73">
        <v>3</v>
      </c>
      <c r="O4" s="73">
        <v>4</v>
      </c>
      <c r="P4" s="73">
        <v>5</v>
      </c>
      <c r="Q4" s="73">
        <v>6</v>
      </c>
    </row>
    <row r="5" spans="1:95" ht="15.75" thickBot="1" x14ac:dyDescent="0.3">
      <c r="A5" s="83" t="str">
        <f t="shared" si="0"/>
        <v xml:space="preserve">Line 5: Probability of Conditions being better than this. This is an input from the Stress Multipliers sheet. Given the ranking of the scenarios, this is the probability that the actual outcome will be better than the given scenario.  For example if the basecase is optimistic, there may be an 20% chance that the outcome will be better than Scenario 1.  The last scenario may have only a 1% or 5% chance that the loss will be better.  </v>
      </c>
      <c r="C5" s="83">
        <f t="shared" si="1"/>
        <v>5</v>
      </c>
      <c r="D5" s="83" t="s">
        <v>137</v>
      </c>
      <c r="F5" s="67" t="s">
        <v>136</v>
      </c>
      <c r="G5" s="67" t="s">
        <v>10</v>
      </c>
      <c r="I5" s="67" t="s">
        <v>141</v>
      </c>
      <c r="K5" s="132">
        <f>'Stress Multipliers'!C39</f>
        <v>0.1586552539314568</v>
      </c>
      <c r="L5" s="132">
        <f>'Stress Multipliers'!C49</f>
        <v>0.5</v>
      </c>
      <c r="M5" s="132">
        <f>'Stress Multipliers'!C59</f>
        <v>0.69146246127401312</v>
      </c>
      <c r="N5" s="132">
        <f>'Stress Multipliers'!C69</f>
        <v>0.84134474606854304</v>
      </c>
      <c r="O5" s="132">
        <f>'Stress Multipliers'!C79</f>
        <v>0.93319279873114191</v>
      </c>
      <c r="P5" s="132">
        <f>'Stress Multipliers'!C89</f>
        <v>0.97724986805182079</v>
      </c>
      <c r="Q5" s="132">
        <f>'Stress Multipliers'!C99</f>
        <v>0.99379033467422384</v>
      </c>
    </row>
    <row r="6" spans="1:95" ht="15.75" thickBot="1" x14ac:dyDescent="0.3">
      <c r="A6" s="83" t="str">
        <f t="shared" si="0"/>
        <v>Line 6: Marginal Probability. This is a calculation. This is the probability that the loss will be in the band between this scenario and the previous one.  The last scenario also counts the probability that the loss could be worse.</v>
      </c>
      <c r="C6" s="83">
        <f t="shared" si="1"/>
        <v>6</v>
      </c>
      <c r="D6" s="83" t="s">
        <v>8</v>
      </c>
      <c r="F6" s="67" t="s">
        <v>249</v>
      </c>
      <c r="G6" s="67" t="s">
        <v>10</v>
      </c>
      <c r="I6" s="67" t="s">
        <v>58</v>
      </c>
      <c r="K6" s="103">
        <f>K5</f>
        <v>0.1586552539314568</v>
      </c>
      <c r="L6" s="103">
        <f>L5-K5</f>
        <v>0.3413447460685432</v>
      </c>
      <c r="M6" s="103">
        <f t="shared" ref="M6" si="2">M5-L5</f>
        <v>0.19146246127401312</v>
      </c>
      <c r="N6" s="103">
        <f t="shared" ref="N6" si="3">N5-M5</f>
        <v>0.14988228479452992</v>
      </c>
      <c r="O6" s="103">
        <f t="shared" ref="O6" si="4">O5-N5</f>
        <v>9.1848052662598878E-2</v>
      </c>
      <c r="P6" s="103">
        <f t="shared" ref="P6" si="5">P5-O5</f>
        <v>4.4057069320678877E-2</v>
      </c>
      <c r="Q6" s="103">
        <f>Q5-P5+(1-Q5)</f>
        <v>2.2750131948179209E-2</v>
      </c>
    </row>
    <row r="7" spans="1:95" x14ac:dyDescent="0.25">
      <c r="A7" s="83" t="str">
        <f t="shared" si="0"/>
        <v/>
      </c>
      <c r="C7" s="83">
        <f t="shared" si="1"/>
        <v>7</v>
      </c>
    </row>
    <row r="8" spans="1:95" x14ac:dyDescent="0.25">
      <c r="A8" s="83" t="str">
        <f t="shared" si="0"/>
        <v/>
      </c>
      <c r="C8" s="83">
        <f t="shared" si="1"/>
        <v>8</v>
      </c>
      <c r="E8" s="67" t="s">
        <v>10</v>
      </c>
      <c r="I8" s="82" t="s">
        <v>84</v>
      </c>
      <c r="BC8" s="169" t="s">
        <v>244</v>
      </c>
    </row>
    <row r="9" spans="1:95" s="75" customFormat="1" ht="15.75" thickBot="1" x14ac:dyDescent="0.3">
      <c r="A9" s="83" t="str">
        <f t="shared" si="0"/>
        <v>Line 9: Payments. This is a general instruction.. The scenarios should be ranked in order of their severity, starting with the basecase.</v>
      </c>
      <c r="B9" s="83"/>
      <c r="C9" s="83">
        <f t="shared" si="1"/>
        <v>9</v>
      </c>
      <c r="D9" s="83" t="s">
        <v>70</v>
      </c>
      <c r="E9" s="67" t="s">
        <v>10</v>
      </c>
      <c r="F9" s="67" t="s">
        <v>71</v>
      </c>
      <c r="G9" s="67" t="s">
        <v>10</v>
      </c>
      <c r="H9" s="74" t="s">
        <v>11</v>
      </c>
      <c r="I9" s="75" t="s">
        <v>62</v>
      </c>
      <c r="K9" s="75">
        <f>'Scenario 1'!M5</f>
        <v>2020</v>
      </c>
      <c r="L9" s="75">
        <f>'Scenario 1'!N5</f>
        <v>2021</v>
      </c>
      <c r="M9" s="75">
        <f>'Scenario 1'!O5</f>
        <v>2022</v>
      </c>
      <c r="N9" s="75">
        <f>'Scenario 1'!P5</f>
        <v>2023</v>
      </c>
      <c r="O9" s="75">
        <f>'Scenario 1'!Q5</f>
        <v>2024</v>
      </c>
      <c r="P9" s="75">
        <f>'Scenario 1'!R5</f>
        <v>2025</v>
      </c>
      <c r="Q9" s="75">
        <f>'Scenario 1'!S5</f>
        <v>2026</v>
      </c>
      <c r="R9" s="75">
        <f>'Scenario 1'!T5</f>
        <v>2027</v>
      </c>
      <c r="S9" s="75">
        <f>'Scenario 1'!U5</f>
        <v>2028</v>
      </c>
      <c r="T9" s="75">
        <f>'Scenario 1'!V5</f>
        <v>2029</v>
      </c>
      <c r="U9" s="75">
        <f>'Scenario 1'!W5</f>
        <v>2030</v>
      </c>
      <c r="V9" s="75">
        <f>'Scenario 1'!X5</f>
        <v>2031</v>
      </c>
      <c r="W9" s="75">
        <f>'Scenario 1'!Y5</f>
        <v>2032</v>
      </c>
      <c r="X9" s="75">
        <f>'Scenario 1'!Z5</f>
        <v>2033</v>
      </c>
      <c r="Y9" s="75">
        <f>'Scenario 1'!AA5</f>
        <v>2034</v>
      </c>
      <c r="Z9" s="75">
        <f>'Scenario 1'!AB5</f>
        <v>2035</v>
      </c>
      <c r="AA9" s="75">
        <f>'Scenario 1'!AC5</f>
        <v>2036</v>
      </c>
      <c r="AB9" s="75">
        <f>'Scenario 1'!AD5</f>
        <v>2037</v>
      </c>
      <c r="AC9" s="75">
        <f>'Scenario 1'!AE5</f>
        <v>2038</v>
      </c>
      <c r="AD9" s="75">
        <f>'Scenario 1'!AF5</f>
        <v>2039</v>
      </c>
      <c r="AE9" s="75">
        <f>'Scenario 1'!AG5</f>
        <v>2040</v>
      </c>
      <c r="AF9" s="75">
        <f>'Scenario 1'!AH5</f>
        <v>2041</v>
      </c>
      <c r="AG9" s="75">
        <f>'Scenario 1'!AI5</f>
        <v>2042</v>
      </c>
      <c r="AH9" s="75">
        <f>'Scenario 1'!AJ5</f>
        <v>2043</v>
      </c>
      <c r="AI9" s="75">
        <f>'Scenario 1'!AK5</f>
        <v>2044</v>
      </c>
      <c r="AJ9" s="75">
        <f>'Scenario 1'!AL5</f>
        <v>2045</v>
      </c>
      <c r="AK9" s="75">
        <f>'Scenario 1'!AM5</f>
        <v>2046</v>
      </c>
      <c r="AL9" s="75">
        <f>'Scenario 1'!AN5</f>
        <v>2047</v>
      </c>
      <c r="AM9" s="75">
        <f>'Scenario 1'!AO5</f>
        <v>2048</v>
      </c>
      <c r="AN9" s="75">
        <f>'Scenario 1'!AP5</f>
        <v>2049</v>
      </c>
      <c r="AO9" s="75">
        <f>'Scenario 1'!AQ5</f>
        <v>2050</v>
      </c>
      <c r="AP9" s="75">
        <f>'Scenario 1'!AR5</f>
        <v>2051</v>
      </c>
      <c r="AQ9" s="75">
        <f>'Scenario 1'!AS5</f>
        <v>2052</v>
      </c>
      <c r="AR9" s="75">
        <f>'Scenario 1'!AT5</f>
        <v>2053</v>
      </c>
      <c r="AS9" s="75">
        <f>'Scenario 1'!AU5</f>
        <v>2054</v>
      </c>
      <c r="BC9" s="170"/>
      <c r="BD9" s="158">
        <f t="shared" ref="BD9:CL9" si="6">K9</f>
        <v>2020</v>
      </c>
      <c r="BE9" s="158">
        <f t="shared" si="6"/>
        <v>2021</v>
      </c>
      <c r="BF9" s="158">
        <f t="shared" si="6"/>
        <v>2022</v>
      </c>
      <c r="BG9" s="158">
        <f t="shared" si="6"/>
        <v>2023</v>
      </c>
      <c r="BH9" s="158">
        <f t="shared" si="6"/>
        <v>2024</v>
      </c>
      <c r="BI9" s="158">
        <f t="shared" si="6"/>
        <v>2025</v>
      </c>
      <c r="BJ9" s="158">
        <f t="shared" si="6"/>
        <v>2026</v>
      </c>
      <c r="BK9" s="158">
        <f t="shared" si="6"/>
        <v>2027</v>
      </c>
      <c r="BL9" s="158">
        <f t="shared" si="6"/>
        <v>2028</v>
      </c>
      <c r="BM9" s="158">
        <f t="shared" si="6"/>
        <v>2029</v>
      </c>
      <c r="BN9" s="158">
        <f t="shared" si="6"/>
        <v>2030</v>
      </c>
      <c r="BO9" s="158">
        <f t="shared" si="6"/>
        <v>2031</v>
      </c>
      <c r="BP9" s="158">
        <f t="shared" si="6"/>
        <v>2032</v>
      </c>
      <c r="BQ9" s="158">
        <f t="shared" si="6"/>
        <v>2033</v>
      </c>
      <c r="BR9" s="158">
        <f t="shared" si="6"/>
        <v>2034</v>
      </c>
      <c r="BS9" s="158">
        <f t="shared" si="6"/>
        <v>2035</v>
      </c>
      <c r="BT9" s="158">
        <f t="shared" si="6"/>
        <v>2036</v>
      </c>
      <c r="BU9" s="158">
        <f t="shared" si="6"/>
        <v>2037</v>
      </c>
      <c r="BV9" s="158">
        <f t="shared" si="6"/>
        <v>2038</v>
      </c>
      <c r="BW9" s="158">
        <f t="shared" si="6"/>
        <v>2039</v>
      </c>
      <c r="BX9" s="158">
        <f t="shared" si="6"/>
        <v>2040</v>
      </c>
      <c r="BY9" s="158">
        <f t="shared" si="6"/>
        <v>2041</v>
      </c>
      <c r="BZ9" s="158">
        <f t="shared" si="6"/>
        <v>2042</v>
      </c>
      <c r="CA9" s="158">
        <f t="shared" si="6"/>
        <v>2043</v>
      </c>
      <c r="CB9" s="158">
        <f t="shared" si="6"/>
        <v>2044</v>
      </c>
      <c r="CC9" s="158">
        <f t="shared" si="6"/>
        <v>2045</v>
      </c>
      <c r="CD9" s="158">
        <f t="shared" si="6"/>
        <v>2046</v>
      </c>
      <c r="CE9" s="158">
        <f t="shared" si="6"/>
        <v>2047</v>
      </c>
      <c r="CF9" s="158">
        <f t="shared" si="6"/>
        <v>2048</v>
      </c>
      <c r="CG9" s="158">
        <f t="shared" si="6"/>
        <v>2049</v>
      </c>
      <c r="CH9" s="158">
        <f t="shared" si="6"/>
        <v>2050</v>
      </c>
      <c r="CI9" s="158">
        <f t="shared" si="6"/>
        <v>2051</v>
      </c>
      <c r="CJ9" s="158">
        <f t="shared" si="6"/>
        <v>2052</v>
      </c>
      <c r="CK9" s="158">
        <f t="shared" si="6"/>
        <v>2053</v>
      </c>
      <c r="CL9" s="159">
        <f t="shared" si="6"/>
        <v>2054</v>
      </c>
    </row>
    <row r="10" spans="1:95" s="75" customFormat="1" ht="15.75" thickBot="1" x14ac:dyDescent="0.3">
      <c r="A10" s="83" t="str">
        <f t="shared" si="0"/>
        <v>Line 10: Debt payments made by Government for Guarantee on Debt of combined business and project. This is a link from Basecase page. For Basecase</v>
      </c>
      <c r="B10" s="83"/>
      <c r="C10" s="83">
        <f t="shared" si="1"/>
        <v>10</v>
      </c>
      <c r="D10" s="83" t="s">
        <v>186</v>
      </c>
      <c r="E10" s="67"/>
      <c r="F10" s="67" t="s">
        <v>184</v>
      </c>
      <c r="G10" s="67"/>
      <c r="H10" s="74" t="s">
        <v>183</v>
      </c>
      <c r="I10" s="67" t="str">
        <f>Basecase!K$66</f>
        <v>Debt payments made by Government for Guarantee on Debt of combined business and project</v>
      </c>
      <c r="K10" s="41">
        <f ca="1">Basecase!M$66</f>
        <v>0</v>
      </c>
      <c r="L10" s="42">
        <f ca="1">Basecase!N$66</f>
        <v>0</v>
      </c>
      <c r="M10" s="42">
        <f ca="1">Basecase!O$66</f>
        <v>0</v>
      </c>
      <c r="N10" s="42">
        <f ca="1">Basecase!P$66</f>
        <v>0</v>
      </c>
      <c r="O10" s="42">
        <f ca="1">Basecase!Q$66</f>
        <v>0</v>
      </c>
      <c r="P10" s="42">
        <f ca="1">Basecase!R$66</f>
        <v>0</v>
      </c>
      <c r="Q10" s="42">
        <f ca="1">Basecase!S$66</f>
        <v>0</v>
      </c>
      <c r="R10" s="42">
        <f ca="1">Basecase!T$66</f>
        <v>0</v>
      </c>
      <c r="S10" s="42">
        <f ca="1">Basecase!U$66</f>
        <v>0</v>
      </c>
      <c r="T10" s="42">
        <f ca="1">Basecase!V$66</f>
        <v>0</v>
      </c>
      <c r="U10" s="42">
        <f ca="1">Basecase!W$66</f>
        <v>0</v>
      </c>
      <c r="V10" s="42">
        <f ca="1">Basecase!X$66</f>
        <v>0</v>
      </c>
      <c r="W10" s="42">
        <f ca="1">Basecase!Y$66</f>
        <v>0</v>
      </c>
      <c r="X10" s="42">
        <f ca="1">Basecase!Z$66</f>
        <v>0</v>
      </c>
      <c r="Y10" s="42">
        <f ca="1">Basecase!AA$66</f>
        <v>0</v>
      </c>
      <c r="Z10" s="42">
        <f ca="1">Basecase!AB$66</f>
        <v>0</v>
      </c>
      <c r="AA10" s="42">
        <f ca="1">Basecase!AC$66</f>
        <v>0</v>
      </c>
      <c r="AB10" s="42">
        <f ca="1">Basecase!AD$66</f>
        <v>0</v>
      </c>
      <c r="AC10" s="42">
        <f ca="1">Basecase!AE$66</f>
        <v>0</v>
      </c>
      <c r="AD10" s="42">
        <f ca="1">Basecase!AF$66</f>
        <v>0</v>
      </c>
      <c r="AE10" s="42">
        <f ca="1">Basecase!AG$66</f>
        <v>0</v>
      </c>
      <c r="AF10" s="42">
        <f ca="1">Basecase!AH$66</f>
        <v>0</v>
      </c>
      <c r="AG10" s="42">
        <f ca="1">Basecase!AI$66</f>
        <v>0</v>
      </c>
      <c r="AH10" s="42">
        <f ca="1">Basecase!AJ$66</f>
        <v>0</v>
      </c>
      <c r="AI10" s="42">
        <f ca="1">Basecase!AK$66</f>
        <v>0</v>
      </c>
      <c r="AJ10" s="42">
        <f ca="1">Basecase!AL$66</f>
        <v>0</v>
      </c>
      <c r="AK10" s="42">
        <f ca="1">Basecase!AM$66</f>
        <v>0</v>
      </c>
      <c r="AL10" s="42">
        <f ca="1">Basecase!AN$66</f>
        <v>0</v>
      </c>
      <c r="AM10" s="42">
        <f ca="1">Basecase!AO$66</f>
        <v>0</v>
      </c>
      <c r="AN10" s="42">
        <f ca="1">Basecase!AP$66</f>
        <v>0</v>
      </c>
      <c r="AO10" s="42">
        <f ca="1">Basecase!AQ$66</f>
        <v>0</v>
      </c>
      <c r="AP10" s="42">
        <f ca="1">Basecase!AR$66</f>
        <v>0</v>
      </c>
      <c r="AQ10" s="42">
        <f ca="1">Basecase!AS$66</f>
        <v>0</v>
      </c>
      <c r="AR10" s="42">
        <f ca="1">Basecase!AT$66</f>
        <v>0</v>
      </c>
      <c r="AS10" s="43">
        <f ca="1">Basecase!AU$66</f>
        <v>0</v>
      </c>
      <c r="BC10" s="192" t="s">
        <v>243</v>
      </c>
      <c r="BD10" s="160">
        <f t="shared" ref="BD10:BM16" ca="1" si="7">-K10</f>
        <v>0</v>
      </c>
      <c r="BE10" s="161">
        <f t="shared" ca="1" si="7"/>
        <v>0</v>
      </c>
      <c r="BF10" s="161">
        <f t="shared" ca="1" si="7"/>
        <v>0</v>
      </c>
      <c r="BG10" s="161">
        <f t="shared" ca="1" si="7"/>
        <v>0</v>
      </c>
      <c r="BH10" s="161">
        <f t="shared" ca="1" si="7"/>
        <v>0</v>
      </c>
      <c r="BI10" s="161">
        <f t="shared" ca="1" si="7"/>
        <v>0</v>
      </c>
      <c r="BJ10" s="161">
        <f t="shared" ca="1" si="7"/>
        <v>0</v>
      </c>
      <c r="BK10" s="161">
        <f t="shared" ca="1" si="7"/>
        <v>0</v>
      </c>
      <c r="BL10" s="161">
        <f t="shared" ca="1" si="7"/>
        <v>0</v>
      </c>
      <c r="BM10" s="161">
        <f t="shared" ca="1" si="7"/>
        <v>0</v>
      </c>
      <c r="BN10" s="161">
        <f t="shared" ref="BN10:BW16" ca="1" si="8">-U10</f>
        <v>0</v>
      </c>
      <c r="BO10" s="161">
        <f t="shared" ca="1" si="8"/>
        <v>0</v>
      </c>
      <c r="BP10" s="161">
        <f t="shared" ca="1" si="8"/>
        <v>0</v>
      </c>
      <c r="BQ10" s="161">
        <f t="shared" ca="1" si="8"/>
        <v>0</v>
      </c>
      <c r="BR10" s="161">
        <f t="shared" ca="1" si="8"/>
        <v>0</v>
      </c>
      <c r="BS10" s="161">
        <f t="shared" ca="1" si="8"/>
        <v>0</v>
      </c>
      <c r="BT10" s="161">
        <f t="shared" ca="1" si="8"/>
        <v>0</v>
      </c>
      <c r="BU10" s="161">
        <f t="shared" ca="1" si="8"/>
        <v>0</v>
      </c>
      <c r="BV10" s="161">
        <f t="shared" ca="1" si="8"/>
        <v>0</v>
      </c>
      <c r="BW10" s="161">
        <f t="shared" ca="1" si="8"/>
        <v>0</v>
      </c>
      <c r="BX10" s="161">
        <f t="shared" ref="BX10:CG16" ca="1" si="9">-AE10</f>
        <v>0</v>
      </c>
      <c r="BY10" s="161">
        <f t="shared" ca="1" si="9"/>
        <v>0</v>
      </c>
      <c r="BZ10" s="161">
        <f t="shared" ca="1" si="9"/>
        <v>0</v>
      </c>
      <c r="CA10" s="161">
        <f t="shared" ca="1" si="9"/>
        <v>0</v>
      </c>
      <c r="CB10" s="161">
        <f t="shared" ca="1" si="9"/>
        <v>0</v>
      </c>
      <c r="CC10" s="161">
        <f t="shared" ca="1" si="9"/>
        <v>0</v>
      </c>
      <c r="CD10" s="161">
        <f t="shared" ca="1" si="9"/>
        <v>0</v>
      </c>
      <c r="CE10" s="161">
        <f t="shared" ca="1" si="9"/>
        <v>0</v>
      </c>
      <c r="CF10" s="161">
        <f t="shared" ca="1" si="9"/>
        <v>0</v>
      </c>
      <c r="CG10" s="161">
        <f t="shared" ca="1" si="9"/>
        <v>0</v>
      </c>
      <c r="CH10" s="161">
        <f t="shared" ref="CH10:CL16" ca="1" si="10">-AO10</f>
        <v>0</v>
      </c>
      <c r="CI10" s="161">
        <f t="shared" ca="1" si="10"/>
        <v>0</v>
      </c>
      <c r="CJ10" s="161">
        <f t="shared" ca="1" si="10"/>
        <v>0</v>
      </c>
      <c r="CK10" s="161">
        <f t="shared" ca="1" si="10"/>
        <v>0</v>
      </c>
      <c r="CL10" s="162">
        <f t="shared" ca="1" si="10"/>
        <v>0</v>
      </c>
    </row>
    <row r="11" spans="1:95" ht="15.75" thickBot="1" x14ac:dyDescent="0.3">
      <c r="A11" s="83" t="str">
        <f t="shared" si="0"/>
        <v>Line 11: Debt payments made by Government for Guarantee on Debt of combined business and project. This is a link from a Scenario page. For Scenario 1</v>
      </c>
      <c r="C11" s="83">
        <f t="shared" si="1"/>
        <v>11</v>
      </c>
      <c r="D11" s="83" t="s">
        <v>102</v>
      </c>
      <c r="E11" s="67" t="s">
        <v>10</v>
      </c>
      <c r="F11" s="67" t="s">
        <v>64</v>
      </c>
      <c r="G11" s="67" t="s">
        <v>10</v>
      </c>
      <c r="H11" s="73">
        <v>1</v>
      </c>
      <c r="I11" s="67" t="str">
        <f>'Scenario 1'!K$66</f>
        <v>Debt payments made by Government for Guarantee on Debt of combined business and project</v>
      </c>
      <c r="K11" s="41">
        <f ca="1">'Scenario 1'!M$66</f>
        <v>0</v>
      </c>
      <c r="L11" s="42">
        <f ca="1">'Scenario 1'!N$66</f>
        <v>0</v>
      </c>
      <c r="M11" s="42">
        <f ca="1">'Scenario 1'!O$66</f>
        <v>0</v>
      </c>
      <c r="N11" s="42">
        <f ca="1">'Scenario 1'!P$66</f>
        <v>0</v>
      </c>
      <c r="O11" s="42">
        <f ca="1">'Scenario 1'!Q$66</f>
        <v>0</v>
      </c>
      <c r="P11" s="42">
        <f ca="1">'Scenario 1'!R$66</f>
        <v>0</v>
      </c>
      <c r="Q11" s="42">
        <f ca="1">'Scenario 1'!S$66</f>
        <v>0</v>
      </c>
      <c r="R11" s="42">
        <f ca="1">'Scenario 1'!T$66</f>
        <v>0</v>
      </c>
      <c r="S11" s="42">
        <f ca="1">'Scenario 1'!U$66</f>
        <v>0</v>
      </c>
      <c r="T11" s="42">
        <f ca="1">'Scenario 1'!V$66</f>
        <v>0</v>
      </c>
      <c r="U11" s="42">
        <f ca="1">'Scenario 1'!W$66</f>
        <v>0</v>
      </c>
      <c r="V11" s="42">
        <f ca="1">'Scenario 1'!X$66</f>
        <v>0</v>
      </c>
      <c r="W11" s="42">
        <f ca="1">'Scenario 1'!Y$66</f>
        <v>0</v>
      </c>
      <c r="X11" s="42">
        <f ca="1">'Scenario 1'!Z$66</f>
        <v>0</v>
      </c>
      <c r="Y11" s="42">
        <f ca="1">'Scenario 1'!AA$66</f>
        <v>0</v>
      </c>
      <c r="Z11" s="42">
        <f ca="1">'Scenario 1'!AB$66</f>
        <v>0</v>
      </c>
      <c r="AA11" s="42">
        <f ca="1">'Scenario 1'!AC$66</f>
        <v>0</v>
      </c>
      <c r="AB11" s="42">
        <f ca="1">'Scenario 1'!AD$66</f>
        <v>0</v>
      </c>
      <c r="AC11" s="42">
        <f ca="1">'Scenario 1'!AE$66</f>
        <v>0</v>
      </c>
      <c r="AD11" s="42">
        <f ca="1">'Scenario 1'!AF$66</f>
        <v>0</v>
      </c>
      <c r="AE11" s="42">
        <f ca="1">'Scenario 1'!AG$66</f>
        <v>0</v>
      </c>
      <c r="AF11" s="42">
        <f ca="1">'Scenario 1'!AH$66</f>
        <v>0</v>
      </c>
      <c r="AG11" s="42">
        <f ca="1">'Scenario 1'!AI$66</f>
        <v>0</v>
      </c>
      <c r="AH11" s="42">
        <f ca="1">'Scenario 1'!AJ$66</f>
        <v>0</v>
      </c>
      <c r="AI11" s="42">
        <f ca="1">'Scenario 1'!AK$66</f>
        <v>0</v>
      </c>
      <c r="AJ11" s="42">
        <f ca="1">'Scenario 1'!AL$66</f>
        <v>0</v>
      </c>
      <c r="AK11" s="42">
        <f ca="1">'Scenario 1'!AM$66</f>
        <v>0</v>
      </c>
      <c r="AL11" s="42">
        <f ca="1">'Scenario 1'!AN$66</f>
        <v>0</v>
      </c>
      <c r="AM11" s="42">
        <f ca="1">'Scenario 1'!AO$66</f>
        <v>0</v>
      </c>
      <c r="AN11" s="42">
        <f ca="1">'Scenario 1'!AP$66</f>
        <v>0</v>
      </c>
      <c r="AO11" s="42">
        <f ca="1">'Scenario 1'!AQ$66</f>
        <v>0</v>
      </c>
      <c r="AP11" s="42">
        <f ca="1">'Scenario 1'!AR$66</f>
        <v>0</v>
      </c>
      <c r="AQ11" s="42">
        <f ca="1">'Scenario 1'!AS$66</f>
        <v>0</v>
      </c>
      <c r="AR11" s="42">
        <f ca="1">'Scenario 1'!AT$66</f>
        <v>0</v>
      </c>
      <c r="AS11" s="43">
        <f ca="1">'Scenario 1'!AU$66</f>
        <v>0</v>
      </c>
      <c r="BC11" s="171" t="str">
        <f t="shared" ref="BC11:BC16" si="11">"Scenario "&amp;H11</f>
        <v>Scenario 1</v>
      </c>
      <c r="BD11" s="163">
        <f t="shared" ca="1" si="7"/>
        <v>0</v>
      </c>
      <c r="BE11" s="164">
        <f t="shared" ca="1" si="7"/>
        <v>0</v>
      </c>
      <c r="BF11" s="164">
        <f t="shared" ca="1" si="7"/>
        <v>0</v>
      </c>
      <c r="BG11" s="164">
        <f t="shared" ca="1" si="7"/>
        <v>0</v>
      </c>
      <c r="BH11" s="164">
        <f t="shared" ca="1" si="7"/>
        <v>0</v>
      </c>
      <c r="BI11" s="164">
        <f t="shared" ca="1" si="7"/>
        <v>0</v>
      </c>
      <c r="BJ11" s="164">
        <f t="shared" ca="1" si="7"/>
        <v>0</v>
      </c>
      <c r="BK11" s="164">
        <f t="shared" ca="1" si="7"/>
        <v>0</v>
      </c>
      <c r="BL11" s="164">
        <f t="shared" ca="1" si="7"/>
        <v>0</v>
      </c>
      <c r="BM11" s="164">
        <f t="shared" ca="1" si="7"/>
        <v>0</v>
      </c>
      <c r="BN11" s="164">
        <f t="shared" ca="1" si="8"/>
        <v>0</v>
      </c>
      <c r="BO11" s="164">
        <f t="shared" ca="1" si="8"/>
        <v>0</v>
      </c>
      <c r="BP11" s="164">
        <f t="shared" ca="1" si="8"/>
        <v>0</v>
      </c>
      <c r="BQ11" s="164">
        <f t="shared" ca="1" si="8"/>
        <v>0</v>
      </c>
      <c r="BR11" s="164">
        <f t="shared" ca="1" si="8"/>
        <v>0</v>
      </c>
      <c r="BS11" s="164">
        <f t="shared" ca="1" si="8"/>
        <v>0</v>
      </c>
      <c r="BT11" s="164">
        <f t="shared" ca="1" si="8"/>
        <v>0</v>
      </c>
      <c r="BU11" s="164">
        <f t="shared" ca="1" si="8"/>
        <v>0</v>
      </c>
      <c r="BV11" s="164">
        <f t="shared" ca="1" si="8"/>
        <v>0</v>
      </c>
      <c r="BW11" s="164">
        <f t="shared" ca="1" si="8"/>
        <v>0</v>
      </c>
      <c r="BX11" s="164">
        <f t="shared" ca="1" si="9"/>
        <v>0</v>
      </c>
      <c r="BY11" s="164">
        <f t="shared" ca="1" si="9"/>
        <v>0</v>
      </c>
      <c r="BZ11" s="164">
        <f t="shared" ca="1" si="9"/>
        <v>0</v>
      </c>
      <c r="CA11" s="164">
        <f t="shared" ca="1" si="9"/>
        <v>0</v>
      </c>
      <c r="CB11" s="164">
        <f t="shared" ca="1" si="9"/>
        <v>0</v>
      </c>
      <c r="CC11" s="164">
        <f t="shared" ca="1" si="9"/>
        <v>0</v>
      </c>
      <c r="CD11" s="164">
        <f t="shared" ca="1" si="9"/>
        <v>0</v>
      </c>
      <c r="CE11" s="164">
        <f t="shared" ca="1" si="9"/>
        <v>0</v>
      </c>
      <c r="CF11" s="164">
        <f t="shared" ca="1" si="9"/>
        <v>0</v>
      </c>
      <c r="CG11" s="164">
        <f t="shared" ca="1" si="9"/>
        <v>0</v>
      </c>
      <c r="CH11" s="164">
        <f t="shared" ca="1" si="10"/>
        <v>0</v>
      </c>
      <c r="CI11" s="164">
        <f t="shared" ca="1" si="10"/>
        <v>0</v>
      </c>
      <c r="CJ11" s="164">
        <f t="shared" ca="1" si="10"/>
        <v>0</v>
      </c>
      <c r="CK11" s="164">
        <f t="shared" ca="1" si="10"/>
        <v>0</v>
      </c>
      <c r="CL11" s="165">
        <f t="shared" ca="1" si="10"/>
        <v>0</v>
      </c>
      <c r="CM11" s="75"/>
      <c r="CN11" s="75"/>
      <c r="CO11" s="75"/>
      <c r="CP11" s="75"/>
      <c r="CQ11" s="75"/>
    </row>
    <row r="12" spans="1:95" ht="15.75" thickBot="1" x14ac:dyDescent="0.3">
      <c r="A12" s="83" t="str">
        <f t="shared" si="0"/>
        <v>Line 12: Debt payments made by Government for Guarantee on Debt of combined business and project. This is a link from a Scenario page. For Scenario 2</v>
      </c>
      <c r="C12" s="83">
        <f t="shared" si="1"/>
        <v>12</v>
      </c>
      <c r="D12" s="83" t="s">
        <v>102</v>
      </c>
      <c r="E12" s="67" t="s">
        <v>10</v>
      </c>
      <c r="F12" s="67" t="s">
        <v>65</v>
      </c>
      <c r="G12" s="67" t="s">
        <v>10</v>
      </c>
      <c r="H12" s="73">
        <v>2</v>
      </c>
      <c r="I12" s="67" t="str">
        <f>'Scenario 2'!K$66</f>
        <v>Debt payments made by Government for Guarantee on Debt of combined business and project</v>
      </c>
      <c r="K12" s="41">
        <f ca="1">'Scenario 2'!M$66</f>
        <v>0</v>
      </c>
      <c r="L12" s="42">
        <f ca="1">'Scenario 2'!N$66</f>
        <v>0</v>
      </c>
      <c r="M12" s="42">
        <f ca="1">'Scenario 2'!O$66</f>
        <v>0</v>
      </c>
      <c r="N12" s="42">
        <f ca="1">'Scenario 2'!P$66</f>
        <v>0</v>
      </c>
      <c r="O12" s="42">
        <f ca="1">'Scenario 2'!Q$66</f>
        <v>0</v>
      </c>
      <c r="P12" s="42">
        <f ca="1">'Scenario 2'!R$66</f>
        <v>0</v>
      </c>
      <c r="Q12" s="42">
        <f ca="1">'Scenario 2'!S$66</f>
        <v>0</v>
      </c>
      <c r="R12" s="42">
        <f ca="1">'Scenario 2'!T$66</f>
        <v>0</v>
      </c>
      <c r="S12" s="42">
        <f ca="1">'Scenario 2'!U$66</f>
        <v>0</v>
      </c>
      <c r="T12" s="42">
        <f ca="1">'Scenario 2'!V$66</f>
        <v>0</v>
      </c>
      <c r="U12" s="42">
        <f ca="1">'Scenario 2'!W$66</f>
        <v>0</v>
      </c>
      <c r="V12" s="42">
        <f ca="1">'Scenario 2'!X$66</f>
        <v>0</v>
      </c>
      <c r="W12" s="42">
        <f ca="1">'Scenario 2'!Y$66</f>
        <v>0</v>
      </c>
      <c r="X12" s="42">
        <f ca="1">'Scenario 2'!Z$66</f>
        <v>0</v>
      </c>
      <c r="Y12" s="42">
        <f ca="1">'Scenario 2'!AA$66</f>
        <v>0</v>
      </c>
      <c r="Z12" s="42">
        <f ca="1">'Scenario 2'!AB$66</f>
        <v>0</v>
      </c>
      <c r="AA12" s="42">
        <f ca="1">'Scenario 2'!AC$66</f>
        <v>0</v>
      </c>
      <c r="AB12" s="42">
        <f ca="1">'Scenario 2'!AD$66</f>
        <v>0</v>
      </c>
      <c r="AC12" s="42">
        <f ca="1">'Scenario 2'!AE$66</f>
        <v>0</v>
      </c>
      <c r="AD12" s="42">
        <f ca="1">'Scenario 2'!AF$66</f>
        <v>0</v>
      </c>
      <c r="AE12" s="42">
        <f ca="1">'Scenario 2'!AG$66</f>
        <v>0</v>
      </c>
      <c r="AF12" s="42">
        <f ca="1">'Scenario 2'!AH$66</f>
        <v>0</v>
      </c>
      <c r="AG12" s="42">
        <f ca="1">'Scenario 2'!AI$66</f>
        <v>0</v>
      </c>
      <c r="AH12" s="42">
        <f ca="1">'Scenario 2'!AJ$66</f>
        <v>0</v>
      </c>
      <c r="AI12" s="42">
        <f ca="1">'Scenario 2'!AK$66</f>
        <v>0</v>
      </c>
      <c r="AJ12" s="42">
        <f ca="1">'Scenario 2'!AL$66</f>
        <v>0</v>
      </c>
      <c r="AK12" s="42">
        <f ca="1">'Scenario 2'!AM$66</f>
        <v>0</v>
      </c>
      <c r="AL12" s="42">
        <f ca="1">'Scenario 2'!AN$66</f>
        <v>0</v>
      </c>
      <c r="AM12" s="42">
        <f ca="1">'Scenario 2'!AO$66</f>
        <v>0</v>
      </c>
      <c r="AN12" s="42">
        <f ca="1">'Scenario 2'!AP$66</f>
        <v>0</v>
      </c>
      <c r="AO12" s="42">
        <f ca="1">'Scenario 2'!AQ$66</f>
        <v>0</v>
      </c>
      <c r="AP12" s="42">
        <f ca="1">'Scenario 2'!AR$66</f>
        <v>0</v>
      </c>
      <c r="AQ12" s="42">
        <f ca="1">'Scenario 2'!AS$66</f>
        <v>0</v>
      </c>
      <c r="AR12" s="42">
        <f ca="1">'Scenario 2'!AT$66</f>
        <v>0</v>
      </c>
      <c r="AS12" s="43">
        <f ca="1">'Scenario 2'!AU$66</f>
        <v>0</v>
      </c>
      <c r="BC12" s="171" t="str">
        <f t="shared" si="11"/>
        <v>Scenario 2</v>
      </c>
      <c r="BD12" s="163">
        <f t="shared" ca="1" si="7"/>
        <v>0</v>
      </c>
      <c r="BE12" s="164">
        <f t="shared" ca="1" si="7"/>
        <v>0</v>
      </c>
      <c r="BF12" s="164">
        <f t="shared" ca="1" si="7"/>
        <v>0</v>
      </c>
      <c r="BG12" s="164">
        <f t="shared" ca="1" si="7"/>
        <v>0</v>
      </c>
      <c r="BH12" s="164">
        <f t="shared" ca="1" si="7"/>
        <v>0</v>
      </c>
      <c r="BI12" s="164">
        <f t="shared" ca="1" si="7"/>
        <v>0</v>
      </c>
      <c r="BJ12" s="164">
        <f t="shared" ca="1" si="7"/>
        <v>0</v>
      </c>
      <c r="BK12" s="164">
        <f t="shared" ca="1" si="7"/>
        <v>0</v>
      </c>
      <c r="BL12" s="164">
        <f t="shared" ca="1" si="7"/>
        <v>0</v>
      </c>
      <c r="BM12" s="164">
        <f t="shared" ca="1" si="7"/>
        <v>0</v>
      </c>
      <c r="BN12" s="164">
        <f t="shared" ca="1" si="8"/>
        <v>0</v>
      </c>
      <c r="BO12" s="164">
        <f t="shared" ca="1" si="8"/>
        <v>0</v>
      </c>
      <c r="BP12" s="164">
        <f t="shared" ca="1" si="8"/>
        <v>0</v>
      </c>
      <c r="BQ12" s="164">
        <f t="shared" ca="1" si="8"/>
        <v>0</v>
      </c>
      <c r="BR12" s="164">
        <f t="shared" ca="1" si="8"/>
        <v>0</v>
      </c>
      <c r="BS12" s="164">
        <f t="shared" ca="1" si="8"/>
        <v>0</v>
      </c>
      <c r="BT12" s="164">
        <f t="shared" ca="1" si="8"/>
        <v>0</v>
      </c>
      <c r="BU12" s="164">
        <f t="shared" ca="1" si="8"/>
        <v>0</v>
      </c>
      <c r="BV12" s="164">
        <f t="shared" ca="1" si="8"/>
        <v>0</v>
      </c>
      <c r="BW12" s="164">
        <f t="shared" ca="1" si="8"/>
        <v>0</v>
      </c>
      <c r="BX12" s="164">
        <f t="shared" ca="1" si="9"/>
        <v>0</v>
      </c>
      <c r="BY12" s="164">
        <f t="shared" ca="1" si="9"/>
        <v>0</v>
      </c>
      <c r="BZ12" s="164">
        <f t="shared" ca="1" si="9"/>
        <v>0</v>
      </c>
      <c r="CA12" s="164">
        <f t="shared" ca="1" si="9"/>
        <v>0</v>
      </c>
      <c r="CB12" s="164">
        <f t="shared" ca="1" si="9"/>
        <v>0</v>
      </c>
      <c r="CC12" s="164">
        <f t="shared" ca="1" si="9"/>
        <v>0</v>
      </c>
      <c r="CD12" s="164">
        <f t="shared" ca="1" si="9"/>
        <v>0</v>
      </c>
      <c r="CE12" s="164">
        <f t="shared" ca="1" si="9"/>
        <v>0</v>
      </c>
      <c r="CF12" s="164">
        <f t="shared" ca="1" si="9"/>
        <v>0</v>
      </c>
      <c r="CG12" s="164">
        <f t="shared" ca="1" si="9"/>
        <v>0</v>
      </c>
      <c r="CH12" s="164">
        <f t="shared" ca="1" si="10"/>
        <v>0</v>
      </c>
      <c r="CI12" s="164">
        <f t="shared" ca="1" si="10"/>
        <v>0</v>
      </c>
      <c r="CJ12" s="164">
        <f t="shared" ca="1" si="10"/>
        <v>0</v>
      </c>
      <c r="CK12" s="164">
        <f t="shared" ca="1" si="10"/>
        <v>0</v>
      </c>
      <c r="CL12" s="165">
        <f t="shared" ca="1" si="10"/>
        <v>0</v>
      </c>
      <c r="CM12" s="75"/>
      <c r="CN12" s="75"/>
      <c r="CO12" s="75"/>
      <c r="CP12" s="75"/>
      <c r="CQ12" s="75"/>
    </row>
    <row r="13" spans="1:95" ht="15.75" thickBot="1" x14ac:dyDescent="0.3">
      <c r="A13" s="83" t="str">
        <f t="shared" si="0"/>
        <v>Line 13: Debt payments made by Government for Guarantee on Debt of combined business and project. This is a link from a Scenario page. For Scenario 3</v>
      </c>
      <c r="C13" s="83">
        <f t="shared" si="1"/>
        <v>13</v>
      </c>
      <c r="D13" s="83" t="s">
        <v>102</v>
      </c>
      <c r="E13" s="67" t="s">
        <v>10</v>
      </c>
      <c r="F13" s="67" t="s">
        <v>66</v>
      </c>
      <c r="G13" s="67" t="s">
        <v>10</v>
      </c>
      <c r="H13" s="73">
        <v>3</v>
      </c>
      <c r="I13" s="67" t="str">
        <f>'Scenario 3'!K$66</f>
        <v>Debt payments made by Government for Guarantee on Debt of combined business and project</v>
      </c>
      <c r="K13" s="41">
        <f ca="1">'Scenario 3'!M$66</f>
        <v>0</v>
      </c>
      <c r="L13" s="42">
        <f ca="1">'Scenario 3'!N$66</f>
        <v>0</v>
      </c>
      <c r="M13" s="42">
        <f ca="1">'Scenario 3'!O$66</f>
        <v>0</v>
      </c>
      <c r="N13" s="42">
        <f ca="1">'Scenario 3'!P$66</f>
        <v>0</v>
      </c>
      <c r="O13" s="42">
        <f ca="1">'Scenario 3'!Q$66</f>
        <v>0</v>
      </c>
      <c r="P13" s="42">
        <f ca="1">'Scenario 3'!R$66</f>
        <v>0</v>
      </c>
      <c r="Q13" s="42">
        <f ca="1">'Scenario 3'!S$66</f>
        <v>0</v>
      </c>
      <c r="R13" s="42">
        <f ca="1">'Scenario 3'!T$66</f>
        <v>0</v>
      </c>
      <c r="S13" s="42">
        <f ca="1">'Scenario 3'!U$66</f>
        <v>0</v>
      </c>
      <c r="T13" s="42">
        <f ca="1">'Scenario 3'!V$66</f>
        <v>0</v>
      </c>
      <c r="U13" s="42">
        <f ca="1">'Scenario 3'!W$66</f>
        <v>0</v>
      </c>
      <c r="V13" s="42">
        <f ca="1">'Scenario 3'!X$66</f>
        <v>0</v>
      </c>
      <c r="W13" s="42">
        <f ca="1">'Scenario 3'!Y$66</f>
        <v>0</v>
      </c>
      <c r="X13" s="42">
        <f ca="1">'Scenario 3'!Z$66</f>
        <v>0</v>
      </c>
      <c r="Y13" s="42">
        <f ca="1">'Scenario 3'!AA$66</f>
        <v>0</v>
      </c>
      <c r="Z13" s="42">
        <f ca="1">'Scenario 3'!AB$66</f>
        <v>0</v>
      </c>
      <c r="AA13" s="42">
        <f ca="1">'Scenario 3'!AC$66</f>
        <v>0</v>
      </c>
      <c r="AB13" s="42">
        <f ca="1">'Scenario 3'!AD$66</f>
        <v>0</v>
      </c>
      <c r="AC13" s="42">
        <f ca="1">'Scenario 3'!AE$66</f>
        <v>0</v>
      </c>
      <c r="AD13" s="42">
        <f ca="1">'Scenario 3'!AF$66</f>
        <v>0</v>
      </c>
      <c r="AE13" s="42">
        <f ca="1">'Scenario 3'!AG$66</f>
        <v>0</v>
      </c>
      <c r="AF13" s="42">
        <f ca="1">'Scenario 3'!AH$66</f>
        <v>0</v>
      </c>
      <c r="AG13" s="42">
        <f ca="1">'Scenario 3'!AI$66</f>
        <v>0</v>
      </c>
      <c r="AH13" s="42">
        <f ca="1">'Scenario 3'!AJ$66</f>
        <v>0</v>
      </c>
      <c r="AI13" s="42">
        <f ca="1">'Scenario 3'!AK$66</f>
        <v>0</v>
      </c>
      <c r="AJ13" s="42">
        <f ca="1">'Scenario 3'!AL$66</f>
        <v>0</v>
      </c>
      <c r="AK13" s="42">
        <f ca="1">'Scenario 3'!AM$66</f>
        <v>0</v>
      </c>
      <c r="AL13" s="42">
        <f ca="1">'Scenario 3'!AN$66</f>
        <v>0</v>
      </c>
      <c r="AM13" s="42">
        <f ca="1">'Scenario 3'!AO$66</f>
        <v>0</v>
      </c>
      <c r="AN13" s="42">
        <f ca="1">'Scenario 3'!AP$66</f>
        <v>0</v>
      </c>
      <c r="AO13" s="42">
        <f ca="1">'Scenario 3'!AQ$66</f>
        <v>0</v>
      </c>
      <c r="AP13" s="42">
        <f ca="1">'Scenario 3'!AR$66</f>
        <v>0</v>
      </c>
      <c r="AQ13" s="42">
        <f ca="1">'Scenario 3'!AS$66</f>
        <v>0</v>
      </c>
      <c r="AR13" s="42">
        <f ca="1">'Scenario 3'!AT$66</f>
        <v>0</v>
      </c>
      <c r="AS13" s="43">
        <f ca="1">'Scenario 3'!AU$66</f>
        <v>0</v>
      </c>
      <c r="BC13" s="171" t="str">
        <f t="shared" si="11"/>
        <v>Scenario 3</v>
      </c>
      <c r="BD13" s="163">
        <f t="shared" ca="1" si="7"/>
        <v>0</v>
      </c>
      <c r="BE13" s="164">
        <f t="shared" ca="1" si="7"/>
        <v>0</v>
      </c>
      <c r="BF13" s="164">
        <f t="shared" ca="1" si="7"/>
        <v>0</v>
      </c>
      <c r="BG13" s="164">
        <f t="shared" ca="1" si="7"/>
        <v>0</v>
      </c>
      <c r="BH13" s="164">
        <f t="shared" ca="1" si="7"/>
        <v>0</v>
      </c>
      <c r="BI13" s="164">
        <f t="shared" ca="1" si="7"/>
        <v>0</v>
      </c>
      <c r="BJ13" s="164">
        <f t="shared" ca="1" si="7"/>
        <v>0</v>
      </c>
      <c r="BK13" s="164">
        <f t="shared" ca="1" si="7"/>
        <v>0</v>
      </c>
      <c r="BL13" s="164">
        <f t="shared" ca="1" si="7"/>
        <v>0</v>
      </c>
      <c r="BM13" s="164">
        <f t="shared" ca="1" si="7"/>
        <v>0</v>
      </c>
      <c r="BN13" s="164">
        <f t="shared" ca="1" si="8"/>
        <v>0</v>
      </c>
      <c r="BO13" s="164">
        <f t="shared" ca="1" si="8"/>
        <v>0</v>
      </c>
      <c r="BP13" s="164">
        <f t="shared" ca="1" si="8"/>
        <v>0</v>
      </c>
      <c r="BQ13" s="164">
        <f t="shared" ca="1" si="8"/>
        <v>0</v>
      </c>
      <c r="BR13" s="164">
        <f t="shared" ca="1" si="8"/>
        <v>0</v>
      </c>
      <c r="BS13" s="164">
        <f t="shared" ca="1" si="8"/>
        <v>0</v>
      </c>
      <c r="BT13" s="164">
        <f t="shared" ca="1" si="8"/>
        <v>0</v>
      </c>
      <c r="BU13" s="164">
        <f t="shared" ca="1" si="8"/>
        <v>0</v>
      </c>
      <c r="BV13" s="164">
        <f t="shared" ca="1" si="8"/>
        <v>0</v>
      </c>
      <c r="BW13" s="164">
        <f t="shared" ca="1" si="8"/>
        <v>0</v>
      </c>
      <c r="BX13" s="164">
        <f t="shared" ca="1" si="9"/>
        <v>0</v>
      </c>
      <c r="BY13" s="164">
        <f t="shared" ca="1" si="9"/>
        <v>0</v>
      </c>
      <c r="BZ13" s="164">
        <f t="shared" ca="1" si="9"/>
        <v>0</v>
      </c>
      <c r="CA13" s="164">
        <f t="shared" ca="1" si="9"/>
        <v>0</v>
      </c>
      <c r="CB13" s="164">
        <f t="shared" ca="1" si="9"/>
        <v>0</v>
      </c>
      <c r="CC13" s="164">
        <f t="shared" ca="1" si="9"/>
        <v>0</v>
      </c>
      <c r="CD13" s="164">
        <f t="shared" ca="1" si="9"/>
        <v>0</v>
      </c>
      <c r="CE13" s="164">
        <f t="shared" ca="1" si="9"/>
        <v>0</v>
      </c>
      <c r="CF13" s="164">
        <f t="shared" ca="1" si="9"/>
        <v>0</v>
      </c>
      <c r="CG13" s="164">
        <f t="shared" ca="1" si="9"/>
        <v>0</v>
      </c>
      <c r="CH13" s="164">
        <f t="shared" ca="1" si="10"/>
        <v>0</v>
      </c>
      <c r="CI13" s="164">
        <f t="shared" ca="1" si="10"/>
        <v>0</v>
      </c>
      <c r="CJ13" s="164">
        <f t="shared" ca="1" si="10"/>
        <v>0</v>
      </c>
      <c r="CK13" s="164">
        <f t="shared" ca="1" si="10"/>
        <v>0</v>
      </c>
      <c r="CL13" s="165">
        <f t="shared" ca="1" si="10"/>
        <v>0</v>
      </c>
      <c r="CM13" s="75"/>
      <c r="CN13" s="75"/>
      <c r="CO13" s="75"/>
      <c r="CP13" s="75"/>
      <c r="CQ13" s="75"/>
    </row>
    <row r="14" spans="1:95" ht="15.75" thickBot="1" x14ac:dyDescent="0.3">
      <c r="A14" s="83" t="str">
        <f t="shared" si="0"/>
        <v>Line 14: Debt payments made by Government for Guarantee on Debt of combined business and project. This is a link from a Scenario page. For Scenario 4</v>
      </c>
      <c r="C14" s="83">
        <f t="shared" si="1"/>
        <v>14</v>
      </c>
      <c r="D14" s="83" t="s">
        <v>102</v>
      </c>
      <c r="E14" s="67" t="s">
        <v>10</v>
      </c>
      <c r="F14" s="67" t="s">
        <v>67</v>
      </c>
      <c r="G14" s="67" t="s">
        <v>10</v>
      </c>
      <c r="H14" s="73">
        <v>4</v>
      </c>
      <c r="I14" s="67" t="str">
        <f>'Scenario 4'!K$66</f>
        <v>Debt payments made by Government for Guarantee on Debt of combined business and project</v>
      </c>
      <c r="K14" s="41">
        <f ca="1">'Scenario 4'!M$66</f>
        <v>0</v>
      </c>
      <c r="L14" s="42">
        <f ca="1">'Scenario 4'!N$66</f>
        <v>0</v>
      </c>
      <c r="M14" s="42">
        <f ca="1">'Scenario 4'!O$66</f>
        <v>0</v>
      </c>
      <c r="N14" s="42">
        <f ca="1">'Scenario 4'!P$66</f>
        <v>0</v>
      </c>
      <c r="O14" s="42">
        <f ca="1">'Scenario 4'!Q$66</f>
        <v>0</v>
      </c>
      <c r="P14" s="42">
        <f ca="1">'Scenario 4'!R$66</f>
        <v>0</v>
      </c>
      <c r="Q14" s="42">
        <f ca="1">'Scenario 4'!S$66</f>
        <v>0</v>
      </c>
      <c r="R14" s="42">
        <f ca="1">'Scenario 4'!T$66</f>
        <v>0</v>
      </c>
      <c r="S14" s="42">
        <f ca="1">'Scenario 4'!U$66</f>
        <v>0</v>
      </c>
      <c r="T14" s="42">
        <f ca="1">'Scenario 4'!V$66</f>
        <v>0</v>
      </c>
      <c r="U14" s="42">
        <f ca="1">'Scenario 4'!W$66</f>
        <v>0</v>
      </c>
      <c r="V14" s="42">
        <f ca="1">'Scenario 4'!X$66</f>
        <v>0</v>
      </c>
      <c r="W14" s="42">
        <f ca="1">'Scenario 4'!Y$66</f>
        <v>0</v>
      </c>
      <c r="X14" s="42">
        <f ca="1">'Scenario 4'!Z$66</f>
        <v>0</v>
      </c>
      <c r="Y14" s="42">
        <f ca="1">'Scenario 4'!AA$66</f>
        <v>0</v>
      </c>
      <c r="Z14" s="42">
        <f ca="1">'Scenario 4'!AB$66</f>
        <v>0</v>
      </c>
      <c r="AA14" s="42">
        <f ca="1">'Scenario 4'!AC$66</f>
        <v>0</v>
      </c>
      <c r="AB14" s="42">
        <f ca="1">'Scenario 4'!AD$66</f>
        <v>0</v>
      </c>
      <c r="AC14" s="42">
        <f ca="1">'Scenario 4'!AE$66</f>
        <v>0</v>
      </c>
      <c r="AD14" s="42">
        <f ca="1">'Scenario 4'!AF$66</f>
        <v>0</v>
      </c>
      <c r="AE14" s="42">
        <f ca="1">'Scenario 4'!AG$66</f>
        <v>0</v>
      </c>
      <c r="AF14" s="42">
        <f ca="1">'Scenario 4'!AH$66</f>
        <v>0</v>
      </c>
      <c r="AG14" s="42">
        <f ca="1">'Scenario 4'!AI$66</f>
        <v>0</v>
      </c>
      <c r="AH14" s="42">
        <f ca="1">'Scenario 4'!AJ$66</f>
        <v>0</v>
      </c>
      <c r="AI14" s="42">
        <f ca="1">'Scenario 4'!AK$66</f>
        <v>0</v>
      </c>
      <c r="AJ14" s="42">
        <f ca="1">'Scenario 4'!AL$66</f>
        <v>0</v>
      </c>
      <c r="AK14" s="42">
        <f ca="1">'Scenario 4'!AM$66</f>
        <v>0</v>
      </c>
      <c r="AL14" s="42">
        <f ca="1">'Scenario 4'!AN$66</f>
        <v>0</v>
      </c>
      <c r="AM14" s="42">
        <f ca="1">'Scenario 4'!AO$66</f>
        <v>0</v>
      </c>
      <c r="AN14" s="42">
        <f ca="1">'Scenario 4'!AP$66</f>
        <v>0</v>
      </c>
      <c r="AO14" s="42">
        <f ca="1">'Scenario 4'!AQ$66</f>
        <v>0</v>
      </c>
      <c r="AP14" s="42">
        <f ca="1">'Scenario 4'!AR$66</f>
        <v>0</v>
      </c>
      <c r="AQ14" s="42">
        <f ca="1">'Scenario 4'!AS$66</f>
        <v>0</v>
      </c>
      <c r="AR14" s="42">
        <f ca="1">'Scenario 4'!AT$66</f>
        <v>0</v>
      </c>
      <c r="AS14" s="43">
        <f ca="1">'Scenario 4'!AU$66</f>
        <v>0</v>
      </c>
      <c r="BC14" s="171" t="str">
        <f t="shared" si="11"/>
        <v>Scenario 4</v>
      </c>
      <c r="BD14" s="163">
        <f t="shared" ca="1" si="7"/>
        <v>0</v>
      </c>
      <c r="BE14" s="164">
        <f t="shared" ca="1" si="7"/>
        <v>0</v>
      </c>
      <c r="BF14" s="164">
        <f t="shared" ca="1" si="7"/>
        <v>0</v>
      </c>
      <c r="BG14" s="164">
        <f t="shared" ca="1" si="7"/>
        <v>0</v>
      </c>
      <c r="BH14" s="164">
        <f t="shared" ca="1" si="7"/>
        <v>0</v>
      </c>
      <c r="BI14" s="164">
        <f t="shared" ca="1" si="7"/>
        <v>0</v>
      </c>
      <c r="BJ14" s="164">
        <f t="shared" ca="1" si="7"/>
        <v>0</v>
      </c>
      <c r="BK14" s="164">
        <f t="shared" ca="1" si="7"/>
        <v>0</v>
      </c>
      <c r="BL14" s="164">
        <f t="shared" ca="1" si="7"/>
        <v>0</v>
      </c>
      <c r="BM14" s="164">
        <f t="shared" ca="1" si="7"/>
        <v>0</v>
      </c>
      <c r="BN14" s="164">
        <f t="shared" ca="1" si="8"/>
        <v>0</v>
      </c>
      <c r="BO14" s="164">
        <f t="shared" ca="1" si="8"/>
        <v>0</v>
      </c>
      <c r="BP14" s="164">
        <f t="shared" ca="1" si="8"/>
        <v>0</v>
      </c>
      <c r="BQ14" s="164">
        <f t="shared" ca="1" si="8"/>
        <v>0</v>
      </c>
      <c r="BR14" s="164">
        <f t="shared" ca="1" si="8"/>
        <v>0</v>
      </c>
      <c r="BS14" s="164">
        <f t="shared" ca="1" si="8"/>
        <v>0</v>
      </c>
      <c r="BT14" s="164">
        <f t="shared" ca="1" si="8"/>
        <v>0</v>
      </c>
      <c r="BU14" s="164">
        <f t="shared" ca="1" si="8"/>
        <v>0</v>
      </c>
      <c r="BV14" s="164">
        <f t="shared" ca="1" si="8"/>
        <v>0</v>
      </c>
      <c r="BW14" s="164">
        <f t="shared" ca="1" si="8"/>
        <v>0</v>
      </c>
      <c r="BX14" s="164">
        <f t="shared" ca="1" si="9"/>
        <v>0</v>
      </c>
      <c r="BY14" s="164">
        <f t="shared" ca="1" si="9"/>
        <v>0</v>
      </c>
      <c r="BZ14" s="164">
        <f t="shared" ca="1" si="9"/>
        <v>0</v>
      </c>
      <c r="CA14" s="164">
        <f t="shared" ca="1" si="9"/>
        <v>0</v>
      </c>
      <c r="CB14" s="164">
        <f t="shared" ca="1" si="9"/>
        <v>0</v>
      </c>
      <c r="CC14" s="164">
        <f t="shared" ca="1" si="9"/>
        <v>0</v>
      </c>
      <c r="CD14" s="164">
        <f t="shared" ca="1" si="9"/>
        <v>0</v>
      </c>
      <c r="CE14" s="164">
        <f t="shared" ca="1" si="9"/>
        <v>0</v>
      </c>
      <c r="CF14" s="164">
        <f t="shared" ca="1" si="9"/>
        <v>0</v>
      </c>
      <c r="CG14" s="164">
        <f t="shared" ca="1" si="9"/>
        <v>0</v>
      </c>
      <c r="CH14" s="164">
        <f t="shared" ca="1" si="10"/>
        <v>0</v>
      </c>
      <c r="CI14" s="164">
        <f t="shared" ca="1" si="10"/>
        <v>0</v>
      </c>
      <c r="CJ14" s="164">
        <f t="shared" ca="1" si="10"/>
        <v>0</v>
      </c>
      <c r="CK14" s="164">
        <f t="shared" ca="1" si="10"/>
        <v>0</v>
      </c>
      <c r="CL14" s="165">
        <f t="shared" ca="1" si="10"/>
        <v>0</v>
      </c>
      <c r="CM14" s="75"/>
      <c r="CN14" s="75"/>
      <c r="CO14" s="75"/>
      <c r="CP14" s="75"/>
      <c r="CQ14" s="75"/>
    </row>
    <row r="15" spans="1:95" ht="15.75" thickBot="1" x14ac:dyDescent="0.3">
      <c r="A15" s="83" t="str">
        <f t="shared" si="0"/>
        <v>Line 15: Debt payments made by Government for Guarantee on Debt of combined business and project. This is a link from a Scenario page. For Scenario 5</v>
      </c>
      <c r="C15" s="83">
        <f t="shared" si="1"/>
        <v>15</v>
      </c>
      <c r="D15" s="83" t="s">
        <v>102</v>
      </c>
      <c r="E15" s="67" t="s">
        <v>10</v>
      </c>
      <c r="F15" s="67" t="s">
        <v>68</v>
      </c>
      <c r="G15" s="67" t="s">
        <v>10</v>
      </c>
      <c r="H15" s="73">
        <v>5</v>
      </c>
      <c r="I15" s="67" t="str">
        <f>'Scenario 5'!K$66</f>
        <v>Debt payments made by Government for Guarantee on Debt of combined business and project</v>
      </c>
      <c r="K15" s="41">
        <f ca="1">'Scenario 5'!M$66</f>
        <v>0</v>
      </c>
      <c r="L15" s="42">
        <f ca="1">'Scenario 5'!N$66</f>
        <v>0</v>
      </c>
      <c r="M15" s="42">
        <f ca="1">'Scenario 5'!O$66</f>
        <v>0</v>
      </c>
      <c r="N15" s="42">
        <f ca="1">'Scenario 5'!P$66</f>
        <v>0</v>
      </c>
      <c r="O15" s="42">
        <f ca="1">'Scenario 5'!Q$66</f>
        <v>0</v>
      </c>
      <c r="P15" s="42">
        <f ca="1">'Scenario 5'!R$66</f>
        <v>0</v>
      </c>
      <c r="Q15" s="42">
        <f ca="1">'Scenario 5'!S$66</f>
        <v>0</v>
      </c>
      <c r="R15" s="42">
        <f ca="1">'Scenario 5'!T$66</f>
        <v>0</v>
      </c>
      <c r="S15" s="42">
        <f ca="1">'Scenario 5'!U$66</f>
        <v>0</v>
      </c>
      <c r="T15" s="42">
        <f ca="1">'Scenario 5'!V$66</f>
        <v>0</v>
      </c>
      <c r="U15" s="42">
        <f ca="1">'Scenario 5'!W$66</f>
        <v>0</v>
      </c>
      <c r="V15" s="42">
        <f ca="1">'Scenario 5'!X$66</f>
        <v>0</v>
      </c>
      <c r="W15" s="42">
        <f ca="1">'Scenario 5'!Y$66</f>
        <v>0</v>
      </c>
      <c r="X15" s="42">
        <f ca="1">'Scenario 5'!Z$66</f>
        <v>0</v>
      </c>
      <c r="Y15" s="42">
        <f ca="1">'Scenario 5'!AA$66</f>
        <v>0</v>
      </c>
      <c r="Z15" s="42">
        <f ca="1">'Scenario 5'!AB$66</f>
        <v>0</v>
      </c>
      <c r="AA15" s="42">
        <f ca="1">'Scenario 5'!AC$66</f>
        <v>0</v>
      </c>
      <c r="AB15" s="42">
        <f ca="1">'Scenario 5'!AD$66</f>
        <v>0</v>
      </c>
      <c r="AC15" s="42">
        <f ca="1">'Scenario 5'!AE$66</f>
        <v>0</v>
      </c>
      <c r="AD15" s="42">
        <f ca="1">'Scenario 5'!AF$66</f>
        <v>0</v>
      </c>
      <c r="AE15" s="42">
        <f ca="1">'Scenario 5'!AG$66</f>
        <v>0</v>
      </c>
      <c r="AF15" s="42">
        <f ca="1">'Scenario 5'!AH$66</f>
        <v>0</v>
      </c>
      <c r="AG15" s="42">
        <f ca="1">'Scenario 5'!AI$66</f>
        <v>0</v>
      </c>
      <c r="AH15" s="42">
        <f ca="1">'Scenario 5'!AJ$66</f>
        <v>0</v>
      </c>
      <c r="AI15" s="42">
        <f ca="1">'Scenario 5'!AK$66</f>
        <v>0</v>
      </c>
      <c r="AJ15" s="42">
        <f ca="1">'Scenario 5'!AL$66</f>
        <v>0</v>
      </c>
      <c r="AK15" s="42">
        <f ca="1">'Scenario 5'!AM$66</f>
        <v>0</v>
      </c>
      <c r="AL15" s="42">
        <f ca="1">'Scenario 5'!AN$66</f>
        <v>0</v>
      </c>
      <c r="AM15" s="42">
        <f ca="1">'Scenario 5'!AO$66</f>
        <v>0</v>
      </c>
      <c r="AN15" s="42">
        <f ca="1">'Scenario 5'!AP$66</f>
        <v>0</v>
      </c>
      <c r="AO15" s="42">
        <f ca="1">'Scenario 5'!AQ$66</f>
        <v>0</v>
      </c>
      <c r="AP15" s="42">
        <f ca="1">'Scenario 5'!AR$66</f>
        <v>0</v>
      </c>
      <c r="AQ15" s="42">
        <f ca="1">'Scenario 5'!AS$66</f>
        <v>0</v>
      </c>
      <c r="AR15" s="42">
        <f ca="1">'Scenario 5'!AT$66</f>
        <v>0</v>
      </c>
      <c r="AS15" s="43">
        <f ca="1">'Scenario 5'!AU$66</f>
        <v>0</v>
      </c>
      <c r="BC15" s="171" t="str">
        <f t="shared" si="11"/>
        <v>Scenario 5</v>
      </c>
      <c r="BD15" s="163">
        <f t="shared" ca="1" si="7"/>
        <v>0</v>
      </c>
      <c r="BE15" s="164">
        <f t="shared" ca="1" si="7"/>
        <v>0</v>
      </c>
      <c r="BF15" s="164">
        <f t="shared" ca="1" si="7"/>
        <v>0</v>
      </c>
      <c r="BG15" s="164">
        <f t="shared" ca="1" si="7"/>
        <v>0</v>
      </c>
      <c r="BH15" s="164">
        <f t="shared" ca="1" si="7"/>
        <v>0</v>
      </c>
      <c r="BI15" s="164">
        <f t="shared" ca="1" si="7"/>
        <v>0</v>
      </c>
      <c r="BJ15" s="164">
        <f t="shared" ca="1" si="7"/>
        <v>0</v>
      </c>
      <c r="BK15" s="164">
        <f t="shared" ca="1" si="7"/>
        <v>0</v>
      </c>
      <c r="BL15" s="164">
        <f t="shared" ca="1" si="7"/>
        <v>0</v>
      </c>
      <c r="BM15" s="164">
        <f t="shared" ca="1" si="7"/>
        <v>0</v>
      </c>
      <c r="BN15" s="164">
        <f t="shared" ca="1" si="8"/>
        <v>0</v>
      </c>
      <c r="BO15" s="164">
        <f t="shared" ca="1" si="8"/>
        <v>0</v>
      </c>
      <c r="BP15" s="164">
        <f t="shared" ca="1" si="8"/>
        <v>0</v>
      </c>
      <c r="BQ15" s="164">
        <f t="shared" ca="1" si="8"/>
        <v>0</v>
      </c>
      <c r="BR15" s="164">
        <f t="shared" ca="1" si="8"/>
        <v>0</v>
      </c>
      <c r="BS15" s="164">
        <f t="shared" ca="1" si="8"/>
        <v>0</v>
      </c>
      <c r="BT15" s="164">
        <f t="shared" ca="1" si="8"/>
        <v>0</v>
      </c>
      <c r="BU15" s="164">
        <f t="shared" ca="1" si="8"/>
        <v>0</v>
      </c>
      <c r="BV15" s="164">
        <f t="shared" ca="1" si="8"/>
        <v>0</v>
      </c>
      <c r="BW15" s="164">
        <f t="shared" ca="1" si="8"/>
        <v>0</v>
      </c>
      <c r="BX15" s="164">
        <f t="shared" ca="1" si="9"/>
        <v>0</v>
      </c>
      <c r="BY15" s="164">
        <f t="shared" ca="1" si="9"/>
        <v>0</v>
      </c>
      <c r="BZ15" s="164">
        <f t="shared" ca="1" si="9"/>
        <v>0</v>
      </c>
      <c r="CA15" s="164">
        <f t="shared" ca="1" si="9"/>
        <v>0</v>
      </c>
      <c r="CB15" s="164">
        <f t="shared" ca="1" si="9"/>
        <v>0</v>
      </c>
      <c r="CC15" s="164">
        <f t="shared" ca="1" si="9"/>
        <v>0</v>
      </c>
      <c r="CD15" s="164">
        <f t="shared" ca="1" si="9"/>
        <v>0</v>
      </c>
      <c r="CE15" s="164">
        <f t="shared" ca="1" si="9"/>
        <v>0</v>
      </c>
      <c r="CF15" s="164">
        <f t="shared" ca="1" si="9"/>
        <v>0</v>
      </c>
      <c r="CG15" s="164">
        <f t="shared" ca="1" si="9"/>
        <v>0</v>
      </c>
      <c r="CH15" s="164">
        <f t="shared" ca="1" si="10"/>
        <v>0</v>
      </c>
      <c r="CI15" s="164">
        <f t="shared" ca="1" si="10"/>
        <v>0</v>
      </c>
      <c r="CJ15" s="164">
        <f t="shared" ca="1" si="10"/>
        <v>0</v>
      </c>
      <c r="CK15" s="164">
        <f t="shared" ca="1" si="10"/>
        <v>0</v>
      </c>
      <c r="CL15" s="165">
        <f t="shared" ca="1" si="10"/>
        <v>0</v>
      </c>
      <c r="CM15" s="75"/>
      <c r="CN15" s="75"/>
      <c r="CO15" s="75"/>
      <c r="CP15" s="75"/>
      <c r="CQ15" s="75"/>
    </row>
    <row r="16" spans="1:95" ht="15.75" thickBot="1" x14ac:dyDescent="0.3">
      <c r="A16" s="83" t="str">
        <f t="shared" si="0"/>
        <v>Line 16: Debt payments made by Government for Guarantee on Debt of combined business and project. This is a link from a Scenario page. For Scenario 6</v>
      </c>
      <c r="C16" s="83">
        <f t="shared" si="1"/>
        <v>16</v>
      </c>
      <c r="D16" s="83" t="s">
        <v>102</v>
      </c>
      <c r="E16" s="67" t="s">
        <v>10</v>
      </c>
      <c r="F16" s="67" t="s">
        <v>69</v>
      </c>
      <c r="G16" s="67" t="s">
        <v>10</v>
      </c>
      <c r="H16" s="73">
        <v>6</v>
      </c>
      <c r="I16" s="67" t="str">
        <f>'Scenario 5'!K$66</f>
        <v>Debt payments made by Government for Guarantee on Debt of combined business and project</v>
      </c>
      <c r="K16" s="41">
        <f ca="1">'Scenario 6'!M$66</f>
        <v>0</v>
      </c>
      <c r="L16" s="42">
        <f ca="1">'Scenario 6'!N$66</f>
        <v>0</v>
      </c>
      <c r="M16" s="42">
        <f ca="1">'Scenario 6'!O$66</f>
        <v>0</v>
      </c>
      <c r="N16" s="42">
        <f ca="1">'Scenario 6'!P$66</f>
        <v>0</v>
      </c>
      <c r="O16" s="42">
        <f ca="1">'Scenario 6'!Q$66</f>
        <v>0</v>
      </c>
      <c r="P16" s="42">
        <f ca="1">'Scenario 6'!R$66</f>
        <v>0</v>
      </c>
      <c r="Q16" s="42">
        <f ca="1">'Scenario 6'!S$66</f>
        <v>0</v>
      </c>
      <c r="R16" s="42">
        <f ca="1">'Scenario 6'!T$66</f>
        <v>0</v>
      </c>
      <c r="S16" s="42">
        <f ca="1">'Scenario 6'!U$66</f>
        <v>0</v>
      </c>
      <c r="T16" s="42">
        <f ca="1">'Scenario 6'!V$66</f>
        <v>0</v>
      </c>
      <c r="U16" s="42">
        <f ca="1">'Scenario 6'!W$66</f>
        <v>0</v>
      </c>
      <c r="V16" s="42">
        <f ca="1">'Scenario 6'!X$66</f>
        <v>0</v>
      </c>
      <c r="W16" s="42">
        <f ca="1">'Scenario 6'!Y$66</f>
        <v>0</v>
      </c>
      <c r="X16" s="42">
        <f ca="1">'Scenario 6'!Z$66</f>
        <v>0</v>
      </c>
      <c r="Y16" s="42">
        <f ca="1">'Scenario 6'!AA$66</f>
        <v>0</v>
      </c>
      <c r="Z16" s="42">
        <f ca="1">'Scenario 6'!AB$66</f>
        <v>0</v>
      </c>
      <c r="AA16" s="42">
        <f ca="1">'Scenario 6'!AC$66</f>
        <v>0</v>
      </c>
      <c r="AB16" s="42">
        <f ca="1">'Scenario 6'!AD$66</f>
        <v>0</v>
      </c>
      <c r="AC16" s="42">
        <f ca="1">'Scenario 6'!AE$66</f>
        <v>0</v>
      </c>
      <c r="AD16" s="42">
        <f ca="1">'Scenario 6'!AF$66</f>
        <v>0</v>
      </c>
      <c r="AE16" s="42">
        <f ca="1">'Scenario 6'!AG$66</f>
        <v>0</v>
      </c>
      <c r="AF16" s="42">
        <f ca="1">'Scenario 6'!AH$66</f>
        <v>0</v>
      </c>
      <c r="AG16" s="42">
        <f ca="1">'Scenario 6'!AI$66</f>
        <v>0</v>
      </c>
      <c r="AH16" s="42">
        <f ca="1">'Scenario 6'!AJ$66</f>
        <v>0</v>
      </c>
      <c r="AI16" s="42">
        <f ca="1">'Scenario 6'!AK$66</f>
        <v>0</v>
      </c>
      <c r="AJ16" s="42">
        <f ca="1">'Scenario 6'!AL$66</f>
        <v>0</v>
      </c>
      <c r="AK16" s="42">
        <f ca="1">'Scenario 6'!AM$66</f>
        <v>0</v>
      </c>
      <c r="AL16" s="42">
        <f ca="1">'Scenario 6'!AN$66</f>
        <v>0</v>
      </c>
      <c r="AM16" s="42">
        <f ca="1">'Scenario 6'!AO$66</f>
        <v>0</v>
      </c>
      <c r="AN16" s="42">
        <f ca="1">'Scenario 6'!AP$66</f>
        <v>0</v>
      </c>
      <c r="AO16" s="42">
        <f ca="1">'Scenario 6'!AQ$66</f>
        <v>0</v>
      </c>
      <c r="AP16" s="42">
        <f ca="1">'Scenario 6'!AR$66</f>
        <v>0</v>
      </c>
      <c r="AQ16" s="42">
        <f ca="1">'Scenario 6'!AS$66</f>
        <v>0</v>
      </c>
      <c r="AR16" s="42">
        <f ca="1">'Scenario 6'!AT$66</f>
        <v>0</v>
      </c>
      <c r="AS16" s="43">
        <f ca="1">'Scenario 6'!AU$66</f>
        <v>0</v>
      </c>
      <c r="BC16" s="172" t="str">
        <f t="shared" si="11"/>
        <v>Scenario 6</v>
      </c>
      <c r="BD16" s="166">
        <f t="shared" ca="1" si="7"/>
        <v>0</v>
      </c>
      <c r="BE16" s="167">
        <f t="shared" ca="1" si="7"/>
        <v>0</v>
      </c>
      <c r="BF16" s="167">
        <f t="shared" ca="1" si="7"/>
        <v>0</v>
      </c>
      <c r="BG16" s="167">
        <f t="shared" ca="1" si="7"/>
        <v>0</v>
      </c>
      <c r="BH16" s="167">
        <f t="shared" ca="1" si="7"/>
        <v>0</v>
      </c>
      <c r="BI16" s="167">
        <f t="shared" ca="1" si="7"/>
        <v>0</v>
      </c>
      <c r="BJ16" s="167">
        <f t="shared" ca="1" si="7"/>
        <v>0</v>
      </c>
      <c r="BK16" s="167">
        <f t="shared" ca="1" si="7"/>
        <v>0</v>
      </c>
      <c r="BL16" s="167">
        <f t="shared" ca="1" si="7"/>
        <v>0</v>
      </c>
      <c r="BM16" s="167">
        <f t="shared" ca="1" si="7"/>
        <v>0</v>
      </c>
      <c r="BN16" s="167">
        <f t="shared" ca="1" si="8"/>
        <v>0</v>
      </c>
      <c r="BO16" s="167">
        <f t="shared" ca="1" si="8"/>
        <v>0</v>
      </c>
      <c r="BP16" s="167">
        <f t="shared" ca="1" si="8"/>
        <v>0</v>
      </c>
      <c r="BQ16" s="167">
        <f t="shared" ca="1" si="8"/>
        <v>0</v>
      </c>
      <c r="BR16" s="167">
        <f t="shared" ca="1" si="8"/>
        <v>0</v>
      </c>
      <c r="BS16" s="167">
        <f t="shared" ca="1" si="8"/>
        <v>0</v>
      </c>
      <c r="BT16" s="167">
        <f t="shared" ca="1" si="8"/>
        <v>0</v>
      </c>
      <c r="BU16" s="167">
        <f t="shared" ca="1" si="8"/>
        <v>0</v>
      </c>
      <c r="BV16" s="167">
        <f t="shared" ca="1" si="8"/>
        <v>0</v>
      </c>
      <c r="BW16" s="167">
        <f t="shared" ca="1" si="8"/>
        <v>0</v>
      </c>
      <c r="BX16" s="167">
        <f t="shared" ca="1" si="9"/>
        <v>0</v>
      </c>
      <c r="BY16" s="167">
        <f t="shared" ca="1" si="9"/>
        <v>0</v>
      </c>
      <c r="BZ16" s="167">
        <f t="shared" ca="1" si="9"/>
        <v>0</v>
      </c>
      <c r="CA16" s="167">
        <f t="shared" ca="1" si="9"/>
        <v>0</v>
      </c>
      <c r="CB16" s="167">
        <f t="shared" ca="1" si="9"/>
        <v>0</v>
      </c>
      <c r="CC16" s="167">
        <f t="shared" ca="1" si="9"/>
        <v>0</v>
      </c>
      <c r="CD16" s="167">
        <f t="shared" ca="1" si="9"/>
        <v>0</v>
      </c>
      <c r="CE16" s="167">
        <f t="shared" ca="1" si="9"/>
        <v>0</v>
      </c>
      <c r="CF16" s="167">
        <f t="shared" ca="1" si="9"/>
        <v>0</v>
      </c>
      <c r="CG16" s="167">
        <f t="shared" ca="1" si="9"/>
        <v>0</v>
      </c>
      <c r="CH16" s="167">
        <f t="shared" ca="1" si="10"/>
        <v>0</v>
      </c>
      <c r="CI16" s="167">
        <f t="shared" ca="1" si="10"/>
        <v>0</v>
      </c>
      <c r="CJ16" s="167">
        <f t="shared" ca="1" si="10"/>
        <v>0</v>
      </c>
      <c r="CK16" s="167">
        <f t="shared" ca="1" si="10"/>
        <v>0</v>
      </c>
      <c r="CL16" s="168">
        <f t="shared" ca="1" si="10"/>
        <v>0</v>
      </c>
      <c r="CM16" s="75"/>
      <c r="CN16" s="75"/>
      <c r="CO16" s="75"/>
      <c r="CP16" s="75"/>
      <c r="CQ16" s="75"/>
    </row>
    <row r="17" spans="1:45" ht="15.75" outlineLevel="1" thickBot="1" x14ac:dyDescent="0.3">
      <c r="A17" s="83" t="str">
        <f t="shared" si="0"/>
        <v/>
      </c>
      <c r="C17" s="83">
        <f t="shared" si="1"/>
        <v>17</v>
      </c>
      <c r="E17" s="67" t="s">
        <v>10</v>
      </c>
      <c r="G17" s="67" t="s">
        <v>10</v>
      </c>
      <c r="H17" s="73"/>
    </row>
    <row r="18" spans="1:45" ht="15.75" outlineLevel="1" thickBot="1" x14ac:dyDescent="0.3">
      <c r="A18" s="83" t="str">
        <f t="shared" si="0"/>
        <v>Line 18: Probability-weighted payment (Averaged, or "Expected" Loss per year). This is a calculation. Each scenario's loss is multiplied by the probability that the loss will be in the band between this scenario and the next worst.</v>
      </c>
      <c r="C18" s="83">
        <f t="shared" si="1"/>
        <v>18</v>
      </c>
      <c r="D18" s="83" t="s">
        <v>8</v>
      </c>
      <c r="E18" s="67" t="s">
        <v>10</v>
      </c>
      <c r="F18" s="67" t="s">
        <v>72</v>
      </c>
      <c r="G18" s="67" t="s">
        <v>10</v>
      </c>
      <c r="H18" s="73"/>
      <c r="I18" s="67" t="s">
        <v>126</v>
      </c>
      <c r="K18" s="78">
        <f ca="1">MMULT($K$6:$Q$6,K10:K16)</f>
        <v>0</v>
      </c>
      <c r="L18" s="79">
        <f t="shared" ref="L18:AS18" ca="1" si="12">MMULT($K$6:$Q$6,L10:L16)</f>
        <v>0</v>
      </c>
      <c r="M18" s="79">
        <f t="shared" ca="1" si="12"/>
        <v>0</v>
      </c>
      <c r="N18" s="79">
        <f t="shared" ca="1" si="12"/>
        <v>0</v>
      </c>
      <c r="O18" s="79">
        <f ca="1">MMULT($K$6:$Q$6,O10:O16)</f>
        <v>0</v>
      </c>
      <c r="P18" s="79">
        <f ca="1">MMULT($K$6:$Q$6,P10:P16)</f>
        <v>0</v>
      </c>
      <c r="Q18" s="79">
        <f t="shared" ca="1" si="12"/>
        <v>0</v>
      </c>
      <c r="R18" s="79">
        <f t="shared" ca="1" si="12"/>
        <v>0</v>
      </c>
      <c r="S18" s="79">
        <f t="shared" ca="1" si="12"/>
        <v>0</v>
      </c>
      <c r="T18" s="79">
        <f t="shared" ca="1" si="12"/>
        <v>0</v>
      </c>
      <c r="U18" s="79">
        <f t="shared" ca="1" si="12"/>
        <v>0</v>
      </c>
      <c r="V18" s="79">
        <f t="shared" ca="1" si="12"/>
        <v>0</v>
      </c>
      <c r="W18" s="79">
        <f t="shared" ca="1" si="12"/>
        <v>0</v>
      </c>
      <c r="X18" s="79">
        <f t="shared" ca="1" si="12"/>
        <v>0</v>
      </c>
      <c r="Y18" s="79">
        <f t="shared" ca="1" si="12"/>
        <v>0</v>
      </c>
      <c r="Z18" s="79">
        <f t="shared" ca="1" si="12"/>
        <v>0</v>
      </c>
      <c r="AA18" s="79">
        <f t="shared" ca="1" si="12"/>
        <v>0</v>
      </c>
      <c r="AB18" s="79">
        <f t="shared" ca="1" si="12"/>
        <v>0</v>
      </c>
      <c r="AC18" s="79">
        <f t="shared" ca="1" si="12"/>
        <v>0</v>
      </c>
      <c r="AD18" s="79">
        <f t="shared" ca="1" si="12"/>
        <v>0</v>
      </c>
      <c r="AE18" s="79">
        <f t="shared" ca="1" si="12"/>
        <v>0</v>
      </c>
      <c r="AF18" s="79">
        <f t="shared" ca="1" si="12"/>
        <v>0</v>
      </c>
      <c r="AG18" s="79">
        <f t="shared" ca="1" si="12"/>
        <v>0</v>
      </c>
      <c r="AH18" s="79">
        <f t="shared" ca="1" si="12"/>
        <v>0</v>
      </c>
      <c r="AI18" s="79">
        <f t="shared" ca="1" si="12"/>
        <v>0</v>
      </c>
      <c r="AJ18" s="79">
        <f t="shared" ca="1" si="12"/>
        <v>0</v>
      </c>
      <c r="AK18" s="79">
        <f t="shared" ca="1" si="12"/>
        <v>0</v>
      </c>
      <c r="AL18" s="79">
        <f t="shared" ca="1" si="12"/>
        <v>0</v>
      </c>
      <c r="AM18" s="79">
        <f t="shared" ca="1" si="12"/>
        <v>0</v>
      </c>
      <c r="AN18" s="79">
        <f t="shared" ca="1" si="12"/>
        <v>0</v>
      </c>
      <c r="AO18" s="79">
        <f t="shared" ca="1" si="12"/>
        <v>0</v>
      </c>
      <c r="AP18" s="79">
        <f t="shared" ca="1" si="12"/>
        <v>0</v>
      </c>
      <c r="AQ18" s="79">
        <f t="shared" ca="1" si="12"/>
        <v>0</v>
      </c>
      <c r="AR18" s="79">
        <f t="shared" ca="1" si="12"/>
        <v>0</v>
      </c>
      <c r="AS18" s="80">
        <f t="shared" ca="1" si="12"/>
        <v>0</v>
      </c>
    </row>
    <row r="19" spans="1:45" ht="15.75" outlineLevel="1" thickBot="1" x14ac:dyDescent="0.3">
      <c r="A19" s="83" t="str">
        <f t="shared" si="0"/>
        <v/>
      </c>
      <c r="C19" s="83">
        <f t="shared" si="1"/>
        <v>19</v>
      </c>
      <c r="E19" s="67" t="s">
        <v>10</v>
      </c>
      <c r="G19" s="67" t="s">
        <v>10</v>
      </c>
      <c r="H19" s="73"/>
    </row>
    <row r="20" spans="1:45" ht="15.75" outlineLevel="1" thickBot="1" x14ac:dyDescent="0.3">
      <c r="A20" s="83" t="str">
        <f t="shared" si="0"/>
        <v>Line 20: Discount Rate (govt. bond rate). This is an input. Enter the discount rate, e.g., the government bond rate (ideally this would be the discount rate for the risky loan, but it is OK to use the government rate as this will be used for discounting the losses and the balances and then comparing them, so to some extent any mis selection of rates will cancel out in the calculation).</v>
      </c>
      <c r="C20" s="83">
        <f t="shared" si="1"/>
        <v>20</v>
      </c>
      <c r="D20" s="83" t="s">
        <v>6</v>
      </c>
      <c r="E20" s="67" t="s">
        <v>10</v>
      </c>
      <c r="F20" s="67" t="s">
        <v>91</v>
      </c>
      <c r="G20" s="67" t="s">
        <v>10</v>
      </c>
      <c r="I20" s="67" t="s">
        <v>171</v>
      </c>
      <c r="K20" s="17">
        <v>0.05</v>
      </c>
      <c r="L20" s="68">
        <v>0.05</v>
      </c>
      <c r="M20" s="68">
        <v>0.05</v>
      </c>
      <c r="N20" s="68">
        <v>0.05</v>
      </c>
      <c r="O20" s="68">
        <v>0.05</v>
      </c>
      <c r="P20" s="68">
        <v>0.05</v>
      </c>
      <c r="Q20" s="68">
        <v>0.05</v>
      </c>
      <c r="R20" s="68">
        <v>0.05</v>
      </c>
      <c r="S20" s="68">
        <v>0.05</v>
      </c>
      <c r="T20" s="68">
        <v>0.05</v>
      </c>
      <c r="U20" s="68">
        <v>0.05</v>
      </c>
      <c r="V20" s="68">
        <v>0.05</v>
      </c>
      <c r="W20" s="68">
        <v>0.05</v>
      </c>
      <c r="X20" s="68">
        <v>0.05</v>
      </c>
      <c r="Y20" s="68">
        <v>0.05</v>
      </c>
      <c r="Z20" s="68">
        <v>0.05</v>
      </c>
      <c r="AA20" s="68">
        <v>0.05</v>
      </c>
      <c r="AB20" s="68">
        <v>0.05</v>
      </c>
      <c r="AC20" s="68">
        <v>0.05</v>
      </c>
      <c r="AD20" s="68">
        <v>0.05</v>
      </c>
      <c r="AE20" s="68">
        <v>0.05</v>
      </c>
      <c r="AF20" s="68">
        <v>0.05</v>
      </c>
      <c r="AG20" s="68">
        <v>0.05</v>
      </c>
      <c r="AH20" s="68">
        <v>0.05</v>
      </c>
      <c r="AI20" s="68">
        <v>0.05</v>
      </c>
      <c r="AJ20" s="68">
        <v>0.05</v>
      </c>
      <c r="AK20" s="68">
        <v>0.05</v>
      </c>
      <c r="AL20" s="68">
        <v>0.05</v>
      </c>
      <c r="AM20" s="68">
        <v>0.05</v>
      </c>
      <c r="AN20" s="68">
        <v>0.05</v>
      </c>
      <c r="AO20" s="68">
        <v>0.05</v>
      </c>
      <c r="AP20" s="68">
        <v>0.05</v>
      </c>
      <c r="AQ20" s="68">
        <v>0.05</v>
      </c>
      <c r="AR20" s="68">
        <v>0.05</v>
      </c>
      <c r="AS20" s="69">
        <v>0.05</v>
      </c>
    </row>
    <row r="21" spans="1:45" ht="15.75" outlineLevel="1" thickBot="1" x14ac:dyDescent="0.3">
      <c r="A21" s="83" t="str">
        <f t="shared" si="0"/>
        <v>Line 21: Discount Factor. This is a calculation. Based on the entered discount rates.</v>
      </c>
      <c r="C21" s="83">
        <f t="shared" si="1"/>
        <v>21</v>
      </c>
      <c r="D21" s="83" t="s">
        <v>8</v>
      </c>
      <c r="E21" s="67" t="s">
        <v>10</v>
      </c>
      <c r="F21" s="67" t="s">
        <v>63</v>
      </c>
      <c r="G21" s="67" t="s">
        <v>10</v>
      </c>
      <c r="I21" s="67" t="s">
        <v>57</v>
      </c>
      <c r="J21" s="67">
        <v>1</v>
      </c>
      <c r="K21" s="70">
        <f>J21/(1+K20)</f>
        <v>0.95238095238095233</v>
      </c>
      <c r="L21" s="71">
        <f t="shared" ref="L21:AS21" si="13">K21/(1+L20)</f>
        <v>0.90702947845804982</v>
      </c>
      <c r="M21" s="71">
        <f t="shared" si="13"/>
        <v>0.86383759853147601</v>
      </c>
      <c r="N21" s="71">
        <f t="shared" si="13"/>
        <v>0.82270247479188185</v>
      </c>
      <c r="O21" s="71">
        <f t="shared" si="13"/>
        <v>0.78352616646845885</v>
      </c>
      <c r="P21" s="71">
        <f t="shared" si="13"/>
        <v>0.74621539663662739</v>
      </c>
      <c r="Q21" s="71">
        <f t="shared" si="13"/>
        <v>0.71068133013012125</v>
      </c>
      <c r="R21" s="71">
        <f t="shared" si="13"/>
        <v>0.67683936202868689</v>
      </c>
      <c r="S21" s="71">
        <f t="shared" si="13"/>
        <v>0.64460891621779703</v>
      </c>
      <c r="T21" s="71">
        <f t="shared" si="13"/>
        <v>0.6139132535407591</v>
      </c>
      <c r="U21" s="71">
        <f t="shared" si="13"/>
        <v>0.58467928908643718</v>
      </c>
      <c r="V21" s="71">
        <f t="shared" si="13"/>
        <v>0.55683741817755916</v>
      </c>
      <c r="W21" s="71">
        <f t="shared" si="13"/>
        <v>0.5303213506452944</v>
      </c>
      <c r="X21" s="71">
        <f t="shared" si="13"/>
        <v>0.50506795299551843</v>
      </c>
      <c r="Y21" s="71">
        <f t="shared" si="13"/>
        <v>0.48101709809096993</v>
      </c>
      <c r="Z21" s="71">
        <f t="shared" si="13"/>
        <v>0.45811152199139993</v>
      </c>
      <c r="AA21" s="71">
        <f t="shared" si="13"/>
        <v>0.43629668761085705</v>
      </c>
      <c r="AB21" s="71">
        <f t="shared" si="13"/>
        <v>0.41552065486748291</v>
      </c>
      <c r="AC21" s="71">
        <f t="shared" si="13"/>
        <v>0.39573395701665037</v>
      </c>
      <c r="AD21" s="71">
        <f t="shared" si="13"/>
        <v>0.37688948287300034</v>
      </c>
      <c r="AE21" s="71">
        <f t="shared" si="13"/>
        <v>0.35894236464095269</v>
      </c>
      <c r="AF21" s="71">
        <f t="shared" si="13"/>
        <v>0.34184987108662163</v>
      </c>
      <c r="AG21" s="71">
        <f t="shared" si="13"/>
        <v>0.32557130579678251</v>
      </c>
      <c r="AH21" s="71">
        <f t="shared" si="13"/>
        <v>0.31006791028265002</v>
      </c>
      <c r="AI21" s="71">
        <f t="shared" si="13"/>
        <v>0.29530277169776192</v>
      </c>
      <c r="AJ21" s="71">
        <f t="shared" si="13"/>
        <v>0.28124073495024943</v>
      </c>
      <c r="AK21" s="71">
        <f t="shared" si="13"/>
        <v>0.26784831900023753</v>
      </c>
      <c r="AL21" s="71">
        <f t="shared" si="13"/>
        <v>0.25509363714308336</v>
      </c>
      <c r="AM21" s="71">
        <f t="shared" si="13"/>
        <v>0.2429463210886508</v>
      </c>
      <c r="AN21" s="71">
        <f t="shared" si="13"/>
        <v>0.23137744865585791</v>
      </c>
      <c r="AO21" s="71">
        <f t="shared" si="13"/>
        <v>0.22035947491034086</v>
      </c>
      <c r="AP21" s="71">
        <f t="shared" si="13"/>
        <v>0.20986616658127699</v>
      </c>
      <c r="AQ21" s="71">
        <f t="shared" si="13"/>
        <v>0.19987253960121618</v>
      </c>
      <c r="AR21" s="71">
        <f t="shared" si="13"/>
        <v>0.19035479962020588</v>
      </c>
      <c r="AS21" s="72">
        <f t="shared" si="13"/>
        <v>0.18129028535257702</v>
      </c>
    </row>
    <row r="22" spans="1:45" ht="15.75" thickBot="1" x14ac:dyDescent="0.3">
      <c r="A22" s="83" t="str">
        <f t="shared" si="0"/>
        <v>Line 22: NPV of Payments (NPV of Averaged or "Expected" Loss). This is a calculation. This discounts the probability weighted losses according to the discount rate.</v>
      </c>
      <c r="C22" s="83">
        <f t="shared" si="1"/>
        <v>22</v>
      </c>
      <c r="D22" s="83" t="s">
        <v>8</v>
      </c>
      <c r="E22" s="67" t="s">
        <v>10</v>
      </c>
      <c r="F22" s="67" t="s">
        <v>73</v>
      </c>
      <c r="G22" s="67" t="s">
        <v>10</v>
      </c>
      <c r="H22" s="73"/>
      <c r="I22" s="67" t="s">
        <v>77</v>
      </c>
      <c r="K22" s="81">
        <f ca="1">SUMPRODUCT(K18:AS18,K$21:AS$21)</f>
        <v>0</v>
      </c>
    </row>
    <row r="23" spans="1:45" outlineLevel="1" x14ac:dyDescent="0.25">
      <c r="A23" s="83" t="str">
        <f t="shared" si="0"/>
        <v/>
      </c>
      <c r="C23" s="83">
        <f t="shared" si="1"/>
        <v>23</v>
      </c>
      <c r="H23" s="73"/>
    </row>
    <row r="24" spans="1:45" ht="15.75" outlineLevel="1" x14ac:dyDescent="0.25">
      <c r="A24" s="83" t="str">
        <f t="shared" si="0"/>
        <v/>
      </c>
      <c r="C24" s="83">
        <f t="shared" si="1"/>
        <v>24</v>
      </c>
      <c r="E24" s="67" t="s">
        <v>10</v>
      </c>
      <c r="G24" s="67" t="s">
        <v>10</v>
      </c>
      <c r="I24" s="137" t="s">
        <v>172</v>
      </c>
    </row>
    <row r="25" spans="1:45" outlineLevel="1" x14ac:dyDescent="0.25">
      <c r="A25" s="83" t="str">
        <f t="shared" si="0"/>
        <v/>
      </c>
      <c r="C25" s="83">
        <f t="shared" si="1"/>
        <v>25</v>
      </c>
      <c r="E25" s="67" t="s">
        <v>10</v>
      </c>
      <c r="G25" s="67" t="s">
        <v>10</v>
      </c>
      <c r="H25" s="73"/>
      <c r="I25" s="138" t="s">
        <v>173</v>
      </c>
    </row>
    <row r="26" spans="1:45" ht="15.75" outlineLevel="1" thickBot="1" x14ac:dyDescent="0.3">
      <c r="A26" s="83" t="str">
        <f t="shared" si="0"/>
        <v>Line 26: Default Flag x Probability. This is a section header. This calculates whether the company will be able to pay the fees in a given year.  We assume that if a government payment is needed, the company will not be able to pay the fee that year.  For each scenario, we look at whether a government payment is needed, and if it is needed, what is the probability of that event.</v>
      </c>
      <c r="C26" s="83">
        <f t="shared" si="1"/>
        <v>26</v>
      </c>
      <c r="D26" s="83" t="s">
        <v>103</v>
      </c>
      <c r="E26" s="67" t="s">
        <v>10</v>
      </c>
      <c r="F26" s="67" t="s">
        <v>104</v>
      </c>
      <c r="G26" s="67" t="s">
        <v>10</v>
      </c>
      <c r="H26" s="73"/>
      <c r="I26" s="67" t="s">
        <v>98</v>
      </c>
    </row>
    <row r="27" spans="1:45" outlineLevel="1" x14ac:dyDescent="0.25">
      <c r="A27" s="83" t="str">
        <f t="shared" si="0"/>
        <v>Line 27: Flag * Prob. for Basecase. This is a calculation. Is the company in financial distress, and if so, what is the probability for this Scenario</v>
      </c>
      <c r="C27" s="83">
        <f t="shared" si="1"/>
        <v>27</v>
      </c>
      <c r="D27" s="83" t="s">
        <v>8</v>
      </c>
      <c r="F27" s="67" t="s">
        <v>138</v>
      </c>
      <c r="H27" s="73"/>
      <c r="I27" s="67" t="s">
        <v>185</v>
      </c>
      <c r="K27" s="92">
        <f t="shared" ref="K27:AS27" ca="1" si="14">IF(K10=0,0,1-$K$5)</f>
        <v>0</v>
      </c>
      <c r="L27" s="93">
        <f t="shared" ca="1" si="14"/>
        <v>0</v>
      </c>
      <c r="M27" s="93">
        <f t="shared" ca="1" si="14"/>
        <v>0</v>
      </c>
      <c r="N27" s="93">
        <f t="shared" ca="1" si="14"/>
        <v>0</v>
      </c>
      <c r="O27" s="93">
        <f t="shared" ca="1" si="14"/>
        <v>0</v>
      </c>
      <c r="P27" s="93">
        <f t="shared" ca="1" si="14"/>
        <v>0</v>
      </c>
      <c r="Q27" s="93">
        <f t="shared" ca="1" si="14"/>
        <v>0</v>
      </c>
      <c r="R27" s="93">
        <f t="shared" ca="1" si="14"/>
        <v>0</v>
      </c>
      <c r="S27" s="93">
        <f t="shared" ca="1" si="14"/>
        <v>0</v>
      </c>
      <c r="T27" s="93">
        <f t="shared" ca="1" si="14"/>
        <v>0</v>
      </c>
      <c r="U27" s="93">
        <f t="shared" ca="1" si="14"/>
        <v>0</v>
      </c>
      <c r="V27" s="93">
        <f t="shared" ca="1" si="14"/>
        <v>0</v>
      </c>
      <c r="W27" s="93">
        <f t="shared" ca="1" si="14"/>
        <v>0</v>
      </c>
      <c r="X27" s="93">
        <f t="shared" ca="1" si="14"/>
        <v>0</v>
      </c>
      <c r="Y27" s="93">
        <f t="shared" ca="1" si="14"/>
        <v>0</v>
      </c>
      <c r="Z27" s="93">
        <f t="shared" ca="1" si="14"/>
        <v>0</v>
      </c>
      <c r="AA27" s="93">
        <f t="shared" ca="1" si="14"/>
        <v>0</v>
      </c>
      <c r="AB27" s="93">
        <f t="shared" ca="1" si="14"/>
        <v>0</v>
      </c>
      <c r="AC27" s="93">
        <f t="shared" ca="1" si="14"/>
        <v>0</v>
      </c>
      <c r="AD27" s="93">
        <f t="shared" ca="1" si="14"/>
        <v>0</v>
      </c>
      <c r="AE27" s="93">
        <f t="shared" ca="1" si="14"/>
        <v>0</v>
      </c>
      <c r="AF27" s="93">
        <f t="shared" ca="1" si="14"/>
        <v>0</v>
      </c>
      <c r="AG27" s="93">
        <f t="shared" ca="1" si="14"/>
        <v>0</v>
      </c>
      <c r="AH27" s="93">
        <f t="shared" ca="1" si="14"/>
        <v>0</v>
      </c>
      <c r="AI27" s="93">
        <f t="shared" ca="1" si="14"/>
        <v>0</v>
      </c>
      <c r="AJ27" s="93">
        <f t="shared" ca="1" si="14"/>
        <v>0</v>
      </c>
      <c r="AK27" s="93">
        <f t="shared" ca="1" si="14"/>
        <v>0</v>
      </c>
      <c r="AL27" s="93">
        <f t="shared" ca="1" si="14"/>
        <v>0</v>
      </c>
      <c r="AM27" s="93">
        <f t="shared" ca="1" si="14"/>
        <v>0</v>
      </c>
      <c r="AN27" s="93">
        <f t="shared" ca="1" si="14"/>
        <v>0</v>
      </c>
      <c r="AO27" s="93">
        <f t="shared" ca="1" si="14"/>
        <v>0</v>
      </c>
      <c r="AP27" s="93">
        <f t="shared" ca="1" si="14"/>
        <v>0</v>
      </c>
      <c r="AQ27" s="93">
        <f t="shared" ca="1" si="14"/>
        <v>0</v>
      </c>
      <c r="AR27" s="93">
        <f t="shared" ca="1" si="14"/>
        <v>0</v>
      </c>
      <c r="AS27" s="94">
        <f t="shared" ca="1" si="14"/>
        <v>0</v>
      </c>
    </row>
    <row r="28" spans="1:45" outlineLevel="1" x14ac:dyDescent="0.25">
      <c r="A28" s="83" t="str">
        <f t="shared" si="0"/>
        <v>Line 28: Flag * Prob. for Scenario 1. This is a calculation. Is the company in financial distress, and if so, what is the probability for this Scenario</v>
      </c>
      <c r="C28" s="83">
        <f t="shared" si="1"/>
        <v>28</v>
      </c>
      <c r="D28" s="83" t="s">
        <v>8</v>
      </c>
      <c r="E28" s="67" t="s">
        <v>10</v>
      </c>
      <c r="F28" s="67" t="s">
        <v>138</v>
      </c>
      <c r="G28" s="67" t="s">
        <v>10</v>
      </c>
      <c r="H28" s="73"/>
      <c r="I28" s="67" t="s">
        <v>105</v>
      </c>
      <c r="K28" s="95">
        <f t="shared" ref="K28:AS28" ca="1" si="15">IF(K11=0,0,1-$L$5)</f>
        <v>0</v>
      </c>
      <c r="L28" s="96">
        <f t="shared" ca="1" si="15"/>
        <v>0</v>
      </c>
      <c r="M28" s="96">
        <f t="shared" ca="1" si="15"/>
        <v>0</v>
      </c>
      <c r="N28" s="96">
        <f t="shared" ca="1" si="15"/>
        <v>0</v>
      </c>
      <c r="O28" s="96">
        <f t="shared" ca="1" si="15"/>
        <v>0</v>
      </c>
      <c r="P28" s="96">
        <f t="shared" ca="1" si="15"/>
        <v>0</v>
      </c>
      <c r="Q28" s="96">
        <f t="shared" ca="1" si="15"/>
        <v>0</v>
      </c>
      <c r="R28" s="96">
        <f t="shared" ca="1" si="15"/>
        <v>0</v>
      </c>
      <c r="S28" s="96">
        <f t="shared" ca="1" si="15"/>
        <v>0</v>
      </c>
      <c r="T28" s="96">
        <f t="shared" ca="1" si="15"/>
        <v>0</v>
      </c>
      <c r="U28" s="96">
        <f t="shared" ca="1" si="15"/>
        <v>0</v>
      </c>
      <c r="V28" s="96">
        <f t="shared" ca="1" si="15"/>
        <v>0</v>
      </c>
      <c r="W28" s="96">
        <f t="shared" ca="1" si="15"/>
        <v>0</v>
      </c>
      <c r="X28" s="96">
        <f t="shared" ca="1" si="15"/>
        <v>0</v>
      </c>
      <c r="Y28" s="96">
        <f t="shared" ca="1" si="15"/>
        <v>0</v>
      </c>
      <c r="Z28" s="96">
        <f t="shared" ca="1" si="15"/>
        <v>0</v>
      </c>
      <c r="AA28" s="96">
        <f t="shared" ca="1" si="15"/>
        <v>0</v>
      </c>
      <c r="AB28" s="96">
        <f t="shared" ca="1" si="15"/>
        <v>0</v>
      </c>
      <c r="AC28" s="96">
        <f t="shared" ca="1" si="15"/>
        <v>0</v>
      </c>
      <c r="AD28" s="96">
        <f t="shared" ca="1" si="15"/>
        <v>0</v>
      </c>
      <c r="AE28" s="96">
        <f t="shared" ca="1" si="15"/>
        <v>0</v>
      </c>
      <c r="AF28" s="96">
        <f t="shared" ca="1" si="15"/>
        <v>0</v>
      </c>
      <c r="AG28" s="96">
        <f t="shared" ca="1" si="15"/>
        <v>0</v>
      </c>
      <c r="AH28" s="96">
        <f t="shared" ca="1" si="15"/>
        <v>0</v>
      </c>
      <c r="AI28" s="96">
        <f t="shared" ca="1" si="15"/>
        <v>0</v>
      </c>
      <c r="AJ28" s="96">
        <f t="shared" ca="1" si="15"/>
        <v>0</v>
      </c>
      <c r="AK28" s="96">
        <f t="shared" ca="1" si="15"/>
        <v>0</v>
      </c>
      <c r="AL28" s="96">
        <f t="shared" ca="1" si="15"/>
        <v>0</v>
      </c>
      <c r="AM28" s="96">
        <f t="shared" ca="1" si="15"/>
        <v>0</v>
      </c>
      <c r="AN28" s="96">
        <f t="shared" ca="1" si="15"/>
        <v>0</v>
      </c>
      <c r="AO28" s="96">
        <f t="shared" ca="1" si="15"/>
        <v>0</v>
      </c>
      <c r="AP28" s="96">
        <f t="shared" ca="1" si="15"/>
        <v>0</v>
      </c>
      <c r="AQ28" s="96">
        <f t="shared" ca="1" si="15"/>
        <v>0</v>
      </c>
      <c r="AR28" s="96">
        <f t="shared" ca="1" si="15"/>
        <v>0</v>
      </c>
      <c r="AS28" s="97">
        <f t="shared" ca="1" si="15"/>
        <v>0</v>
      </c>
    </row>
    <row r="29" spans="1:45" outlineLevel="1" x14ac:dyDescent="0.25">
      <c r="A29" s="83" t="str">
        <f t="shared" si="0"/>
        <v>Line 29: Flag * Prob. for Scenario 2. This is a calculation. Is the company in financial distress, and if so, what is the probability for this Scenario</v>
      </c>
      <c r="C29" s="83">
        <f t="shared" si="1"/>
        <v>29</v>
      </c>
      <c r="D29" s="83" t="s">
        <v>8</v>
      </c>
      <c r="E29" s="67" t="s">
        <v>10</v>
      </c>
      <c r="F29" s="67" t="s">
        <v>138</v>
      </c>
      <c r="G29" s="67" t="s">
        <v>10</v>
      </c>
      <c r="H29" s="73"/>
      <c r="I29" s="67" t="s">
        <v>106</v>
      </c>
      <c r="K29" s="95">
        <f t="shared" ref="K29:AS29" ca="1" si="16">IF(K12=0,0,1-$L$5)</f>
        <v>0</v>
      </c>
      <c r="L29" s="96">
        <f t="shared" ca="1" si="16"/>
        <v>0</v>
      </c>
      <c r="M29" s="96">
        <f t="shared" ca="1" si="16"/>
        <v>0</v>
      </c>
      <c r="N29" s="96">
        <f t="shared" ca="1" si="16"/>
        <v>0</v>
      </c>
      <c r="O29" s="96">
        <f t="shared" ca="1" si="16"/>
        <v>0</v>
      </c>
      <c r="P29" s="96">
        <f t="shared" ca="1" si="16"/>
        <v>0</v>
      </c>
      <c r="Q29" s="96">
        <f t="shared" ca="1" si="16"/>
        <v>0</v>
      </c>
      <c r="R29" s="96">
        <f t="shared" ca="1" si="16"/>
        <v>0</v>
      </c>
      <c r="S29" s="96">
        <f t="shared" ca="1" si="16"/>
        <v>0</v>
      </c>
      <c r="T29" s="96">
        <f t="shared" ca="1" si="16"/>
        <v>0</v>
      </c>
      <c r="U29" s="96">
        <f t="shared" ca="1" si="16"/>
        <v>0</v>
      </c>
      <c r="V29" s="96">
        <f t="shared" ca="1" si="16"/>
        <v>0</v>
      </c>
      <c r="W29" s="96">
        <f t="shared" ca="1" si="16"/>
        <v>0</v>
      </c>
      <c r="X29" s="96">
        <f t="shared" ca="1" si="16"/>
        <v>0</v>
      </c>
      <c r="Y29" s="96">
        <f t="shared" ca="1" si="16"/>
        <v>0</v>
      </c>
      <c r="Z29" s="96">
        <f t="shared" ca="1" si="16"/>
        <v>0</v>
      </c>
      <c r="AA29" s="96">
        <f t="shared" ca="1" si="16"/>
        <v>0</v>
      </c>
      <c r="AB29" s="96">
        <f t="shared" ca="1" si="16"/>
        <v>0</v>
      </c>
      <c r="AC29" s="96">
        <f t="shared" ca="1" si="16"/>
        <v>0</v>
      </c>
      <c r="AD29" s="96">
        <f t="shared" ca="1" si="16"/>
        <v>0</v>
      </c>
      <c r="AE29" s="96">
        <f t="shared" ca="1" si="16"/>
        <v>0</v>
      </c>
      <c r="AF29" s="96">
        <f t="shared" ca="1" si="16"/>
        <v>0</v>
      </c>
      <c r="AG29" s="96">
        <f t="shared" ca="1" si="16"/>
        <v>0</v>
      </c>
      <c r="AH29" s="96">
        <f t="shared" ca="1" si="16"/>
        <v>0</v>
      </c>
      <c r="AI29" s="96">
        <f t="shared" ca="1" si="16"/>
        <v>0</v>
      </c>
      <c r="AJ29" s="96">
        <f t="shared" ca="1" si="16"/>
        <v>0</v>
      </c>
      <c r="AK29" s="96">
        <f t="shared" ca="1" si="16"/>
        <v>0</v>
      </c>
      <c r="AL29" s="96">
        <f t="shared" ca="1" si="16"/>
        <v>0</v>
      </c>
      <c r="AM29" s="96">
        <f t="shared" ca="1" si="16"/>
        <v>0</v>
      </c>
      <c r="AN29" s="96">
        <f t="shared" ca="1" si="16"/>
        <v>0</v>
      </c>
      <c r="AO29" s="96">
        <f t="shared" ca="1" si="16"/>
        <v>0</v>
      </c>
      <c r="AP29" s="96">
        <f t="shared" ca="1" si="16"/>
        <v>0</v>
      </c>
      <c r="AQ29" s="96">
        <f t="shared" ca="1" si="16"/>
        <v>0</v>
      </c>
      <c r="AR29" s="96">
        <f t="shared" ca="1" si="16"/>
        <v>0</v>
      </c>
      <c r="AS29" s="97">
        <f t="shared" ca="1" si="16"/>
        <v>0</v>
      </c>
    </row>
    <row r="30" spans="1:45" outlineLevel="1" x14ac:dyDescent="0.25">
      <c r="A30" s="83" t="str">
        <f t="shared" si="0"/>
        <v>Line 30: Flag * Prob. for Scenario 3. This is a calculation. Is the company in financial distress, and if so, what is the probability for this Scenario</v>
      </c>
      <c r="C30" s="83">
        <f t="shared" si="1"/>
        <v>30</v>
      </c>
      <c r="D30" s="83" t="s">
        <v>8</v>
      </c>
      <c r="E30" s="67" t="s">
        <v>10</v>
      </c>
      <c r="F30" s="67" t="s">
        <v>138</v>
      </c>
      <c r="G30" s="67" t="s">
        <v>10</v>
      </c>
      <c r="H30" s="73"/>
      <c r="I30" s="67" t="s">
        <v>107</v>
      </c>
      <c r="K30" s="95">
        <f t="shared" ref="K30:AS30" ca="1" si="17">IF(K13=0,0,1-$M$5)</f>
        <v>0</v>
      </c>
      <c r="L30" s="96">
        <f t="shared" ca="1" si="17"/>
        <v>0</v>
      </c>
      <c r="M30" s="96">
        <f t="shared" ca="1" si="17"/>
        <v>0</v>
      </c>
      <c r="N30" s="96">
        <f t="shared" ca="1" si="17"/>
        <v>0</v>
      </c>
      <c r="O30" s="96">
        <f t="shared" ca="1" si="17"/>
        <v>0</v>
      </c>
      <c r="P30" s="96">
        <f t="shared" ca="1" si="17"/>
        <v>0</v>
      </c>
      <c r="Q30" s="96">
        <f t="shared" ca="1" si="17"/>
        <v>0</v>
      </c>
      <c r="R30" s="96">
        <f t="shared" ca="1" si="17"/>
        <v>0</v>
      </c>
      <c r="S30" s="96">
        <f t="shared" ca="1" si="17"/>
        <v>0</v>
      </c>
      <c r="T30" s="96">
        <f t="shared" ca="1" si="17"/>
        <v>0</v>
      </c>
      <c r="U30" s="96">
        <f t="shared" ca="1" si="17"/>
        <v>0</v>
      </c>
      <c r="V30" s="96">
        <f t="shared" ca="1" si="17"/>
        <v>0</v>
      </c>
      <c r="W30" s="96">
        <f t="shared" ca="1" si="17"/>
        <v>0</v>
      </c>
      <c r="X30" s="96">
        <f t="shared" ca="1" si="17"/>
        <v>0</v>
      </c>
      <c r="Y30" s="96">
        <f t="shared" ca="1" si="17"/>
        <v>0</v>
      </c>
      <c r="Z30" s="96">
        <f t="shared" ca="1" si="17"/>
        <v>0</v>
      </c>
      <c r="AA30" s="96">
        <f t="shared" ca="1" si="17"/>
        <v>0</v>
      </c>
      <c r="AB30" s="96">
        <f t="shared" ca="1" si="17"/>
        <v>0</v>
      </c>
      <c r="AC30" s="96">
        <f t="shared" ca="1" si="17"/>
        <v>0</v>
      </c>
      <c r="AD30" s="96">
        <f t="shared" ca="1" si="17"/>
        <v>0</v>
      </c>
      <c r="AE30" s="96">
        <f t="shared" ca="1" si="17"/>
        <v>0</v>
      </c>
      <c r="AF30" s="96">
        <f t="shared" ca="1" si="17"/>
        <v>0</v>
      </c>
      <c r="AG30" s="96">
        <f t="shared" ca="1" si="17"/>
        <v>0</v>
      </c>
      <c r="AH30" s="96">
        <f t="shared" ca="1" si="17"/>
        <v>0</v>
      </c>
      <c r="AI30" s="96">
        <f t="shared" ca="1" si="17"/>
        <v>0</v>
      </c>
      <c r="AJ30" s="96">
        <f t="shared" ca="1" si="17"/>
        <v>0</v>
      </c>
      <c r="AK30" s="96">
        <f t="shared" ca="1" si="17"/>
        <v>0</v>
      </c>
      <c r="AL30" s="96">
        <f t="shared" ca="1" si="17"/>
        <v>0</v>
      </c>
      <c r="AM30" s="96">
        <f t="shared" ca="1" si="17"/>
        <v>0</v>
      </c>
      <c r="AN30" s="96">
        <f t="shared" ca="1" si="17"/>
        <v>0</v>
      </c>
      <c r="AO30" s="96">
        <f t="shared" ca="1" si="17"/>
        <v>0</v>
      </c>
      <c r="AP30" s="96">
        <f t="shared" ca="1" si="17"/>
        <v>0</v>
      </c>
      <c r="AQ30" s="96">
        <f t="shared" ca="1" si="17"/>
        <v>0</v>
      </c>
      <c r="AR30" s="96">
        <f t="shared" ca="1" si="17"/>
        <v>0</v>
      </c>
      <c r="AS30" s="97">
        <f t="shared" ca="1" si="17"/>
        <v>0</v>
      </c>
    </row>
    <row r="31" spans="1:45" outlineLevel="1" x14ac:dyDescent="0.25">
      <c r="A31" s="83" t="str">
        <f t="shared" si="0"/>
        <v>Line 31: Flag * Prob. for Scenario 4. This is a calculation. Is the company in financial distress, and if so, what is the probability for this Scenario</v>
      </c>
      <c r="C31" s="83">
        <f t="shared" si="1"/>
        <v>31</v>
      </c>
      <c r="D31" s="83" t="s">
        <v>8</v>
      </c>
      <c r="E31" s="67" t="s">
        <v>10</v>
      </c>
      <c r="F31" s="67" t="s">
        <v>138</v>
      </c>
      <c r="G31" s="67" t="s">
        <v>10</v>
      </c>
      <c r="H31" s="73"/>
      <c r="I31" s="67" t="s">
        <v>108</v>
      </c>
      <c r="K31" s="95">
        <f t="shared" ref="K31:AS31" ca="1" si="18">IF(K14=0,0,1-$N$5)</f>
        <v>0</v>
      </c>
      <c r="L31" s="96">
        <f t="shared" ca="1" si="18"/>
        <v>0</v>
      </c>
      <c r="M31" s="96">
        <f t="shared" ca="1" si="18"/>
        <v>0</v>
      </c>
      <c r="N31" s="96">
        <f t="shared" ca="1" si="18"/>
        <v>0</v>
      </c>
      <c r="O31" s="96">
        <f t="shared" ca="1" si="18"/>
        <v>0</v>
      </c>
      <c r="P31" s="96">
        <f t="shared" ca="1" si="18"/>
        <v>0</v>
      </c>
      <c r="Q31" s="96">
        <f t="shared" ca="1" si="18"/>
        <v>0</v>
      </c>
      <c r="R31" s="96">
        <f t="shared" ca="1" si="18"/>
        <v>0</v>
      </c>
      <c r="S31" s="96">
        <f t="shared" ca="1" si="18"/>
        <v>0</v>
      </c>
      <c r="T31" s="96">
        <f t="shared" ca="1" si="18"/>
        <v>0</v>
      </c>
      <c r="U31" s="96">
        <f t="shared" ca="1" si="18"/>
        <v>0</v>
      </c>
      <c r="V31" s="96">
        <f t="shared" ca="1" si="18"/>
        <v>0</v>
      </c>
      <c r="W31" s="96">
        <f t="shared" ca="1" si="18"/>
        <v>0</v>
      </c>
      <c r="X31" s="96">
        <f t="shared" ca="1" si="18"/>
        <v>0</v>
      </c>
      <c r="Y31" s="96">
        <f t="shared" ca="1" si="18"/>
        <v>0</v>
      </c>
      <c r="Z31" s="96">
        <f t="shared" ca="1" si="18"/>
        <v>0</v>
      </c>
      <c r="AA31" s="96">
        <f t="shared" ca="1" si="18"/>
        <v>0</v>
      </c>
      <c r="AB31" s="96">
        <f t="shared" ca="1" si="18"/>
        <v>0</v>
      </c>
      <c r="AC31" s="96">
        <f t="shared" ca="1" si="18"/>
        <v>0</v>
      </c>
      <c r="AD31" s="96">
        <f t="shared" ca="1" si="18"/>
        <v>0</v>
      </c>
      <c r="AE31" s="96">
        <f t="shared" ca="1" si="18"/>
        <v>0</v>
      </c>
      <c r="AF31" s="96">
        <f t="shared" ca="1" si="18"/>
        <v>0</v>
      </c>
      <c r="AG31" s="96">
        <f t="shared" ca="1" si="18"/>
        <v>0</v>
      </c>
      <c r="AH31" s="96">
        <f t="shared" ca="1" si="18"/>
        <v>0</v>
      </c>
      <c r="AI31" s="96">
        <f t="shared" ca="1" si="18"/>
        <v>0</v>
      </c>
      <c r="AJ31" s="96">
        <f t="shared" ca="1" si="18"/>
        <v>0</v>
      </c>
      <c r="AK31" s="96">
        <f t="shared" ca="1" si="18"/>
        <v>0</v>
      </c>
      <c r="AL31" s="96">
        <f t="shared" ca="1" si="18"/>
        <v>0</v>
      </c>
      <c r="AM31" s="96">
        <f t="shared" ca="1" si="18"/>
        <v>0</v>
      </c>
      <c r="AN31" s="96">
        <f t="shared" ca="1" si="18"/>
        <v>0</v>
      </c>
      <c r="AO31" s="96">
        <f t="shared" ca="1" si="18"/>
        <v>0</v>
      </c>
      <c r="AP31" s="96">
        <f t="shared" ca="1" si="18"/>
        <v>0</v>
      </c>
      <c r="AQ31" s="96">
        <f t="shared" ca="1" si="18"/>
        <v>0</v>
      </c>
      <c r="AR31" s="96">
        <f t="shared" ca="1" si="18"/>
        <v>0</v>
      </c>
      <c r="AS31" s="97">
        <f t="shared" ca="1" si="18"/>
        <v>0</v>
      </c>
    </row>
    <row r="32" spans="1:45" outlineLevel="1" x14ac:dyDescent="0.25">
      <c r="A32" s="83" t="str">
        <f t="shared" si="0"/>
        <v>Line 32: Flag * Prob. for Scenario 5. This is a calculation. Is the company in financial distress, and if so, what is the probability for this Scenario</v>
      </c>
      <c r="C32" s="83">
        <f t="shared" si="1"/>
        <v>32</v>
      </c>
      <c r="D32" s="83" t="s">
        <v>8</v>
      </c>
      <c r="E32" s="67" t="s">
        <v>10</v>
      </c>
      <c r="F32" s="67" t="s">
        <v>138</v>
      </c>
      <c r="G32" s="67" t="s">
        <v>10</v>
      </c>
      <c r="H32" s="73"/>
      <c r="I32" s="67" t="s">
        <v>109</v>
      </c>
      <c r="K32" s="95">
        <f t="shared" ref="K32:AS32" ca="1" si="19">IF(K15=0,0,1-$O$5)</f>
        <v>0</v>
      </c>
      <c r="L32" s="96">
        <f t="shared" ca="1" si="19"/>
        <v>0</v>
      </c>
      <c r="M32" s="96">
        <f t="shared" ca="1" si="19"/>
        <v>0</v>
      </c>
      <c r="N32" s="96">
        <f t="shared" ca="1" si="19"/>
        <v>0</v>
      </c>
      <c r="O32" s="96">
        <f t="shared" ca="1" si="19"/>
        <v>0</v>
      </c>
      <c r="P32" s="96">
        <f t="shared" ca="1" si="19"/>
        <v>0</v>
      </c>
      <c r="Q32" s="96">
        <f t="shared" ca="1" si="19"/>
        <v>0</v>
      </c>
      <c r="R32" s="96">
        <f t="shared" ca="1" si="19"/>
        <v>0</v>
      </c>
      <c r="S32" s="96">
        <f t="shared" ca="1" si="19"/>
        <v>0</v>
      </c>
      <c r="T32" s="96">
        <f t="shared" ca="1" si="19"/>
        <v>0</v>
      </c>
      <c r="U32" s="96">
        <f t="shared" ca="1" si="19"/>
        <v>0</v>
      </c>
      <c r="V32" s="96">
        <f t="shared" ca="1" si="19"/>
        <v>0</v>
      </c>
      <c r="W32" s="96">
        <f t="shared" ca="1" si="19"/>
        <v>0</v>
      </c>
      <c r="X32" s="96">
        <f t="shared" ca="1" si="19"/>
        <v>0</v>
      </c>
      <c r="Y32" s="96">
        <f t="shared" ca="1" si="19"/>
        <v>0</v>
      </c>
      <c r="Z32" s="96">
        <f t="shared" ca="1" si="19"/>
        <v>0</v>
      </c>
      <c r="AA32" s="96">
        <f t="shared" ca="1" si="19"/>
        <v>0</v>
      </c>
      <c r="AB32" s="96">
        <f t="shared" ca="1" si="19"/>
        <v>0</v>
      </c>
      <c r="AC32" s="96">
        <f t="shared" ca="1" si="19"/>
        <v>0</v>
      </c>
      <c r="AD32" s="96">
        <f t="shared" ca="1" si="19"/>
        <v>0</v>
      </c>
      <c r="AE32" s="96">
        <f t="shared" ca="1" si="19"/>
        <v>0</v>
      </c>
      <c r="AF32" s="96">
        <f t="shared" ca="1" si="19"/>
        <v>0</v>
      </c>
      <c r="AG32" s="96">
        <f t="shared" ca="1" si="19"/>
        <v>0</v>
      </c>
      <c r="AH32" s="96">
        <f t="shared" ca="1" si="19"/>
        <v>0</v>
      </c>
      <c r="AI32" s="96">
        <f t="shared" ca="1" si="19"/>
        <v>0</v>
      </c>
      <c r="AJ32" s="96">
        <f t="shared" ca="1" si="19"/>
        <v>0</v>
      </c>
      <c r="AK32" s="96">
        <f t="shared" ca="1" si="19"/>
        <v>0</v>
      </c>
      <c r="AL32" s="96">
        <f t="shared" ca="1" si="19"/>
        <v>0</v>
      </c>
      <c r="AM32" s="96">
        <f t="shared" ca="1" si="19"/>
        <v>0</v>
      </c>
      <c r="AN32" s="96">
        <f t="shared" ca="1" si="19"/>
        <v>0</v>
      </c>
      <c r="AO32" s="96">
        <f t="shared" ca="1" si="19"/>
        <v>0</v>
      </c>
      <c r="AP32" s="96">
        <f t="shared" ca="1" si="19"/>
        <v>0</v>
      </c>
      <c r="AQ32" s="96">
        <f t="shared" ca="1" si="19"/>
        <v>0</v>
      </c>
      <c r="AR32" s="96">
        <f t="shared" ca="1" si="19"/>
        <v>0</v>
      </c>
      <c r="AS32" s="97">
        <f t="shared" ca="1" si="19"/>
        <v>0</v>
      </c>
    </row>
    <row r="33" spans="1:90" ht="15.75" outlineLevel="1" thickBot="1" x14ac:dyDescent="0.3">
      <c r="A33" s="83" t="str">
        <f t="shared" si="0"/>
        <v>Line 33: Flag * Prob. for Scenario 6. This is a calculation. Is the company in financial distress, and if so, what is the probability for this Scenario</v>
      </c>
      <c r="C33" s="83">
        <f t="shared" si="1"/>
        <v>33</v>
      </c>
      <c r="D33" s="83" t="s">
        <v>8</v>
      </c>
      <c r="F33" s="67" t="s">
        <v>138</v>
      </c>
      <c r="G33" s="67" t="s">
        <v>10</v>
      </c>
      <c r="H33" s="73"/>
      <c r="I33" s="67" t="s">
        <v>110</v>
      </c>
      <c r="K33" s="95">
        <f t="shared" ref="K33:AS33" ca="1" si="20">IF(K16=0,0,1-$P$5)</f>
        <v>0</v>
      </c>
      <c r="L33" s="96">
        <f t="shared" ca="1" si="20"/>
        <v>0</v>
      </c>
      <c r="M33" s="96">
        <f t="shared" ca="1" si="20"/>
        <v>0</v>
      </c>
      <c r="N33" s="96">
        <f t="shared" ca="1" si="20"/>
        <v>0</v>
      </c>
      <c r="O33" s="96">
        <f t="shared" ca="1" si="20"/>
        <v>0</v>
      </c>
      <c r="P33" s="96">
        <f t="shared" ca="1" si="20"/>
        <v>0</v>
      </c>
      <c r="Q33" s="96">
        <f t="shared" ca="1" si="20"/>
        <v>0</v>
      </c>
      <c r="R33" s="96">
        <f t="shared" ca="1" si="20"/>
        <v>0</v>
      </c>
      <c r="S33" s="96">
        <f t="shared" ca="1" si="20"/>
        <v>0</v>
      </c>
      <c r="T33" s="96">
        <f t="shared" ca="1" si="20"/>
        <v>0</v>
      </c>
      <c r="U33" s="96">
        <f t="shared" ca="1" si="20"/>
        <v>0</v>
      </c>
      <c r="V33" s="96">
        <f t="shared" ca="1" si="20"/>
        <v>0</v>
      </c>
      <c r="W33" s="96">
        <f t="shared" ca="1" si="20"/>
        <v>0</v>
      </c>
      <c r="X33" s="96">
        <f t="shared" ca="1" si="20"/>
        <v>0</v>
      </c>
      <c r="Y33" s="96">
        <f t="shared" ca="1" si="20"/>
        <v>0</v>
      </c>
      <c r="Z33" s="96">
        <f t="shared" ca="1" si="20"/>
        <v>0</v>
      </c>
      <c r="AA33" s="96">
        <f t="shared" ca="1" si="20"/>
        <v>0</v>
      </c>
      <c r="AB33" s="96">
        <f t="shared" ca="1" si="20"/>
        <v>0</v>
      </c>
      <c r="AC33" s="96">
        <f t="shared" ca="1" si="20"/>
        <v>0</v>
      </c>
      <c r="AD33" s="96">
        <f t="shared" ca="1" si="20"/>
        <v>0</v>
      </c>
      <c r="AE33" s="96">
        <f t="shared" ca="1" si="20"/>
        <v>0</v>
      </c>
      <c r="AF33" s="96">
        <f t="shared" ca="1" si="20"/>
        <v>0</v>
      </c>
      <c r="AG33" s="96">
        <f t="shared" ca="1" si="20"/>
        <v>0</v>
      </c>
      <c r="AH33" s="96">
        <f t="shared" ca="1" si="20"/>
        <v>0</v>
      </c>
      <c r="AI33" s="96">
        <f t="shared" ca="1" si="20"/>
        <v>0</v>
      </c>
      <c r="AJ33" s="96">
        <f t="shared" ca="1" si="20"/>
        <v>0</v>
      </c>
      <c r="AK33" s="96">
        <f t="shared" ca="1" si="20"/>
        <v>0</v>
      </c>
      <c r="AL33" s="96">
        <f t="shared" ca="1" si="20"/>
        <v>0</v>
      </c>
      <c r="AM33" s="96">
        <f t="shared" ca="1" si="20"/>
        <v>0</v>
      </c>
      <c r="AN33" s="96">
        <f t="shared" ca="1" si="20"/>
        <v>0</v>
      </c>
      <c r="AO33" s="96">
        <f t="shared" ca="1" si="20"/>
        <v>0</v>
      </c>
      <c r="AP33" s="96">
        <f t="shared" ca="1" si="20"/>
        <v>0</v>
      </c>
      <c r="AQ33" s="96">
        <f t="shared" ca="1" si="20"/>
        <v>0</v>
      </c>
      <c r="AR33" s="96">
        <f t="shared" ca="1" si="20"/>
        <v>0</v>
      </c>
      <c r="AS33" s="97">
        <f t="shared" ca="1" si="20"/>
        <v>0</v>
      </c>
    </row>
    <row r="34" spans="1:90" ht="15.75" outlineLevel="1" thickBot="1" x14ac:dyDescent="0.3">
      <c r="A34" s="83" t="str">
        <f t="shared" si="0"/>
        <v>Line 34: Probability of Default. This is a calculation. This is the probability that the company will be unable to pay its debt (and its fees) in the year.</v>
      </c>
      <c r="C34" s="83">
        <f t="shared" si="1"/>
        <v>34</v>
      </c>
      <c r="D34" s="83" t="s">
        <v>8</v>
      </c>
      <c r="E34" s="67" t="s">
        <v>10</v>
      </c>
      <c r="F34" s="67" t="s">
        <v>111</v>
      </c>
      <c r="G34" s="67" t="s">
        <v>10</v>
      </c>
      <c r="H34" s="73"/>
      <c r="I34" s="67" t="s">
        <v>99</v>
      </c>
      <c r="K34" s="98">
        <f ca="1">MAX(K27:K33)</f>
        <v>0</v>
      </c>
      <c r="L34" s="99">
        <f t="shared" ref="L34:AS34" ca="1" si="21">MAX(L27:L33)</f>
        <v>0</v>
      </c>
      <c r="M34" s="99">
        <f t="shared" ca="1" si="21"/>
        <v>0</v>
      </c>
      <c r="N34" s="99">
        <f t="shared" ca="1" si="21"/>
        <v>0</v>
      </c>
      <c r="O34" s="99">
        <f t="shared" ca="1" si="21"/>
        <v>0</v>
      </c>
      <c r="P34" s="99">
        <f t="shared" ca="1" si="21"/>
        <v>0</v>
      </c>
      <c r="Q34" s="99">
        <f t="shared" ca="1" si="21"/>
        <v>0</v>
      </c>
      <c r="R34" s="99">
        <f t="shared" ca="1" si="21"/>
        <v>0</v>
      </c>
      <c r="S34" s="99">
        <f t="shared" ca="1" si="21"/>
        <v>0</v>
      </c>
      <c r="T34" s="99">
        <f t="shared" ca="1" si="21"/>
        <v>0</v>
      </c>
      <c r="U34" s="99">
        <f t="shared" ca="1" si="21"/>
        <v>0</v>
      </c>
      <c r="V34" s="99">
        <f t="shared" ca="1" si="21"/>
        <v>0</v>
      </c>
      <c r="W34" s="99">
        <f t="shared" ca="1" si="21"/>
        <v>0</v>
      </c>
      <c r="X34" s="99">
        <f t="shared" ca="1" si="21"/>
        <v>0</v>
      </c>
      <c r="Y34" s="99">
        <f t="shared" ca="1" si="21"/>
        <v>0</v>
      </c>
      <c r="Z34" s="99">
        <f t="shared" ca="1" si="21"/>
        <v>0</v>
      </c>
      <c r="AA34" s="99">
        <f t="shared" ca="1" si="21"/>
        <v>0</v>
      </c>
      <c r="AB34" s="99">
        <f t="shared" ca="1" si="21"/>
        <v>0</v>
      </c>
      <c r="AC34" s="99">
        <f t="shared" ca="1" si="21"/>
        <v>0</v>
      </c>
      <c r="AD34" s="99">
        <f t="shared" ca="1" si="21"/>
        <v>0</v>
      </c>
      <c r="AE34" s="99">
        <f t="shared" ca="1" si="21"/>
        <v>0</v>
      </c>
      <c r="AF34" s="99">
        <f t="shared" ca="1" si="21"/>
        <v>0</v>
      </c>
      <c r="AG34" s="99">
        <f t="shared" ca="1" si="21"/>
        <v>0</v>
      </c>
      <c r="AH34" s="99">
        <f t="shared" ca="1" si="21"/>
        <v>0</v>
      </c>
      <c r="AI34" s="99">
        <f t="shared" ca="1" si="21"/>
        <v>0</v>
      </c>
      <c r="AJ34" s="99">
        <f t="shared" ca="1" si="21"/>
        <v>0</v>
      </c>
      <c r="AK34" s="99">
        <f t="shared" ca="1" si="21"/>
        <v>0</v>
      </c>
      <c r="AL34" s="99">
        <f t="shared" ca="1" si="21"/>
        <v>0</v>
      </c>
      <c r="AM34" s="99">
        <f t="shared" ca="1" si="21"/>
        <v>0</v>
      </c>
      <c r="AN34" s="99">
        <f t="shared" ca="1" si="21"/>
        <v>0</v>
      </c>
      <c r="AO34" s="99">
        <f t="shared" ca="1" si="21"/>
        <v>0</v>
      </c>
      <c r="AP34" s="99">
        <f t="shared" ca="1" si="21"/>
        <v>0</v>
      </c>
      <c r="AQ34" s="99">
        <f t="shared" ca="1" si="21"/>
        <v>0</v>
      </c>
      <c r="AR34" s="99">
        <f t="shared" ca="1" si="21"/>
        <v>0</v>
      </c>
      <c r="AS34" s="100">
        <f t="shared" ca="1" si="21"/>
        <v>0</v>
      </c>
    </row>
    <row r="35" spans="1:90" ht="15.75" outlineLevel="1" thickBot="1" x14ac:dyDescent="0.3">
      <c r="A35" s="83" t="str">
        <f t="shared" si="0"/>
        <v/>
      </c>
      <c r="C35" s="83">
        <f t="shared" si="1"/>
        <v>35</v>
      </c>
      <c r="I35" s="82"/>
    </row>
    <row r="36" spans="1:90" ht="15.75" outlineLevel="1" thickBot="1" x14ac:dyDescent="0.3">
      <c r="A36" s="83" t="str">
        <f t="shared" si="0"/>
        <v>Line 36: Loan repayments. This is a calculation. This takes the input loan repayments to estimate the loan balance over time.</v>
      </c>
      <c r="C36" s="83">
        <f t="shared" si="1"/>
        <v>36</v>
      </c>
      <c r="D36" s="83" t="s">
        <v>8</v>
      </c>
      <c r="E36" s="67" t="s">
        <v>10</v>
      </c>
      <c r="F36" s="67" t="s">
        <v>74</v>
      </c>
      <c r="G36" s="67" t="s">
        <v>10</v>
      </c>
      <c r="I36" s="67" t="s">
        <v>59</v>
      </c>
      <c r="K36" s="78">
        <f>MIN(0,Basecase!M9)</f>
        <v>0</v>
      </c>
      <c r="L36" s="79">
        <f>MIN(0,Basecase!N9)</f>
        <v>0</v>
      </c>
      <c r="M36" s="79">
        <f>MIN(0,Basecase!O9)</f>
        <v>0</v>
      </c>
      <c r="N36" s="79">
        <f>MIN(0,Basecase!P9)</f>
        <v>0</v>
      </c>
      <c r="O36" s="79">
        <f>MIN(0,Basecase!Q9)</f>
        <v>0</v>
      </c>
      <c r="P36" s="79">
        <f>MIN(0,Basecase!R9)</f>
        <v>0</v>
      </c>
      <c r="Q36" s="79">
        <f>MIN(0,Basecase!S9)</f>
        <v>0</v>
      </c>
      <c r="R36" s="79">
        <f>MIN(0,Basecase!T9)</f>
        <v>0</v>
      </c>
      <c r="S36" s="79">
        <f>MIN(0,Basecase!U9)</f>
        <v>0</v>
      </c>
      <c r="T36" s="79">
        <f>MIN(0,Basecase!V9)</f>
        <v>0</v>
      </c>
      <c r="U36" s="79">
        <f>MIN(0,Basecase!W9)</f>
        <v>0</v>
      </c>
      <c r="V36" s="79">
        <f>MIN(0,Basecase!X9)</f>
        <v>0</v>
      </c>
      <c r="W36" s="79">
        <f>MIN(0,Basecase!Y9)</f>
        <v>0</v>
      </c>
      <c r="X36" s="79">
        <f>MIN(0,Basecase!Z9)</f>
        <v>0</v>
      </c>
      <c r="Y36" s="79">
        <f>MIN(0,Basecase!AA9)</f>
        <v>0</v>
      </c>
      <c r="Z36" s="79">
        <f>MIN(0,Basecase!AB9)</f>
        <v>0</v>
      </c>
      <c r="AA36" s="79">
        <f>MIN(0,Basecase!AC9)</f>
        <v>0</v>
      </c>
      <c r="AB36" s="79">
        <f>MIN(0,Basecase!AD9)</f>
        <v>0</v>
      </c>
      <c r="AC36" s="79">
        <f>MIN(0,Basecase!AE9)</f>
        <v>0</v>
      </c>
      <c r="AD36" s="79">
        <f>MIN(0,Basecase!AF9)</f>
        <v>0</v>
      </c>
      <c r="AE36" s="79">
        <f>MIN(0,Basecase!AG9)</f>
        <v>0</v>
      </c>
      <c r="AF36" s="79">
        <f>MIN(0,Basecase!AH9)</f>
        <v>0</v>
      </c>
      <c r="AG36" s="79">
        <f>MIN(0,Basecase!AI9)</f>
        <v>0</v>
      </c>
      <c r="AH36" s="79">
        <f>MIN(0,Basecase!AJ9)</f>
        <v>0</v>
      </c>
      <c r="AI36" s="79">
        <f>MIN(0,Basecase!AK9)</f>
        <v>0</v>
      </c>
      <c r="AJ36" s="79">
        <f>MIN(0,Basecase!AL9)</f>
        <v>0</v>
      </c>
      <c r="AK36" s="79">
        <f>MIN(0,Basecase!AM9)</f>
        <v>0</v>
      </c>
      <c r="AL36" s="79">
        <f>MIN(0,Basecase!AN9)</f>
        <v>0</v>
      </c>
      <c r="AM36" s="79">
        <f>MIN(0,Basecase!AO9)</f>
        <v>0</v>
      </c>
      <c r="AN36" s="79">
        <f>MIN(0,Basecase!AP9)</f>
        <v>0</v>
      </c>
      <c r="AO36" s="79">
        <f>MIN(0,Basecase!AQ9)</f>
        <v>0</v>
      </c>
      <c r="AP36" s="79">
        <f>MIN(0,Basecase!AR9)</f>
        <v>0</v>
      </c>
      <c r="AQ36" s="79">
        <f>MIN(0,Basecase!AS9)</f>
        <v>0</v>
      </c>
      <c r="AR36" s="79">
        <f>MIN(0,Basecase!AT9)</f>
        <v>0</v>
      </c>
      <c r="AS36" s="80">
        <f>MIN(0,Basecase!AU9)</f>
        <v>0</v>
      </c>
    </row>
    <row r="37" spans="1:90" ht="15.75" outlineLevel="1" thickBot="1" x14ac:dyDescent="0.3">
      <c r="A37" s="83" t="str">
        <f t="shared" si="0"/>
        <v>Line 37: Initial Loan Balance. This is a calculation. The initial balance is estimated to be the sum of remaining payments</v>
      </c>
      <c r="C37" s="83">
        <f t="shared" si="1"/>
        <v>37</v>
      </c>
      <c r="D37" s="83" t="s">
        <v>8</v>
      </c>
      <c r="E37" s="67" t="s">
        <v>10</v>
      </c>
      <c r="F37" s="67" t="s">
        <v>75</v>
      </c>
      <c r="G37" s="67" t="s">
        <v>10</v>
      </c>
      <c r="I37" s="67" t="s">
        <v>60</v>
      </c>
      <c r="K37" s="76">
        <f>-SUM(K36:AS36)</f>
        <v>0</v>
      </c>
    </row>
    <row r="38" spans="1:90" ht="15.75" outlineLevel="1" thickBot="1" x14ac:dyDescent="0.3">
      <c r="A38" s="83" t="str">
        <f t="shared" si="0"/>
        <v>Line 38: Loan Balance over time. This is a calculation. The balance per year is estimated as the previous balance minus repayments.  Alternatively, if the the actual balances per year are known, they can be input directly here and this line can be over written.</v>
      </c>
      <c r="C38" s="83">
        <f t="shared" si="1"/>
        <v>38</v>
      </c>
      <c r="D38" s="83" t="s">
        <v>8</v>
      </c>
      <c r="E38" s="67" t="s">
        <v>10</v>
      </c>
      <c r="F38" s="67" t="s">
        <v>129</v>
      </c>
      <c r="G38" s="67" t="s">
        <v>10</v>
      </c>
      <c r="I38" s="67" t="s">
        <v>61</v>
      </c>
      <c r="K38" s="85">
        <f>K37</f>
        <v>0</v>
      </c>
      <c r="L38" s="86">
        <f>MAX(0,K38+K36)</f>
        <v>0</v>
      </c>
      <c r="M38" s="86">
        <f t="shared" ref="M38:AS38" si="22">MAX(0,L38+L36)</f>
        <v>0</v>
      </c>
      <c r="N38" s="86">
        <f t="shared" si="22"/>
        <v>0</v>
      </c>
      <c r="O38" s="86">
        <f t="shared" si="22"/>
        <v>0</v>
      </c>
      <c r="P38" s="86">
        <f t="shared" si="22"/>
        <v>0</v>
      </c>
      <c r="Q38" s="86">
        <f t="shared" si="22"/>
        <v>0</v>
      </c>
      <c r="R38" s="86">
        <f t="shared" si="22"/>
        <v>0</v>
      </c>
      <c r="S38" s="86">
        <f t="shared" si="22"/>
        <v>0</v>
      </c>
      <c r="T38" s="86">
        <f t="shared" si="22"/>
        <v>0</v>
      </c>
      <c r="U38" s="86">
        <f t="shared" si="22"/>
        <v>0</v>
      </c>
      <c r="V38" s="86">
        <f t="shared" si="22"/>
        <v>0</v>
      </c>
      <c r="W38" s="86">
        <f t="shared" si="22"/>
        <v>0</v>
      </c>
      <c r="X38" s="86">
        <f t="shared" si="22"/>
        <v>0</v>
      </c>
      <c r="Y38" s="86">
        <f t="shared" si="22"/>
        <v>0</v>
      </c>
      <c r="Z38" s="86">
        <f t="shared" si="22"/>
        <v>0</v>
      </c>
      <c r="AA38" s="86">
        <f t="shared" si="22"/>
        <v>0</v>
      </c>
      <c r="AB38" s="86">
        <f t="shared" si="22"/>
        <v>0</v>
      </c>
      <c r="AC38" s="86">
        <f t="shared" si="22"/>
        <v>0</v>
      </c>
      <c r="AD38" s="86">
        <f t="shared" si="22"/>
        <v>0</v>
      </c>
      <c r="AE38" s="86">
        <f t="shared" si="22"/>
        <v>0</v>
      </c>
      <c r="AF38" s="86">
        <f t="shared" si="22"/>
        <v>0</v>
      </c>
      <c r="AG38" s="86">
        <f t="shared" si="22"/>
        <v>0</v>
      </c>
      <c r="AH38" s="86">
        <f t="shared" si="22"/>
        <v>0</v>
      </c>
      <c r="AI38" s="86">
        <f t="shared" si="22"/>
        <v>0</v>
      </c>
      <c r="AJ38" s="86">
        <f t="shared" si="22"/>
        <v>0</v>
      </c>
      <c r="AK38" s="86">
        <f t="shared" si="22"/>
        <v>0</v>
      </c>
      <c r="AL38" s="86">
        <f t="shared" si="22"/>
        <v>0</v>
      </c>
      <c r="AM38" s="86">
        <f t="shared" si="22"/>
        <v>0</v>
      </c>
      <c r="AN38" s="86">
        <f t="shared" si="22"/>
        <v>0</v>
      </c>
      <c r="AO38" s="86">
        <f t="shared" si="22"/>
        <v>0</v>
      </c>
      <c r="AP38" s="86">
        <f t="shared" si="22"/>
        <v>0</v>
      </c>
      <c r="AQ38" s="86">
        <f t="shared" si="22"/>
        <v>0</v>
      </c>
      <c r="AR38" s="86">
        <f t="shared" si="22"/>
        <v>0</v>
      </c>
      <c r="AS38" s="87">
        <f t="shared" si="22"/>
        <v>0</v>
      </c>
    </row>
    <row r="39" spans="1:90" ht="15.75" outlineLevel="1" thickBot="1" x14ac:dyDescent="0.3">
      <c r="A39" s="83" t="str">
        <f t="shared" si="0"/>
        <v>Line 39: Loan Balance * (1-PD). This is a calculation. This is the balance upon which the fee would be paid, multiplied by the probability that the company will be able to pay the fee, i.e., the probability that it will not be in financial trouble and needing a government payment.</v>
      </c>
      <c r="C39" s="83">
        <f t="shared" si="1"/>
        <v>39</v>
      </c>
      <c r="D39" s="83" t="s">
        <v>8</v>
      </c>
      <c r="F39" s="67" t="s">
        <v>112</v>
      </c>
      <c r="G39" s="67" t="s">
        <v>10</v>
      </c>
      <c r="I39" s="67" t="s">
        <v>100</v>
      </c>
      <c r="K39" s="89">
        <f t="shared" ref="K39:AS39" ca="1" si="23">K38*(1-K34)</f>
        <v>0</v>
      </c>
      <c r="L39" s="90">
        <f t="shared" ca="1" si="23"/>
        <v>0</v>
      </c>
      <c r="M39" s="90">
        <f t="shared" ca="1" si="23"/>
        <v>0</v>
      </c>
      <c r="N39" s="90">
        <f t="shared" ca="1" si="23"/>
        <v>0</v>
      </c>
      <c r="O39" s="90">
        <f t="shared" ca="1" si="23"/>
        <v>0</v>
      </c>
      <c r="P39" s="90">
        <f t="shared" ca="1" si="23"/>
        <v>0</v>
      </c>
      <c r="Q39" s="90">
        <f t="shared" ca="1" si="23"/>
        <v>0</v>
      </c>
      <c r="R39" s="90">
        <f t="shared" ca="1" si="23"/>
        <v>0</v>
      </c>
      <c r="S39" s="90">
        <f t="shared" ca="1" si="23"/>
        <v>0</v>
      </c>
      <c r="T39" s="90">
        <f t="shared" ca="1" si="23"/>
        <v>0</v>
      </c>
      <c r="U39" s="90">
        <f t="shared" ca="1" si="23"/>
        <v>0</v>
      </c>
      <c r="V39" s="90">
        <f t="shared" ca="1" si="23"/>
        <v>0</v>
      </c>
      <c r="W39" s="90">
        <f t="shared" ca="1" si="23"/>
        <v>0</v>
      </c>
      <c r="X39" s="90">
        <f t="shared" ca="1" si="23"/>
        <v>0</v>
      </c>
      <c r="Y39" s="90">
        <f t="shared" ca="1" si="23"/>
        <v>0</v>
      </c>
      <c r="Z39" s="90">
        <f t="shared" ca="1" si="23"/>
        <v>0</v>
      </c>
      <c r="AA39" s="90">
        <f t="shared" ca="1" si="23"/>
        <v>0</v>
      </c>
      <c r="AB39" s="90">
        <f t="shared" ca="1" si="23"/>
        <v>0</v>
      </c>
      <c r="AC39" s="90">
        <f t="shared" ca="1" si="23"/>
        <v>0</v>
      </c>
      <c r="AD39" s="90">
        <f t="shared" ca="1" si="23"/>
        <v>0</v>
      </c>
      <c r="AE39" s="90">
        <f t="shared" ca="1" si="23"/>
        <v>0</v>
      </c>
      <c r="AF39" s="90">
        <f t="shared" ca="1" si="23"/>
        <v>0</v>
      </c>
      <c r="AG39" s="90">
        <f t="shared" ca="1" si="23"/>
        <v>0</v>
      </c>
      <c r="AH39" s="90">
        <f t="shared" ca="1" si="23"/>
        <v>0</v>
      </c>
      <c r="AI39" s="90">
        <f t="shared" ca="1" si="23"/>
        <v>0</v>
      </c>
      <c r="AJ39" s="90">
        <f t="shared" ca="1" si="23"/>
        <v>0</v>
      </c>
      <c r="AK39" s="90">
        <f t="shared" ca="1" si="23"/>
        <v>0</v>
      </c>
      <c r="AL39" s="90">
        <f t="shared" ca="1" si="23"/>
        <v>0</v>
      </c>
      <c r="AM39" s="90">
        <f t="shared" ca="1" si="23"/>
        <v>0</v>
      </c>
      <c r="AN39" s="90">
        <f t="shared" ca="1" si="23"/>
        <v>0</v>
      </c>
      <c r="AO39" s="90">
        <f t="shared" ca="1" si="23"/>
        <v>0</v>
      </c>
      <c r="AP39" s="90">
        <f t="shared" ca="1" si="23"/>
        <v>0</v>
      </c>
      <c r="AQ39" s="90">
        <f t="shared" ca="1" si="23"/>
        <v>0</v>
      </c>
      <c r="AR39" s="90">
        <f t="shared" ca="1" si="23"/>
        <v>0</v>
      </c>
      <c r="AS39" s="91">
        <f t="shared" ca="1" si="23"/>
        <v>0</v>
      </c>
    </row>
    <row r="40" spans="1:90" ht="15.75" outlineLevel="1" thickBot="1" x14ac:dyDescent="0.3">
      <c r="A40" s="83" t="str">
        <f t="shared" si="0"/>
        <v>Line 40: NPV of fee payment if it was 100% of Balance and was paid whenever the loan was not in default. This is a calculation. This is the value if the fee each year was equal to 100% of the outstanding balance.</v>
      </c>
      <c r="C40" s="83">
        <f t="shared" si="1"/>
        <v>40</v>
      </c>
      <c r="D40" s="83" t="s">
        <v>8</v>
      </c>
      <c r="E40" s="67" t="s">
        <v>10</v>
      </c>
      <c r="F40" s="67" t="s">
        <v>130</v>
      </c>
      <c r="G40" s="67" t="s">
        <v>10</v>
      </c>
      <c r="I40" s="67" t="s">
        <v>127</v>
      </c>
      <c r="K40" s="76">
        <f ca="1">SUMPRODUCT(K39:AS39,K21:AS21)</f>
        <v>0</v>
      </c>
    </row>
    <row r="41" spans="1:90" ht="15.75" outlineLevel="1" thickBot="1" x14ac:dyDescent="0.3">
      <c r="A41" s="83" t="str">
        <f t="shared" si="0"/>
        <v/>
      </c>
      <c r="C41" s="83">
        <f t="shared" si="1"/>
        <v>41</v>
      </c>
      <c r="E41" s="67" t="s">
        <v>10</v>
      </c>
      <c r="G41" s="67" t="s">
        <v>10</v>
      </c>
    </row>
    <row r="42" spans="1:90" ht="19.5" thickBot="1" x14ac:dyDescent="0.35">
      <c r="A42" s="83" t="str">
        <f t="shared" si="0"/>
        <v>Line 42: Averaged Loss on the guarantee as % of Balance per year. This is a calculation. This is the percentage of the balance that needs to be charged so that the NPV of fee equals the NPV of payments.</v>
      </c>
      <c r="C42" s="83">
        <f t="shared" si="1"/>
        <v>42</v>
      </c>
      <c r="D42" s="83" t="s">
        <v>8</v>
      </c>
      <c r="E42" s="67" t="s">
        <v>10</v>
      </c>
      <c r="F42" s="67" t="s">
        <v>78</v>
      </c>
      <c r="G42" s="67" t="s">
        <v>10</v>
      </c>
      <c r="I42" s="67" t="s">
        <v>125</v>
      </c>
      <c r="K42" s="120" t="e">
        <f ca="1">-K22/K40</f>
        <v>#DIV/0!</v>
      </c>
    </row>
    <row r="43" spans="1:90" x14ac:dyDescent="0.25">
      <c r="A43" s="83" t="str">
        <f t="shared" si="0"/>
        <v/>
      </c>
      <c r="C43" s="83">
        <f t="shared" si="1"/>
        <v>43</v>
      </c>
      <c r="G43" s="67" t="s">
        <v>10</v>
      </c>
    </row>
    <row r="44" spans="1:90" x14ac:dyDescent="0.25">
      <c r="A44" s="83" t="str">
        <f t="shared" si="0"/>
        <v xml:space="preserve">Line 44: OTHER GOVERNMENT PAYMENTS. This is a section header. </v>
      </c>
      <c r="C44" s="83">
        <f t="shared" si="1"/>
        <v>44</v>
      </c>
      <c r="D44" s="83" t="s">
        <v>103</v>
      </c>
      <c r="G44" s="67" t="s">
        <v>10</v>
      </c>
      <c r="I44" s="82" t="s">
        <v>89</v>
      </c>
      <c r="BC44" s="169" t="s">
        <v>244</v>
      </c>
    </row>
    <row r="45" spans="1:90" ht="15.75" thickBot="1" x14ac:dyDescent="0.3">
      <c r="A45" s="83" t="str">
        <f t="shared" si="0"/>
        <v/>
      </c>
      <c r="C45" s="83">
        <f t="shared" si="1"/>
        <v>45</v>
      </c>
      <c r="G45" s="67" t="s">
        <v>10</v>
      </c>
      <c r="H45" s="74" t="s">
        <v>11</v>
      </c>
      <c r="I45" s="75" t="s">
        <v>62</v>
      </c>
      <c r="K45" s="67">
        <f>K9</f>
        <v>2020</v>
      </c>
      <c r="L45" s="67">
        <f t="shared" ref="L45:AS45" si="24">L9</f>
        <v>2021</v>
      </c>
      <c r="M45" s="67">
        <f t="shared" si="24"/>
        <v>2022</v>
      </c>
      <c r="N45" s="67">
        <f t="shared" si="24"/>
        <v>2023</v>
      </c>
      <c r="O45" s="67">
        <f t="shared" si="24"/>
        <v>2024</v>
      </c>
      <c r="P45" s="67">
        <f t="shared" si="24"/>
        <v>2025</v>
      </c>
      <c r="Q45" s="67">
        <f t="shared" si="24"/>
        <v>2026</v>
      </c>
      <c r="R45" s="67">
        <f t="shared" si="24"/>
        <v>2027</v>
      </c>
      <c r="S45" s="67">
        <f t="shared" si="24"/>
        <v>2028</v>
      </c>
      <c r="T45" s="67">
        <f t="shared" si="24"/>
        <v>2029</v>
      </c>
      <c r="U45" s="67">
        <f t="shared" si="24"/>
        <v>2030</v>
      </c>
      <c r="V45" s="67">
        <f t="shared" si="24"/>
        <v>2031</v>
      </c>
      <c r="W45" s="67">
        <f t="shared" si="24"/>
        <v>2032</v>
      </c>
      <c r="X45" s="67">
        <f t="shared" si="24"/>
        <v>2033</v>
      </c>
      <c r="Y45" s="67">
        <f t="shared" si="24"/>
        <v>2034</v>
      </c>
      <c r="Z45" s="67">
        <f t="shared" si="24"/>
        <v>2035</v>
      </c>
      <c r="AA45" s="67">
        <f t="shared" si="24"/>
        <v>2036</v>
      </c>
      <c r="AB45" s="67">
        <f t="shared" si="24"/>
        <v>2037</v>
      </c>
      <c r="AC45" s="67">
        <f t="shared" si="24"/>
        <v>2038</v>
      </c>
      <c r="AD45" s="67">
        <f t="shared" si="24"/>
        <v>2039</v>
      </c>
      <c r="AE45" s="67">
        <f t="shared" si="24"/>
        <v>2040</v>
      </c>
      <c r="AF45" s="67">
        <f t="shared" si="24"/>
        <v>2041</v>
      </c>
      <c r="AG45" s="67">
        <f t="shared" si="24"/>
        <v>2042</v>
      </c>
      <c r="AH45" s="67">
        <f t="shared" si="24"/>
        <v>2043</v>
      </c>
      <c r="AI45" s="67">
        <f t="shared" si="24"/>
        <v>2044</v>
      </c>
      <c r="AJ45" s="67">
        <f t="shared" si="24"/>
        <v>2045</v>
      </c>
      <c r="AK45" s="67">
        <f t="shared" si="24"/>
        <v>2046</v>
      </c>
      <c r="AL45" s="67">
        <f t="shared" si="24"/>
        <v>2047</v>
      </c>
      <c r="AM45" s="67">
        <f t="shared" si="24"/>
        <v>2048</v>
      </c>
      <c r="AN45" s="67">
        <f t="shared" si="24"/>
        <v>2049</v>
      </c>
      <c r="AO45" s="67">
        <f t="shared" si="24"/>
        <v>2050</v>
      </c>
      <c r="AP45" s="67">
        <f t="shared" si="24"/>
        <v>2051</v>
      </c>
      <c r="AQ45" s="67">
        <f t="shared" si="24"/>
        <v>2052</v>
      </c>
      <c r="AR45" s="67">
        <f t="shared" si="24"/>
        <v>2053</v>
      </c>
      <c r="AS45" s="67">
        <f t="shared" si="24"/>
        <v>2054</v>
      </c>
      <c r="BC45" s="170"/>
      <c r="BD45" s="158">
        <f t="shared" ref="BD45:CL45" si="25">K45</f>
        <v>2020</v>
      </c>
      <c r="BE45" s="158">
        <f t="shared" si="25"/>
        <v>2021</v>
      </c>
      <c r="BF45" s="158">
        <f t="shared" si="25"/>
        <v>2022</v>
      </c>
      <c r="BG45" s="158">
        <f t="shared" si="25"/>
        <v>2023</v>
      </c>
      <c r="BH45" s="158">
        <f t="shared" si="25"/>
        <v>2024</v>
      </c>
      <c r="BI45" s="158">
        <f t="shared" si="25"/>
        <v>2025</v>
      </c>
      <c r="BJ45" s="158">
        <f t="shared" si="25"/>
        <v>2026</v>
      </c>
      <c r="BK45" s="158">
        <f t="shared" si="25"/>
        <v>2027</v>
      </c>
      <c r="BL45" s="158">
        <f t="shared" si="25"/>
        <v>2028</v>
      </c>
      <c r="BM45" s="158">
        <f t="shared" si="25"/>
        <v>2029</v>
      </c>
      <c r="BN45" s="158">
        <f t="shared" si="25"/>
        <v>2030</v>
      </c>
      <c r="BO45" s="158">
        <f t="shared" si="25"/>
        <v>2031</v>
      </c>
      <c r="BP45" s="158">
        <f t="shared" si="25"/>
        <v>2032</v>
      </c>
      <c r="BQ45" s="158">
        <f t="shared" si="25"/>
        <v>2033</v>
      </c>
      <c r="BR45" s="158">
        <f t="shared" si="25"/>
        <v>2034</v>
      </c>
      <c r="BS45" s="158">
        <f t="shared" si="25"/>
        <v>2035</v>
      </c>
      <c r="BT45" s="158">
        <f t="shared" si="25"/>
        <v>2036</v>
      </c>
      <c r="BU45" s="158">
        <f t="shared" si="25"/>
        <v>2037</v>
      </c>
      <c r="BV45" s="158">
        <f t="shared" si="25"/>
        <v>2038</v>
      </c>
      <c r="BW45" s="158">
        <f t="shared" si="25"/>
        <v>2039</v>
      </c>
      <c r="BX45" s="158">
        <f t="shared" si="25"/>
        <v>2040</v>
      </c>
      <c r="BY45" s="158">
        <f t="shared" si="25"/>
        <v>2041</v>
      </c>
      <c r="BZ45" s="158">
        <f t="shared" si="25"/>
        <v>2042</v>
      </c>
      <c r="CA45" s="158">
        <f t="shared" si="25"/>
        <v>2043</v>
      </c>
      <c r="CB45" s="158">
        <f t="shared" si="25"/>
        <v>2044</v>
      </c>
      <c r="CC45" s="158">
        <f t="shared" si="25"/>
        <v>2045</v>
      </c>
      <c r="CD45" s="158">
        <f t="shared" si="25"/>
        <v>2046</v>
      </c>
      <c r="CE45" s="158">
        <f t="shared" si="25"/>
        <v>2047</v>
      </c>
      <c r="CF45" s="158">
        <f t="shared" si="25"/>
        <v>2048</v>
      </c>
      <c r="CG45" s="158">
        <f t="shared" si="25"/>
        <v>2049</v>
      </c>
      <c r="CH45" s="158">
        <f t="shared" si="25"/>
        <v>2050</v>
      </c>
      <c r="CI45" s="158">
        <f t="shared" si="25"/>
        <v>2051</v>
      </c>
      <c r="CJ45" s="158">
        <f t="shared" si="25"/>
        <v>2052</v>
      </c>
      <c r="CK45" s="158">
        <f t="shared" si="25"/>
        <v>2053</v>
      </c>
      <c r="CL45" s="159">
        <f t="shared" si="25"/>
        <v>2054</v>
      </c>
    </row>
    <row r="46" spans="1:90" ht="15.75" thickBot="1" x14ac:dyDescent="0.3">
      <c r="A46" s="83" t="str">
        <f t="shared" si="0"/>
        <v>Line 46: Direct Government receipts minus Direct Support payments. This is a calculation. This is the net amount of other payments to the government for Scenario 1</v>
      </c>
      <c r="C46" s="83">
        <f t="shared" si="1"/>
        <v>46</v>
      </c>
      <c r="D46" s="83" t="s">
        <v>8</v>
      </c>
      <c r="F46" s="67" t="s">
        <v>113</v>
      </c>
      <c r="H46" s="74" t="s">
        <v>183</v>
      </c>
      <c r="I46" s="67" t="str">
        <f>Basecase!K$68&amp;" minus "&amp;Basecase!K$67</f>
        <v>Direct Government receipts minus Direct Support payments</v>
      </c>
      <c r="K46" s="41">
        <f ca="1">Basecase!M$68+Basecase!M$67</f>
        <v>0</v>
      </c>
      <c r="L46" s="42">
        <f ca="1">Basecase!N$68+Basecase!N$67</f>
        <v>0</v>
      </c>
      <c r="M46" s="42">
        <f ca="1">Basecase!O$68+Basecase!O$67</f>
        <v>0</v>
      </c>
      <c r="N46" s="42">
        <f ca="1">Basecase!P$68+Basecase!P$67</f>
        <v>0</v>
      </c>
      <c r="O46" s="42">
        <f ca="1">Basecase!Q$68+Basecase!Q$67</f>
        <v>0</v>
      </c>
      <c r="P46" s="42">
        <f ca="1">Basecase!R$68+Basecase!R$67</f>
        <v>0</v>
      </c>
      <c r="Q46" s="42">
        <f ca="1">Basecase!S$68+Basecase!S$67</f>
        <v>0</v>
      </c>
      <c r="R46" s="42">
        <f ca="1">Basecase!T$68+Basecase!T$67</f>
        <v>0</v>
      </c>
      <c r="S46" s="42">
        <f ca="1">Basecase!U$68+Basecase!U$67</f>
        <v>0</v>
      </c>
      <c r="T46" s="42">
        <f ca="1">Basecase!V$68+Basecase!V$67</f>
        <v>0</v>
      </c>
      <c r="U46" s="42">
        <f ca="1">Basecase!W$68+Basecase!W$67</f>
        <v>0</v>
      </c>
      <c r="V46" s="42">
        <f ca="1">Basecase!X$68+Basecase!X$67</f>
        <v>0</v>
      </c>
      <c r="W46" s="42">
        <f ca="1">Basecase!Y$68+Basecase!Y$67</f>
        <v>0</v>
      </c>
      <c r="X46" s="42">
        <f ca="1">Basecase!Z$68+Basecase!Z$67</f>
        <v>0</v>
      </c>
      <c r="Y46" s="42">
        <f ca="1">Basecase!AA$68+Basecase!AA$67</f>
        <v>0</v>
      </c>
      <c r="Z46" s="42">
        <f ca="1">Basecase!AB$68+Basecase!AB$67</f>
        <v>0</v>
      </c>
      <c r="AA46" s="42">
        <f ca="1">Basecase!AC$68+Basecase!AC$67</f>
        <v>0</v>
      </c>
      <c r="AB46" s="42">
        <f ca="1">Basecase!AD$68+Basecase!AD$67</f>
        <v>0</v>
      </c>
      <c r="AC46" s="42">
        <f ca="1">Basecase!AE$68+Basecase!AE$67</f>
        <v>0</v>
      </c>
      <c r="AD46" s="42">
        <f ca="1">Basecase!AF$68+Basecase!AF$67</f>
        <v>0</v>
      </c>
      <c r="AE46" s="42">
        <f ca="1">Basecase!AG$68+Basecase!AG$67</f>
        <v>0</v>
      </c>
      <c r="AF46" s="42">
        <f ca="1">Basecase!AH$68+Basecase!AH$67</f>
        <v>0</v>
      </c>
      <c r="AG46" s="42">
        <f ca="1">Basecase!AI$68+Basecase!AI$67</f>
        <v>0</v>
      </c>
      <c r="AH46" s="42">
        <f ca="1">Basecase!AJ$68+Basecase!AJ$67</f>
        <v>0</v>
      </c>
      <c r="AI46" s="42">
        <f ca="1">Basecase!AK$68+Basecase!AK$67</f>
        <v>0</v>
      </c>
      <c r="AJ46" s="42">
        <f ca="1">Basecase!AL$68+Basecase!AL$67</f>
        <v>0</v>
      </c>
      <c r="AK46" s="42">
        <f ca="1">Basecase!AM$68+Basecase!AM$67</f>
        <v>0</v>
      </c>
      <c r="AL46" s="42">
        <f ca="1">Basecase!AN$68+Basecase!AN$67</f>
        <v>0</v>
      </c>
      <c r="AM46" s="42">
        <f ca="1">Basecase!AO$68+Basecase!AO$67</f>
        <v>0</v>
      </c>
      <c r="AN46" s="42">
        <f ca="1">Basecase!AP$68+Basecase!AP$67</f>
        <v>0</v>
      </c>
      <c r="AO46" s="42">
        <f ca="1">Basecase!AQ$68+Basecase!AQ$67</f>
        <v>0</v>
      </c>
      <c r="AP46" s="42">
        <f ca="1">Basecase!AR$68+Basecase!AR$67</f>
        <v>0</v>
      </c>
      <c r="AQ46" s="42">
        <f ca="1">Basecase!AS$68+Basecase!AS$67</f>
        <v>0</v>
      </c>
      <c r="AR46" s="42">
        <f ca="1">Basecase!AT$68+Basecase!AT$67</f>
        <v>0</v>
      </c>
      <c r="AS46" s="43">
        <f ca="1">Basecase!AU$68+Basecase!AU$67</f>
        <v>0</v>
      </c>
      <c r="BC46" s="192" t="s">
        <v>243</v>
      </c>
      <c r="BD46" s="160">
        <f t="shared" ref="BD46:BM52" ca="1" si="26">-K46</f>
        <v>0</v>
      </c>
      <c r="BE46" s="161">
        <f t="shared" ca="1" si="26"/>
        <v>0</v>
      </c>
      <c r="BF46" s="161">
        <f t="shared" ca="1" si="26"/>
        <v>0</v>
      </c>
      <c r="BG46" s="161">
        <f t="shared" ca="1" si="26"/>
        <v>0</v>
      </c>
      <c r="BH46" s="161">
        <f t="shared" ca="1" si="26"/>
        <v>0</v>
      </c>
      <c r="BI46" s="161">
        <f t="shared" ca="1" si="26"/>
        <v>0</v>
      </c>
      <c r="BJ46" s="161">
        <f t="shared" ca="1" si="26"/>
        <v>0</v>
      </c>
      <c r="BK46" s="161">
        <f t="shared" ca="1" si="26"/>
        <v>0</v>
      </c>
      <c r="BL46" s="161">
        <f t="shared" ca="1" si="26"/>
        <v>0</v>
      </c>
      <c r="BM46" s="161">
        <f t="shared" ca="1" si="26"/>
        <v>0</v>
      </c>
      <c r="BN46" s="161">
        <f t="shared" ref="BN46:BW52" ca="1" si="27">-U46</f>
        <v>0</v>
      </c>
      <c r="BO46" s="161">
        <f t="shared" ca="1" si="27"/>
        <v>0</v>
      </c>
      <c r="BP46" s="161">
        <f t="shared" ca="1" si="27"/>
        <v>0</v>
      </c>
      <c r="BQ46" s="161">
        <f t="shared" ca="1" si="27"/>
        <v>0</v>
      </c>
      <c r="BR46" s="161">
        <f t="shared" ca="1" si="27"/>
        <v>0</v>
      </c>
      <c r="BS46" s="161">
        <f t="shared" ca="1" si="27"/>
        <v>0</v>
      </c>
      <c r="BT46" s="161">
        <f t="shared" ca="1" si="27"/>
        <v>0</v>
      </c>
      <c r="BU46" s="161">
        <f t="shared" ca="1" si="27"/>
        <v>0</v>
      </c>
      <c r="BV46" s="161">
        <f t="shared" ca="1" si="27"/>
        <v>0</v>
      </c>
      <c r="BW46" s="161">
        <f t="shared" ca="1" si="27"/>
        <v>0</v>
      </c>
      <c r="BX46" s="161">
        <f t="shared" ref="BX46:CG52" ca="1" si="28">-AE46</f>
        <v>0</v>
      </c>
      <c r="BY46" s="161">
        <f t="shared" ca="1" si="28"/>
        <v>0</v>
      </c>
      <c r="BZ46" s="161">
        <f t="shared" ca="1" si="28"/>
        <v>0</v>
      </c>
      <c r="CA46" s="161">
        <f t="shared" ca="1" si="28"/>
        <v>0</v>
      </c>
      <c r="CB46" s="161">
        <f t="shared" ca="1" si="28"/>
        <v>0</v>
      </c>
      <c r="CC46" s="161">
        <f t="shared" ca="1" si="28"/>
        <v>0</v>
      </c>
      <c r="CD46" s="161">
        <f t="shared" ca="1" si="28"/>
        <v>0</v>
      </c>
      <c r="CE46" s="161">
        <f t="shared" ca="1" si="28"/>
        <v>0</v>
      </c>
      <c r="CF46" s="161">
        <f t="shared" ca="1" si="28"/>
        <v>0</v>
      </c>
      <c r="CG46" s="161">
        <f t="shared" ca="1" si="28"/>
        <v>0</v>
      </c>
      <c r="CH46" s="161">
        <f t="shared" ref="CH46:CL52" ca="1" si="29">-AO46</f>
        <v>0</v>
      </c>
      <c r="CI46" s="161">
        <f t="shared" ca="1" si="29"/>
        <v>0</v>
      </c>
      <c r="CJ46" s="161">
        <f t="shared" ca="1" si="29"/>
        <v>0</v>
      </c>
      <c r="CK46" s="161">
        <f t="shared" ca="1" si="29"/>
        <v>0</v>
      </c>
      <c r="CL46" s="162">
        <f t="shared" ca="1" si="29"/>
        <v>0</v>
      </c>
    </row>
    <row r="47" spans="1:90" ht="15.75" thickBot="1" x14ac:dyDescent="0.3">
      <c r="A47" s="83" t="str">
        <f t="shared" si="0"/>
        <v>Line 47: Direct Government receipts minus Direct Support payments. This is a calculation. This is the net amount of other payments to the government for Scenario 1</v>
      </c>
      <c r="C47" s="83">
        <f t="shared" si="1"/>
        <v>47</v>
      </c>
      <c r="D47" s="83" t="s">
        <v>8</v>
      </c>
      <c r="F47" s="67" t="s">
        <v>113</v>
      </c>
      <c r="G47" s="67" t="s">
        <v>10</v>
      </c>
      <c r="H47" s="73">
        <v>1</v>
      </c>
      <c r="I47" s="67" t="str">
        <f>'Scenario 1'!K$68&amp;" minus "&amp;'Scenario 1'!K$67</f>
        <v>Direct Government receipts minus Direct Support payments</v>
      </c>
      <c r="K47" s="41">
        <f ca="1">'Scenario 1'!M$68+'Scenario 1'!M$67</f>
        <v>0</v>
      </c>
      <c r="L47" s="42">
        <f ca="1">'Scenario 1'!N$68+'Scenario 1'!N$67</f>
        <v>0</v>
      </c>
      <c r="M47" s="42">
        <f ca="1">'Scenario 1'!O$68+'Scenario 1'!O$67</f>
        <v>0</v>
      </c>
      <c r="N47" s="42">
        <f ca="1">'Scenario 1'!P$68+'Scenario 1'!P$67</f>
        <v>0</v>
      </c>
      <c r="O47" s="42">
        <f ca="1">'Scenario 1'!Q$68+'Scenario 1'!Q$67</f>
        <v>0</v>
      </c>
      <c r="P47" s="42">
        <f ca="1">'Scenario 1'!R$68+'Scenario 1'!R$67</f>
        <v>0</v>
      </c>
      <c r="Q47" s="42">
        <f ca="1">'Scenario 1'!S$68+'Scenario 1'!S$67</f>
        <v>0</v>
      </c>
      <c r="R47" s="42">
        <f ca="1">'Scenario 1'!T$68+'Scenario 1'!T$67</f>
        <v>0</v>
      </c>
      <c r="S47" s="42">
        <f ca="1">'Scenario 1'!U$68+'Scenario 1'!U$67</f>
        <v>0</v>
      </c>
      <c r="T47" s="42">
        <f ca="1">'Scenario 1'!V$68+'Scenario 1'!V$67</f>
        <v>0</v>
      </c>
      <c r="U47" s="42">
        <f ca="1">'Scenario 1'!W$68+'Scenario 1'!W$67</f>
        <v>0</v>
      </c>
      <c r="V47" s="42">
        <f ca="1">'Scenario 1'!X$68+'Scenario 1'!X$67</f>
        <v>0</v>
      </c>
      <c r="W47" s="42">
        <f ca="1">'Scenario 1'!Y$68+'Scenario 1'!Y$67</f>
        <v>0</v>
      </c>
      <c r="X47" s="42">
        <f ca="1">'Scenario 1'!Z$68+'Scenario 1'!Z$67</f>
        <v>0</v>
      </c>
      <c r="Y47" s="42">
        <f ca="1">'Scenario 1'!AA$68+'Scenario 1'!AA$67</f>
        <v>0</v>
      </c>
      <c r="Z47" s="42">
        <f ca="1">'Scenario 1'!AB$68+'Scenario 1'!AB$67</f>
        <v>0</v>
      </c>
      <c r="AA47" s="42">
        <f ca="1">'Scenario 1'!AC$68+'Scenario 1'!AC$67</f>
        <v>0</v>
      </c>
      <c r="AB47" s="42">
        <f ca="1">'Scenario 1'!AD$68+'Scenario 1'!AD$67</f>
        <v>0</v>
      </c>
      <c r="AC47" s="42">
        <f ca="1">'Scenario 1'!AE$68+'Scenario 1'!AE$67</f>
        <v>0</v>
      </c>
      <c r="AD47" s="42">
        <f ca="1">'Scenario 1'!AF$68+'Scenario 1'!AF$67</f>
        <v>0</v>
      </c>
      <c r="AE47" s="42">
        <f ca="1">'Scenario 1'!AG$68+'Scenario 1'!AG$67</f>
        <v>0</v>
      </c>
      <c r="AF47" s="42">
        <f ca="1">'Scenario 1'!AH$68+'Scenario 1'!AH$67</f>
        <v>0</v>
      </c>
      <c r="AG47" s="42">
        <f ca="1">'Scenario 1'!AI$68+'Scenario 1'!AI$67</f>
        <v>0</v>
      </c>
      <c r="AH47" s="42">
        <f ca="1">'Scenario 1'!AJ$68+'Scenario 1'!AJ$67</f>
        <v>0</v>
      </c>
      <c r="AI47" s="42">
        <f ca="1">'Scenario 1'!AK$68+'Scenario 1'!AK$67</f>
        <v>0</v>
      </c>
      <c r="AJ47" s="42">
        <f ca="1">'Scenario 1'!AL$68+'Scenario 1'!AL$67</f>
        <v>0</v>
      </c>
      <c r="AK47" s="42">
        <f ca="1">'Scenario 1'!AM$68+'Scenario 1'!AM$67</f>
        <v>0</v>
      </c>
      <c r="AL47" s="42">
        <f ca="1">'Scenario 1'!AN$68+'Scenario 1'!AN$67</f>
        <v>0</v>
      </c>
      <c r="AM47" s="42">
        <f ca="1">'Scenario 1'!AO$68+'Scenario 1'!AO$67</f>
        <v>0</v>
      </c>
      <c r="AN47" s="42">
        <f ca="1">'Scenario 1'!AP$68+'Scenario 1'!AP$67</f>
        <v>0</v>
      </c>
      <c r="AO47" s="42">
        <f ca="1">'Scenario 1'!AQ$68+'Scenario 1'!AQ$67</f>
        <v>0</v>
      </c>
      <c r="AP47" s="42">
        <f ca="1">'Scenario 1'!AR$68+'Scenario 1'!AR$67</f>
        <v>0</v>
      </c>
      <c r="AQ47" s="42">
        <f ca="1">'Scenario 1'!AS$68+'Scenario 1'!AS$67</f>
        <v>0</v>
      </c>
      <c r="AR47" s="42">
        <f ca="1">'Scenario 1'!AT$68+'Scenario 1'!AT$67</f>
        <v>0</v>
      </c>
      <c r="AS47" s="43">
        <f ca="1">'Scenario 1'!AU$68+'Scenario 1'!AU$67</f>
        <v>0</v>
      </c>
      <c r="BC47" s="171" t="str">
        <f t="shared" ref="BC47:BC52" si="30">"Scenario "&amp;H47</f>
        <v>Scenario 1</v>
      </c>
      <c r="BD47" s="163">
        <f t="shared" ca="1" si="26"/>
        <v>0</v>
      </c>
      <c r="BE47" s="164">
        <f t="shared" ca="1" si="26"/>
        <v>0</v>
      </c>
      <c r="BF47" s="164">
        <f t="shared" ca="1" si="26"/>
        <v>0</v>
      </c>
      <c r="BG47" s="164">
        <f t="shared" ca="1" si="26"/>
        <v>0</v>
      </c>
      <c r="BH47" s="164">
        <f t="shared" ca="1" si="26"/>
        <v>0</v>
      </c>
      <c r="BI47" s="164">
        <f t="shared" ca="1" si="26"/>
        <v>0</v>
      </c>
      <c r="BJ47" s="164">
        <f t="shared" ca="1" si="26"/>
        <v>0</v>
      </c>
      <c r="BK47" s="164">
        <f t="shared" ca="1" si="26"/>
        <v>0</v>
      </c>
      <c r="BL47" s="164">
        <f t="shared" ca="1" si="26"/>
        <v>0</v>
      </c>
      <c r="BM47" s="164">
        <f t="shared" ca="1" si="26"/>
        <v>0</v>
      </c>
      <c r="BN47" s="164">
        <f t="shared" ca="1" si="27"/>
        <v>0</v>
      </c>
      <c r="BO47" s="164">
        <f t="shared" ca="1" si="27"/>
        <v>0</v>
      </c>
      <c r="BP47" s="164">
        <f t="shared" ca="1" si="27"/>
        <v>0</v>
      </c>
      <c r="BQ47" s="164">
        <f t="shared" ca="1" si="27"/>
        <v>0</v>
      </c>
      <c r="BR47" s="164">
        <f t="shared" ca="1" si="27"/>
        <v>0</v>
      </c>
      <c r="BS47" s="164">
        <f t="shared" ca="1" si="27"/>
        <v>0</v>
      </c>
      <c r="BT47" s="164">
        <f t="shared" ca="1" si="27"/>
        <v>0</v>
      </c>
      <c r="BU47" s="164">
        <f t="shared" ca="1" si="27"/>
        <v>0</v>
      </c>
      <c r="BV47" s="164">
        <f t="shared" ca="1" si="27"/>
        <v>0</v>
      </c>
      <c r="BW47" s="164">
        <f t="shared" ca="1" si="27"/>
        <v>0</v>
      </c>
      <c r="BX47" s="164">
        <f t="shared" ca="1" si="28"/>
        <v>0</v>
      </c>
      <c r="BY47" s="164">
        <f t="shared" ca="1" si="28"/>
        <v>0</v>
      </c>
      <c r="BZ47" s="164">
        <f t="shared" ca="1" si="28"/>
        <v>0</v>
      </c>
      <c r="CA47" s="164">
        <f t="shared" ca="1" si="28"/>
        <v>0</v>
      </c>
      <c r="CB47" s="164">
        <f t="shared" ca="1" si="28"/>
        <v>0</v>
      </c>
      <c r="CC47" s="164">
        <f t="shared" ca="1" si="28"/>
        <v>0</v>
      </c>
      <c r="CD47" s="164">
        <f t="shared" ca="1" si="28"/>
        <v>0</v>
      </c>
      <c r="CE47" s="164">
        <f t="shared" ca="1" si="28"/>
        <v>0</v>
      </c>
      <c r="CF47" s="164">
        <f t="shared" ca="1" si="28"/>
        <v>0</v>
      </c>
      <c r="CG47" s="164">
        <f t="shared" ca="1" si="28"/>
        <v>0</v>
      </c>
      <c r="CH47" s="164">
        <f t="shared" ca="1" si="29"/>
        <v>0</v>
      </c>
      <c r="CI47" s="164">
        <f t="shared" ca="1" si="29"/>
        <v>0</v>
      </c>
      <c r="CJ47" s="164">
        <f t="shared" ca="1" si="29"/>
        <v>0</v>
      </c>
      <c r="CK47" s="164">
        <f t="shared" ca="1" si="29"/>
        <v>0</v>
      </c>
      <c r="CL47" s="165">
        <f t="shared" ca="1" si="29"/>
        <v>0</v>
      </c>
    </row>
    <row r="48" spans="1:90" ht="15.75" thickBot="1" x14ac:dyDescent="0.3">
      <c r="A48" s="83" t="str">
        <f t="shared" si="0"/>
        <v>Line 48: Direct Government receipts minus Direct Support payments. This is a calculation. This is the net amount of other payments to the government for Scenario 2</v>
      </c>
      <c r="C48" s="83">
        <f t="shared" si="1"/>
        <v>48</v>
      </c>
      <c r="D48" s="83" t="s">
        <v>8</v>
      </c>
      <c r="F48" s="67" t="s">
        <v>114</v>
      </c>
      <c r="G48" s="67" t="s">
        <v>10</v>
      </c>
      <c r="H48" s="73">
        <v>2</v>
      </c>
      <c r="I48" s="67" t="str">
        <f>'Scenario 2'!K$68&amp;" minus "&amp;'Scenario 2'!K$67</f>
        <v>Direct Government receipts minus Direct Support payments</v>
      </c>
      <c r="K48" s="41">
        <f ca="1">'Scenario 2'!M$68+'Scenario 2'!M$67</f>
        <v>0</v>
      </c>
      <c r="L48" s="42">
        <f ca="1">'Scenario 2'!N$68+'Scenario 2'!N$67</f>
        <v>0</v>
      </c>
      <c r="M48" s="42">
        <f ca="1">'Scenario 2'!O$68+'Scenario 2'!O$67</f>
        <v>0</v>
      </c>
      <c r="N48" s="42">
        <f ca="1">'Scenario 2'!P$68+'Scenario 2'!P$67</f>
        <v>0</v>
      </c>
      <c r="O48" s="42">
        <f ca="1">'Scenario 2'!Q$68+'Scenario 2'!Q$67</f>
        <v>0</v>
      </c>
      <c r="P48" s="42">
        <f ca="1">'Scenario 2'!R$68+'Scenario 2'!R$67</f>
        <v>0</v>
      </c>
      <c r="Q48" s="42">
        <f ca="1">'Scenario 2'!S$68+'Scenario 2'!S$67</f>
        <v>0</v>
      </c>
      <c r="R48" s="42">
        <f ca="1">'Scenario 2'!T$68+'Scenario 2'!T$67</f>
        <v>0</v>
      </c>
      <c r="S48" s="42">
        <f ca="1">'Scenario 2'!U$68+'Scenario 2'!U$67</f>
        <v>0</v>
      </c>
      <c r="T48" s="42">
        <f ca="1">'Scenario 2'!V$68+'Scenario 2'!V$67</f>
        <v>0</v>
      </c>
      <c r="U48" s="42">
        <f ca="1">'Scenario 2'!W$68+'Scenario 2'!W$67</f>
        <v>0</v>
      </c>
      <c r="V48" s="42">
        <f ca="1">'Scenario 2'!X$68+'Scenario 2'!X$67</f>
        <v>0</v>
      </c>
      <c r="W48" s="42">
        <f ca="1">'Scenario 2'!Y$68+'Scenario 2'!Y$67</f>
        <v>0</v>
      </c>
      <c r="X48" s="42">
        <f ca="1">'Scenario 2'!Z$68+'Scenario 2'!Z$67</f>
        <v>0</v>
      </c>
      <c r="Y48" s="42">
        <f ca="1">'Scenario 2'!AA$68+'Scenario 2'!AA$67</f>
        <v>0</v>
      </c>
      <c r="Z48" s="42">
        <f ca="1">'Scenario 2'!AB$68+'Scenario 2'!AB$67</f>
        <v>0</v>
      </c>
      <c r="AA48" s="42">
        <f ca="1">'Scenario 2'!AC$68+'Scenario 2'!AC$67</f>
        <v>0</v>
      </c>
      <c r="AB48" s="42">
        <f ca="1">'Scenario 2'!AD$68+'Scenario 2'!AD$67</f>
        <v>0</v>
      </c>
      <c r="AC48" s="42">
        <f ca="1">'Scenario 2'!AE$68+'Scenario 2'!AE$67</f>
        <v>0</v>
      </c>
      <c r="AD48" s="42">
        <f ca="1">'Scenario 2'!AF$68+'Scenario 2'!AF$67</f>
        <v>0</v>
      </c>
      <c r="AE48" s="42">
        <f ca="1">'Scenario 2'!AG$68+'Scenario 2'!AG$67</f>
        <v>0</v>
      </c>
      <c r="AF48" s="42">
        <f ca="1">'Scenario 2'!AH$68+'Scenario 2'!AH$67</f>
        <v>0</v>
      </c>
      <c r="AG48" s="42">
        <f ca="1">'Scenario 2'!AI$68+'Scenario 2'!AI$67</f>
        <v>0</v>
      </c>
      <c r="AH48" s="42">
        <f ca="1">'Scenario 2'!AJ$68+'Scenario 2'!AJ$67</f>
        <v>0</v>
      </c>
      <c r="AI48" s="42">
        <f ca="1">'Scenario 2'!AK$68+'Scenario 2'!AK$67</f>
        <v>0</v>
      </c>
      <c r="AJ48" s="42">
        <f ca="1">'Scenario 2'!AL$68+'Scenario 2'!AL$67</f>
        <v>0</v>
      </c>
      <c r="AK48" s="42">
        <f ca="1">'Scenario 2'!AM$68+'Scenario 2'!AM$67</f>
        <v>0</v>
      </c>
      <c r="AL48" s="42">
        <f ca="1">'Scenario 2'!AN$68+'Scenario 2'!AN$67</f>
        <v>0</v>
      </c>
      <c r="AM48" s="42">
        <f ca="1">'Scenario 2'!AO$68+'Scenario 2'!AO$67</f>
        <v>0</v>
      </c>
      <c r="AN48" s="42">
        <f ca="1">'Scenario 2'!AP$68+'Scenario 2'!AP$67</f>
        <v>0</v>
      </c>
      <c r="AO48" s="42">
        <f ca="1">'Scenario 2'!AQ$68+'Scenario 2'!AQ$67</f>
        <v>0</v>
      </c>
      <c r="AP48" s="42">
        <f ca="1">'Scenario 2'!AR$68+'Scenario 2'!AR$67</f>
        <v>0</v>
      </c>
      <c r="AQ48" s="42">
        <f ca="1">'Scenario 2'!AS$68+'Scenario 2'!AS$67</f>
        <v>0</v>
      </c>
      <c r="AR48" s="42">
        <f ca="1">'Scenario 2'!AT$68+'Scenario 2'!AT$67</f>
        <v>0</v>
      </c>
      <c r="AS48" s="43">
        <f ca="1">'Scenario 2'!AU$68+'Scenario 2'!AU$67</f>
        <v>0</v>
      </c>
      <c r="BC48" s="171" t="str">
        <f t="shared" si="30"/>
        <v>Scenario 2</v>
      </c>
      <c r="BD48" s="163">
        <f t="shared" ca="1" si="26"/>
        <v>0</v>
      </c>
      <c r="BE48" s="164">
        <f t="shared" ca="1" si="26"/>
        <v>0</v>
      </c>
      <c r="BF48" s="164">
        <f t="shared" ca="1" si="26"/>
        <v>0</v>
      </c>
      <c r="BG48" s="164">
        <f t="shared" ca="1" si="26"/>
        <v>0</v>
      </c>
      <c r="BH48" s="164">
        <f t="shared" ca="1" si="26"/>
        <v>0</v>
      </c>
      <c r="BI48" s="164">
        <f t="shared" ca="1" si="26"/>
        <v>0</v>
      </c>
      <c r="BJ48" s="164">
        <f t="shared" ca="1" si="26"/>
        <v>0</v>
      </c>
      <c r="BK48" s="164">
        <f t="shared" ca="1" si="26"/>
        <v>0</v>
      </c>
      <c r="BL48" s="164">
        <f t="shared" ca="1" si="26"/>
        <v>0</v>
      </c>
      <c r="BM48" s="164">
        <f t="shared" ca="1" si="26"/>
        <v>0</v>
      </c>
      <c r="BN48" s="164">
        <f t="shared" ca="1" si="27"/>
        <v>0</v>
      </c>
      <c r="BO48" s="164">
        <f t="shared" ca="1" si="27"/>
        <v>0</v>
      </c>
      <c r="BP48" s="164">
        <f t="shared" ca="1" si="27"/>
        <v>0</v>
      </c>
      <c r="BQ48" s="164">
        <f t="shared" ca="1" si="27"/>
        <v>0</v>
      </c>
      <c r="BR48" s="164">
        <f t="shared" ca="1" si="27"/>
        <v>0</v>
      </c>
      <c r="BS48" s="164">
        <f t="shared" ca="1" si="27"/>
        <v>0</v>
      </c>
      <c r="BT48" s="164">
        <f t="shared" ca="1" si="27"/>
        <v>0</v>
      </c>
      <c r="BU48" s="164">
        <f t="shared" ca="1" si="27"/>
        <v>0</v>
      </c>
      <c r="BV48" s="164">
        <f t="shared" ca="1" si="27"/>
        <v>0</v>
      </c>
      <c r="BW48" s="164">
        <f t="shared" ca="1" si="27"/>
        <v>0</v>
      </c>
      <c r="BX48" s="164">
        <f t="shared" ca="1" si="28"/>
        <v>0</v>
      </c>
      <c r="BY48" s="164">
        <f t="shared" ca="1" si="28"/>
        <v>0</v>
      </c>
      <c r="BZ48" s="164">
        <f t="shared" ca="1" si="28"/>
        <v>0</v>
      </c>
      <c r="CA48" s="164">
        <f t="shared" ca="1" si="28"/>
        <v>0</v>
      </c>
      <c r="CB48" s="164">
        <f t="shared" ca="1" si="28"/>
        <v>0</v>
      </c>
      <c r="CC48" s="164">
        <f t="shared" ca="1" si="28"/>
        <v>0</v>
      </c>
      <c r="CD48" s="164">
        <f t="shared" ca="1" si="28"/>
        <v>0</v>
      </c>
      <c r="CE48" s="164">
        <f t="shared" ca="1" si="28"/>
        <v>0</v>
      </c>
      <c r="CF48" s="164">
        <f t="shared" ca="1" si="28"/>
        <v>0</v>
      </c>
      <c r="CG48" s="164">
        <f t="shared" ca="1" si="28"/>
        <v>0</v>
      </c>
      <c r="CH48" s="164">
        <f t="shared" ca="1" si="29"/>
        <v>0</v>
      </c>
      <c r="CI48" s="164">
        <f t="shared" ca="1" si="29"/>
        <v>0</v>
      </c>
      <c r="CJ48" s="164">
        <f t="shared" ca="1" si="29"/>
        <v>0</v>
      </c>
      <c r="CK48" s="164">
        <f t="shared" ca="1" si="29"/>
        <v>0</v>
      </c>
      <c r="CL48" s="165">
        <f t="shared" ca="1" si="29"/>
        <v>0</v>
      </c>
    </row>
    <row r="49" spans="1:90" ht="15.75" thickBot="1" x14ac:dyDescent="0.3">
      <c r="A49" s="83" t="str">
        <f t="shared" si="0"/>
        <v>Line 49: Direct Government receipts minus Direct Support payments. This is a calculation. This is the net amount of other payments to the government for Scenario 3</v>
      </c>
      <c r="C49" s="83">
        <f t="shared" si="1"/>
        <v>49</v>
      </c>
      <c r="D49" s="83" t="s">
        <v>8</v>
      </c>
      <c r="F49" s="67" t="s">
        <v>115</v>
      </c>
      <c r="G49" s="67" t="s">
        <v>10</v>
      </c>
      <c r="H49" s="73">
        <v>3</v>
      </c>
      <c r="I49" s="67" t="str">
        <f>'Scenario 3'!K$68&amp;" minus "&amp;'Scenario 3'!K$67</f>
        <v>Direct Government receipts minus Direct Support payments</v>
      </c>
      <c r="K49" s="41">
        <f ca="1">'Scenario 3'!M$68+'Scenario 3'!M$67</f>
        <v>0</v>
      </c>
      <c r="L49" s="42">
        <f ca="1">'Scenario 3'!N$68+'Scenario 3'!N$67</f>
        <v>0</v>
      </c>
      <c r="M49" s="42">
        <f ca="1">'Scenario 3'!O$68+'Scenario 3'!O$67</f>
        <v>0</v>
      </c>
      <c r="N49" s="42">
        <f ca="1">'Scenario 3'!P$68+'Scenario 3'!P$67</f>
        <v>0</v>
      </c>
      <c r="O49" s="42">
        <f ca="1">'Scenario 3'!Q$68+'Scenario 3'!Q$67</f>
        <v>0</v>
      </c>
      <c r="P49" s="42">
        <f ca="1">'Scenario 3'!R$68+'Scenario 3'!R$67</f>
        <v>0</v>
      </c>
      <c r="Q49" s="42">
        <f ca="1">'Scenario 3'!S$68+'Scenario 3'!S$67</f>
        <v>0</v>
      </c>
      <c r="R49" s="42">
        <f ca="1">'Scenario 3'!T$68+'Scenario 3'!T$67</f>
        <v>0</v>
      </c>
      <c r="S49" s="42">
        <f ca="1">'Scenario 3'!U$68+'Scenario 3'!U$67</f>
        <v>0</v>
      </c>
      <c r="T49" s="42">
        <f ca="1">'Scenario 3'!V$68+'Scenario 3'!V$67</f>
        <v>0</v>
      </c>
      <c r="U49" s="42">
        <f ca="1">'Scenario 3'!W$68+'Scenario 3'!W$67</f>
        <v>0</v>
      </c>
      <c r="V49" s="42">
        <f ca="1">'Scenario 3'!X$68+'Scenario 3'!X$67</f>
        <v>0</v>
      </c>
      <c r="W49" s="42">
        <f ca="1">'Scenario 3'!Y$68+'Scenario 3'!Y$67</f>
        <v>0</v>
      </c>
      <c r="X49" s="42">
        <f ca="1">'Scenario 3'!Z$68+'Scenario 3'!Z$67</f>
        <v>0</v>
      </c>
      <c r="Y49" s="42">
        <f ca="1">'Scenario 3'!AA$68+'Scenario 3'!AA$67</f>
        <v>0</v>
      </c>
      <c r="Z49" s="42">
        <f ca="1">'Scenario 3'!AB$68+'Scenario 3'!AB$67</f>
        <v>0</v>
      </c>
      <c r="AA49" s="42">
        <f ca="1">'Scenario 3'!AC$68+'Scenario 3'!AC$67</f>
        <v>0</v>
      </c>
      <c r="AB49" s="42">
        <f ca="1">'Scenario 3'!AD$68+'Scenario 3'!AD$67</f>
        <v>0</v>
      </c>
      <c r="AC49" s="42">
        <f ca="1">'Scenario 3'!AE$68+'Scenario 3'!AE$67</f>
        <v>0</v>
      </c>
      <c r="AD49" s="42">
        <f ca="1">'Scenario 3'!AF$68+'Scenario 3'!AF$67</f>
        <v>0</v>
      </c>
      <c r="AE49" s="42">
        <f ca="1">'Scenario 3'!AG$68+'Scenario 3'!AG$67</f>
        <v>0</v>
      </c>
      <c r="AF49" s="42">
        <f ca="1">'Scenario 3'!AH$68+'Scenario 3'!AH$67</f>
        <v>0</v>
      </c>
      <c r="AG49" s="42">
        <f ca="1">'Scenario 3'!AI$68+'Scenario 3'!AI$67</f>
        <v>0</v>
      </c>
      <c r="AH49" s="42">
        <f ca="1">'Scenario 3'!AJ$68+'Scenario 3'!AJ$67</f>
        <v>0</v>
      </c>
      <c r="AI49" s="42">
        <f ca="1">'Scenario 3'!AK$68+'Scenario 3'!AK$67</f>
        <v>0</v>
      </c>
      <c r="AJ49" s="42">
        <f ca="1">'Scenario 3'!AL$68+'Scenario 3'!AL$67</f>
        <v>0</v>
      </c>
      <c r="AK49" s="42">
        <f ca="1">'Scenario 3'!AM$68+'Scenario 3'!AM$67</f>
        <v>0</v>
      </c>
      <c r="AL49" s="42">
        <f ca="1">'Scenario 3'!AN$68+'Scenario 3'!AN$67</f>
        <v>0</v>
      </c>
      <c r="AM49" s="42">
        <f ca="1">'Scenario 3'!AO$68+'Scenario 3'!AO$67</f>
        <v>0</v>
      </c>
      <c r="AN49" s="42">
        <f ca="1">'Scenario 3'!AP$68+'Scenario 3'!AP$67</f>
        <v>0</v>
      </c>
      <c r="AO49" s="42">
        <f ca="1">'Scenario 3'!AQ$68+'Scenario 3'!AQ$67</f>
        <v>0</v>
      </c>
      <c r="AP49" s="42">
        <f ca="1">'Scenario 3'!AR$68+'Scenario 3'!AR$67</f>
        <v>0</v>
      </c>
      <c r="AQ49" s="42">
        <f ca="1">'Scenario 3'!AS$68+'Scenario 3'!AS$67</f>
        <v>0</v>
      </c>
      <c r="AR49" s="42">
        <f ca="1">'Scenario 3'!AT$68+'Scenario 3'!AT$67</f>
        <v>0</v>
      </c>
      <c r="AS49" s="43">
        <f ca="1">'Scenario 3'!AU$68+'Scenario 3'!AU$67</f>
        <v>0</v>
      </c>
      <c r="BC49" s="171" t="str">
        <f t="shared" si="30"/>
        <v>Scenario 3</v>
      </c>
      <c r="BD49" s="163">
        <f t="shared" ca="1" si="26"/>
        <v>0</v>
      </c>
      <c r="BE49" s="164">
        <f t="shared" ca="1" si="26"/>
        <v>0</v>
      </c>
      <c r="BF49" s="164">
        <f t="shared" ca="1" si="26"/>
        <v>0</v>
      </c>
      <c r="BG49" s="164">
        <f t="shared" ca="1" si="26"/>
        <v>0</v>
      </c>
      <c r="BH49" s="164">
        <f t="shared" ca="1" si="26"/>
        <v>0</v>
      </c>
      <c r="BI49" s="164">
        <f t="shared" ca="1" si="26"/>
        <v>0</v>
      </c>
      <c r="BJ49" s="164">
        <f t="shared" ca="1" si="26"/>
        <v>0</v>
      </c>
      <c r="BK49" s="164">
        <f t="shared" ca="1" si="26"/>
        <v>0</v>
      </c>
      <c r="BL49" s="164">
        <f t="shared" ca="1" si="26"/>
        <v>0</v>
      </c>
      <c r="BM49" s="164">
        <f t="shared" ca="1" si="26"/>
        <v>0</v>
      </c>
      <c r="BN49" s="164">
        <f t="shared" ca="1" si="27"/>
        <v>0</v>
      </c>
      <c r="BO49" s="164">
        <f t="shared" ca="1" si="27"/>
        <v>0</v>
      </c>
      <c r="BP49" s="164">
        <f t="shared" ca="1" si="27"/>
        <v>0</v>
      </c>
      <c r="BQ49" s="164">
        <f t="shared" ca="1" si="27"/>
        <v>0</v>
      </c>
      <c r="BR49" s="164">
        <f t="shared" ca="1" si="27"/>
        <v>0</v>
      </c>
      <c r="BS49" s="164">
        <f t="shared" ca="1" si="27"/>
        <v>0</v>
      </c>
      <c r="BT49" s="164">
        <f t="shared" ca="1" si="27"/>
        <v>0</v>
      </c>
      <c r="BU49" s="164">
        <f t="shared" ca="1" si="27"/>
        <v>0</v>
      </c>
      <c r="BV49" s="164">
        <f t="shared" ca="1" si="27"/>
        <v>0</v>
      </c>
      <c r="BW49" s="164">
        <f t="shared" ca="1" si="27"/>
        <v>0</v>
      </c>
      <c r="BX49" s="164">
        <f t="shared" ca="1" si="28"/>
        <v>0</v>
      </c>
      <c r="BY49" s="164">
        <f t="shared" ca="1" si="28"/>
        <v>0</v>
      </c>
      <c r="BZ49" s="164">
        <f t="shared" ca="1" si="28"/>
        <v>0</v>
      </c>
      <c r="CA49" s="164">
        <f t="shared" ca="1" si="28"/>
        <v>0</v>
      </c>
      <c r="CB49" s="164">
        <f t="shared" ca="1" si="28"/>
        <v>0</v>
      </c>
      <c r="CC49" s="164">
        <f t="shared" ca="1" si="28"/>
        <v>0</v>
      </c>
      <c r="CD49" s="164">
        <f t="shared" ca="1" si="28"/>
        <v>0</v>
      </c>
      <c r="CE49" s="164">
        <f t="shared" ca="1" si="28"/>
        <v>0</v>
      </c>
      <c r="CF49" s="164">
        <f t="shared" ca="1" si="28"/>
        <v>0</v>
      </c>
      <c r="CG49" s="164">
        <f t="shared" ca="1" si="28"/>
        <v>0</v>
      </c>
      <c r="CH49" s="164">
        <f t="shared" ca="1" si="29"/>
        <v>0</v>
      </c>
      <c r="CI49" s="164">
        <f t="shared" ca="1" si="29"/>
        <v>0</v>
      </c>
      <c r="CJ49" s="164">
        <f t="shared" ca="1" si="29"/>
        <v>0</v>
      </c>
      <c r="CK49" s="164">
        <f t="shared" ca="1" si="29"/>
        <v>0</v>
      </c>
      <c r="CL49" s="165">
        <f t="shared" ca="1" si="29"/>
        <v>0</v>
      </c>
    </row>
    <row r="50" spans="1:90" ht="15.75" thickBot="1" x14ac:dyDescent="0.3">
      <c r="A50" s="83" t="str">
        <f t="shared" si="0"/>
        <v>Line 50: Direct Government receipts minus Direct Support payments. This is a calculation. This is the net amount of other payments to the government for Scenario 4</v>
      </c>
      <c r="C50" s="83">
        <f t="shared" si="1"/>
        <v>50</v>
      </c>
      <c r="D50" s="83" t="s">
        <v>8</v>
      </c>
      <c r="F50" s="67" t="s">
        <v>116</v>
      </c>
      <c r="G50" s="67" t="s">
        <v>10</v>
      </c>
      <c r="H50" s="73">
        <v>4</v>
      </c>
      <c r="I50" s="67" t="str">
        <f>'Scenario 4'!K$68&amp;" minus "&amp;'Scenario 4'!K$67</f>
        <v>Direct Government receipts minus Direct Support payments</v>
      </c>
      <c r="K50" s="41">
        <f ca="1">'Scenario 4'!M$68+'Scenario 4'!M$67</f>
        <v>0</v>
      </c>
      <c r="L50" s="42">
        <f ca="1">'Scenario 4'!N$68+'Scenario 4'!N$67</f>
        <v>0</v>
      </c>
      <c r="M50" s="42">
        <f ca="1">'Scenario 4'!O$68+'Scenario 4'!O$67</f>
        <v>0</v>
      </c>
      <c r="N50" s="42">
        <f ca="1">'Scenario 4'!P$68+'Scenario 4'!P$67</f>
        <v>0</v>
      </c>
      <c r="O50" s="42">
        <f ca="1">'Scenario 4'!Q$68+'Scenario 4'!Q$67</f>
        <v>0</v>
      </c>
      <c r="P50" s="42">
        <f ca="1">'Scenario 4'!R$68+'Scenario 4'!R$67</f>
        <v>0</v>
      </c>
      <c r="Q50" s="42">
        <f ca="1">'Scenario 4'!S$68+'Scenario 4'!S$67</f>
        <v>0</v>
      </c>
      <c r="R50" s="42">
        <f ca="1">'Scenario 4'!T$68+'Scenario 4'!T$67</f>
        <v>0</v>
      </c>
      <c r="S50" s="42">
        <f ca="1">'Scenario 4'!U$68+'Scenario 4'!U$67</f>
        <v>0</v>
      </c>
      <c r="T50" s="42">
        <f ca="1">'Scenario 4'!V$68+'Scenario 4'!V$67</f>
        <v>0</v>
      </c>
      <c r="U50" s="42">
        <f ca="1">'Scenario 4'!W$68+'Scenario 4'!W$67</f>
        <v>0</v>
      </c>
      <c r="V50" s="42">
        <f ca="1">'Scenario 4'!X$68+'Scenario 4'!X$67</f>
        <v>0</v>
      </c>
      <c r="W50" s="42">
        <f ca="1">'Scenario 4'!Y$68+'Scenario 4'!Y$67</f>
        <v>0</v>
      </c>
      <c r="X50" s="42">
        <f ca="1">'Scenario 4'!Z$68+'Scenario 4'!Z$67</f>
        <v>0</v>
      </c>
      <c r="Y50" s="42">
        <f ca="1">'Scenario 4'!AA$68+'Scenario 4'!AA$67</f>
        <v>0</v>
      </c>
      <c r="Z50" s="42">
        <f ca="1">'Scenario 4'!AB$68+'Scenario 4'!AB$67</f>
        <v>0</v>
      </c>
      <c r="AA50" s="42">
        <f ca="1">'Scenario 4'!AC$68+'Scenario 4'!AC$67</f>
        <v>0</v>
      </c>
      <c r="AB50" s="42">
        <f ca="1">'Scenario 4'!AD$68+'Scenario 4'!AD$67</f>
        <v>0</v>
      </c>
      <c r="AC50" s="42">
        <f ca="1">'Scenario 4'!AE$68+'Scenario 4'!AE$67</f>
        <v>0</v>
      </c>
      <c r="AD50" s="42">
        <f ca="1">'Scenario 4'!AF$68+'Scenario 4'!AF$67</f>
        <v>0</v>
      </c>
      <c r="AE50" s="42">
        <f ca="1">'Scenario 4'!AG$68+'Scenario 4'!AG$67</f>
        <v>0</v>
      </c>
      <c r="AF50" s="42">
        <f ca="1">'Scenario 4'!AH$68+'Scenario 4'!AH$67</f>
        <v>0</v>
      </c>
      <c r="AG50" s="42">
        <f ca="1">'Scenario 4'!AI$68+'Scenario 4'!AI$67</f>
        <v>0</v>
      </c>
      <c r="AH50" s="42">
        <f ca="1">'Scenario 4'!AJ$68+'Scenario 4'!AJ$67</f>
        <v>0</v>
      </c>
      <c r="AI50" s="42">
        <f ca="1">'Scenario 4'!AK$68+'Scenario 4'!AK$67</f>
        <v>0</v>
      </c>
      <c r="AJ50" s="42">
        <f ca="1">'Scenario 4'!AL$68+'Scenario 4'!AL$67</f>
        <v>0</v>
      </c>
      <c r="AK50" s="42">
        <f ca="1">'Scenario 4'!AM$68+'Scenario 4'!AM$67</f>
        <v>0</v>
      </c>
      <c r="AL50" s="42">
        <f ca="1">'Scenario 4'!AN$68+'Scenario 4'!AN$67</f>
        <v>0</v>
      </c>
      <c r="AM50" s="42">
        <f ca="1">'Scenario 4'!AO$68+'Scenario 4'!AO$67</f>
        <v>0</v>
      </c>
      <c r="AN50" s="42">
        <f ca="1">'Scenario 4'!AP$68+'Scenario 4'!AP$67</f>
        <v>0</v>
      </c>
      <c r="AO50" s="42">
        <f ca="1">'Scenario 4'!AQ$68+'Scenario 4'!AQ$67</f>
        <v>0</v>
      </c>
      <c r="AP50" s="42">
        <f ca="1">'Scenario 4'!AR$68+'Scenario 4'!AR$67</f>
        <v>0</v>
      </c>
      <c r="AQ50" s="42">
        <f ca="1">'Scenario 4'!AS$68+'Scenario 4'!AS$67</f>
        <v>0</v>
      </c>
      <c r="AR50" s="42">
        <f ca="1">'Scenario 4'!AT$68+'Scenario 4'!AT$67</f>
        <v>0</v>
      </c>
      <c r="AS50" s="43">
        <f ca="1">'Scenario 4'!AU$68+'Scenario 4'!AU$67</f>
        <v>0</v>
      </c>
      <c r="BC50" s="171" t="str">
        <f t="shared" si="30"/>
        <v>Scenario 4</v>
      </c>
      <c r="BD50" s="163">
        <f t="shared" ca="1" si="26"/>
        <v>0</v>
      </c>
      <c r="BE50" s="164">
        <f t="shared" ca="1" si="26"/>
        <v>0</v>
      </c>
      <c r="BF50" s="164">
        <f t="shared" ca="1" si="26"/>
        <v>0</v>
      </c>
      <c r="BG50" s="164">
        <f t="shared" ca="1" si="26"/>
        <v>0</v>
      </c>
      <c r="BH50" s="164">
        <f t="shared" ca="1" si="26"/>
        <v>0</v>
      </c>
      <c r="BI50" s="164">
        <f t="shared" ca="1" si="26"/>
        <v>0</v>
      </c>
      <c r="BJ50" s="164">
        <f t="shared" ca="1" si="26"/>
        <v>0</v>
      </c>
      <c r="BK50" s="164">
        <f t="shared" ca="1" si="26"/>
        <v>0</v>
      </c>
      <c r="BL50" s="164">
        <f t="shared" ca="1" si="26"/>
        <v>0</v>
      </c>
      <c r="BM50" s="164">
        <f t="shared" ca="1" si="26"/>
        <v>0</v>
      </c>
      <c r="BN50" s="164">
        <f t="shared" ca="1" si="27"/>
        <v>0</v>
      </c>
      <c r="BO50" s="164">
        <f t="shared" ca="1" si="27"/>
        <v>0</v>
      </c>
      <c r="BP50" s="164">
        <f t="shared" ca="1" si="27"/>
        <v>0</v>
      </c>
      <c r="BQ50" s="164">
        <f t="shared" ca="1" si="27"/>
        <v>0</v>
      </c>
      <c r="BR50" s="164">
        <f t="shared" ca="1" si="27"/>
        <v>0</v>
      </c>
      <c r="BS50" s="164">
        <f t="shared" ca="1" si="27"/>
        <v>0</v>
      </c>
      <c r="BT50" s="164">
        <f t="shared" ca="1" si="27"/>
        <v>0</v>
      </c>
      <c r="BU50" s="164">
        <f t="shared" ca="1" si="27"/>
        <v>0</v>
      </c>
      <c r="BV50" s="164">
        <f t="shared" ca="1" si="27"/>
        <v>0</v>
      </c>
      <c r="BW50" s="164">
        <f t="shared" ca="1" si="27"/>
        <v>0</v>
      </c>
      <c r="BX50" s="164">
        <f t="shared" ca="1" si="28"/>
        <v>0</v>
      </c>
      <c r="BY50" s="164">
        <f t="shared" ca="1" si="28"/>
        <v>0</v>
      </c>
      <c r="BZ50" s="164">
        <f t="shared" ca="1" si="28"/>
        <v>0</v>
      </c>
      <c r="CA50" s="164">
        <f t="shared" ca="1" si="28"/>
        <v>0</v>
      </c>
      <c r="CB50" s="164">
        <f t="shared" ca="1" si="28"/>
        <v>0</v>
      </c>
      <c r="CC50" s="164">
        <f t="shared" ca="1" si="28"/>
        <v>0</v>
      </c>
      <c r="CD50" s="164">
        <f t="shared" ca="1" si="28"/>
        <v>0</v>
      </c>
      <c r="CE50" s="164">
        <f t="shared" ca="1" si="28"/>
        <v>0</v>
      </c>
      <c r="CF50" s="164">
        <f t="shared" ca="1" si="28"/>
        <v>0</v>
      </c>
      <c r="CG50" s="164">
        <f t="shared" ca="1" si="28"/>
        <v>0</v>
      </c>
      <c r="CH50" s="164">
        <f t="shared" ca="1" si="29"/>
        <v>0</v>
      </c>
      <c r="CI50" s="164">
        <f t="shared" ca="1" si="29"/>
        <v>0</v>
      </c>
      <c r="CJ50" s="164">
        <f t="shared" ca="1" si="29"/>
        <v>0</v>
      </c>
      <c r="CK50" s="164">
        <f t="shared" ca="1" si="29"/>
        <v>0</v>
      </c>
      <c r="CL50" s="165">
        <f t="shared" ca="1" si="29"/>
        <v>0</v>
      </c>
    </row>
    <row r="51" spans="1:90" ht="15.75" thickBot="1" x14ac:dyDescent="0.3">
      <c r="A51" s="83" t="str">
        <f t="shared" si="0"/>
        <v>Line 51: Direct Government receipts minus Direct Support payments. This is a calculation. This is the net amount of other payments to the government for Scenario 5</v>
      </c>
      <c r="C51" s="83">
        <f t="shared" si="1"/>
        <v>51</v>
      </c>
      <c r="D51" s="83" t="s">
        <v>8</v>
      </c>
      <c r="F51" s="67" t="s">
        <v>117</v>
      </c>
      <c r="G51" s="67" t="s">
        <v>10</v>
      </c>
      <c r="H51" s="73">
        <v>5</v>
      </c>
      <c r="I51" s="67" t="str">
        <f>'Scenario 5'!K$68&amp;" minus "&amp;'Scenario 5'!K$67</f>
        <v>Direct Government receipts minus Direct Support payments</v>
      </c>
      <c r="K51" s="41">
        <f ca="1">'Scenario 5'!M$68+'Scenario 5'!M$67</f>
        <v>0</v>
      </c>
      <c r="L51" s="42">
        <f ca="1">'Scenario 5'!N$68+'Scenario 5'!N$67</f>
        <v>0</v>
      </c>
      <c r="M51" s="42">
        <f ca="1">'Scenario 5'!O$68+'Scenario 5'!O$67</f>
        <v>0</v>
      </c>
      <c r="N51" s="42">
        <f ca="1">'Scenario 5'!P$68+'Scenario 5'!P$67</f>
        <v>0</v>
      </c>
      <c r="O51" s="42">
        <f ca="1">'Scenario 5'!Q$68+'Scenario 5'!Q$67</f>
        <v>0</v>
      </c>
      <c r="P51" s="42">
        <f ca="1">'Scenario 5'!R$68+'Scenario 5'!R$67</f>
        <v>0</v>
      </c>
      <c r="Q51" s="42">
        <f ca="1">'Scenario 5'!S$68+'Scenario 5'!S$67</f>
        <v>0</v>
      </c>
      <c r="R51" s="42">
        <f ca="1">'Scenario 5'!T$68+'Scenario 5'!T$67</f>
        <v>0</v>
      </c>
      <c r="S51" s="42">
        <f ca="1">'Scenario 5'!U$68+'Scenario 5'!U$67</f>
        <v>0</v>
      </c>
      <c r="T51" s="42">
        <f ca="1">'Scenario 5'!V$68+'Scenario 5'!V$67</f>
        <v>0</v>
      </c>
      <c r="U51" s="42">
        <f ca="1">'Scenario 5'!W$68+'Scenario 5'!W$67</f>
        <v>0</v>
      </c>
      <c r="V51" s="42">
        <f ca="1">'Scenario 5'!X$68+'Scenario 5'!X$67</f>
        <v>0</v>
      </c>
      <c r="W51" s="42">
        <f ca="1">'Scenario 5'!Y$68+'Scenario 5'!Y$67</f>
        <v>0</v>
      </c>
      <c r="X51" s="42">
        <f ca="1">'Scenario 5'!Z$68+'Scenario 5'!Z$67</f>
        <v>0</v>
      </c>
      <c r="Y51" s="42">
        <f ca="1">'Scenario 5'!AA$68+'Scenario 5'!AA$67</f>
        <v>0</v>
      </c>
      <c r="Z51" s="42">
        <f ca="1">'Scenario 5'!AB$68+'Scenario 5'!AB$67</f>
        <v>0</v>
      </c>
      <c r="AA51" s="42">
        <f ca="1">'Scenario 5'!AC$68+'Scenario 5'!AC$67</f>
        <v>0</v>
      </c>
      <c r="AB51" s="42">
        <f ca="1">'Scenario 5'!AD$68+'Scenario 5'!AD$67</f>
        <v>0</v>
      </c>
      <c r="AC51" s="42">
        <f ca="1">'Scenario 5'!AE$68+'Scenario 5'!AE$67</f>
        <v>0</v>
      </c>
      <c r="AD51" s="42">
        <f ca="1">'Scenario 5'!AF$68+'Scenario 5'!AF$67</f>
        <v>0</v>
      </c>
      <c r="AE51" s="42">
        <f ca="1">'Scenario 5'!AG$68+'Scenario 5'!AG$67</f>
        <v>0</v>
      </c>
      <c r="AF51" s="42">
        <f ca="1">'Scenario 5'!AH$68+'Scenario 5'!AH$67</f>
        <v>0</v>
      </c>
      <c r="AG51" s="42">
        <f ca="1">'Scenario 5'!AI$68+'Scenario 5'!AI$67</f>
        <v>0</v>
      </c>
      <c r="AH51" s="42">
        <f ca="1">'Scenario 5'!AJ$68+'Scenario 5'!AJ$67</f>
        <v>0</v>
      </c>
      <c r="AI51" s="42">
        <f ca="1">'Scenario 5'!AK$68+'Scenario 5'!AK$67</f>
        <v>0</v>
      </c>
      <c r="AJ51" s="42">
        <f ca="1">'Scenario 5'!AL$68+'Scenario 5'!AL$67</f>
        <v>0</v>
      </c>
      <c r="AK51" s="42">
        <f ca="1">'Scenario 5'!AM$68+'Scenario 5'!AM$67</f>
        <v>0</v>
      </c>
      <c r="AL51" s="42">
        <f ca="1">'Scenario 5'!AN$68+'Scenario 5'!AN$67</f>
        <v>0</v>
      </c>
      <c r="AM51" s="42">
        <f ca="1">'Scenario 5'!AO$68+'Scenario 5'!AO$67</f>
        <v>0</v>
      </c>
      <c r="AN51" s="42">
        <f ca="1">'Scenario 5'!AP$68+'Scenario 5'!AP$67</f>
        <v>0</v>
      </c>
      <c r="AO51" s="42">
        <f ca="1">'Scenario 5'!AQ$68+'Scenario 5'!AQ$67</f>
        <v>0</v>
      </c>
      <c r="AP51" s="42">
        <f ca="1">'Scenario 5'!AR$68+'Scenario 5'!AR$67</f>
        <v>0</v>
      </c>
      <c r="AQ51" s="42">
        <f ca="1">'Scenario 5'!AS$68+'Scenario 5'!AS$67</f>
        <v>0</v>
      </c>
      <c r="AR51" s="42">
        <f ca="1">'Scenario 5'!AT$68+'Scenario 5'!AT$67</f>
        <v>0</v>
      </c>
      <c r="AS51" s="43">
        <f ca="1">'Scenario 5'!AU$68+'Scenario 5'!AU$67</f>
        <v>0</v>
      </c>
      <c r="BC51" s="171" t="str">
        <f t="shared" si="30"/>
        <v>Scenario 5</v>
      </c>
      <c r="BD51" s="163">
        <f t="shared" ca="1" si="26"/>
        <v>0</v>
      </c>
      <c r="BE51" s="164">
        <f t="shared" ca="1" si="26"/>
        <v>0</v>
      </c>
      <c r="BF51" s="164">
        <f t="shared" ca="1" si="26"/>
        <v>0</v>
      </c>
      <c r="BG51" s="164">
        <f t="shared" ca="1" si="26"/>
        <v>0</v>
      </c>
      <c r="BH51" s="164">
        <f t="shared" ca="1" si="26"/>
        <v>0</v>
      </c>
      <c r="BI51" s="164">
        <f t="shared" ca="1" si="26"/>
        <v>0</v>
      </c>
      <c r="BJ51" s="164">
        <f t="shared" ca="1" si="26"/>
        <v>0</v>
      </c>
      <c r="BK51" s="164">
        <f t="shared" ca="1" si="26"/>
        <v>0</v>
      </c>
      <c r="BL51" s="164">
        <f t="shared" ca="1" si="26"/>
        <v>0</v>
      </c>
      <c r="BM51" s="164">
        <f t="shared" ca="1" si="26"/>
        <v>0</v>
      </c>
      <c r="BN51" s="164">
        <f t="shared" ca="1" si="27"/>
        <v>0</v>
      </c>
      <c r="BO51" s="164">
        <f t="shared" ca="1" si="27"/>
        <v>0</v>
      </c>
      <c r="BP51" s="164">
        <f t="shared" ca="1" si="27"/>
        <v>0</v>
      </c>
      <c r="BQ51" s="164">
        <f t="shared" ca="1" si="27"/>
        <v>0</v>
      </c>
      <c r="BR51" s="164">
        <f t="shared" ca="1" si="27"/>
        <v>0</v>
      </c>
      <c r="BS51" s="164">
        <f t="shared" ca="1" si="27"/>
        <v>0</v>
      </c>
      <c r="BT51" s="164">
        <f t="shared" ca="1" si="27"/>
        <v>0</v>
      </c>
      <c r="BU51" s="164">
        <f t="shared" ca="1" si="27"/>
        <v>0</v>
      </c>
      <c r="BV51" s="164">
        <f t="shared" ca="1" si="27"/>
        <v>0</v>
      </c>
      <c r="BW51" s="164">
        <f t="shared" ca="1" si="27"/>
        <v>0</v>
      </c>
      <c r="BX51" s="164">
        <f t="shared" ca="1" si="28"/>
        <v>0</v>
      </c>
      <c r="BY51" s="164">
        <f t="shared" ca="1" si="28"/>
        <v>0</v>
      </c>
      <c r="BZ51" s="164">
        <f t="shared" ca="1" si="28"/>
        <v>0</v>
      </c>
      <c r="CA51" s="164">
        <f t="shared" ca="1" si="28"/>
        <v>0</v>
      </c>
      <c r="CB51" s="164">
        <f t="shared" ca="1" si="28"/>
        <v>0</v>
      </c>
      <c r="CC51" s="164">
        <f t="shared" ca="1" si="28"/>
        <v>0</v>
      </c>
      <c r="CD51" s="164">
        <f t="shared" ca="1" si="28"/>
        <v>0</v>
      </c>
      <c r="CE51" s="164">
        <f t="shared" ca="1" si="28"/>
        <v>0</v>
      </c>
      <c r="CF51" s="164">
        <f t="shared" ca="1" si="28"/>
        <v>0</v>
      </c>
      <c r="CG51" s="164">
        <f t="shared" ca="1" si="28"/>
        <v>0</v>
      </c>
      <c r="CH51" s="164">
        <f t="shared" ca="1" si="29"/>
        <v>0</v>
      </c>
      <c r="CI51" s="164">
        <f t="shared" ca="1" si="29"/>
        <v>0</v>
      </c>
      <c r="CJ51" s="164">
        <f t="shared" ca="1" si="29"/>
        <v>0</v>
      </c>
      <c r="CK51" s="164">
        <f t="shared" ca="1" si="29"/>
        <v>0</v>
      </c>
      <c r="CL51" s="165">
        <f t="shared" ca="1" si="29"/>
        <v>0</v>
      </c>
    </row>
    <row r="52" spans="1:90" ht="15.75" thickBot="1" x14ac:dyDescent="0.3">
      <c r="A52" s="83" t="str">
        <f t="shared" si="0"/>
        <v>Line 52: Direct Government receipts minus Direct Support payments. This is a calculation. This is the net amount of other payments to the government for Scenario 6</v>
      </c>
      <c r="C52" s="83">
        <f t="shared" si="1"/>
        <v>52</v>
      </c>
      <c r="D52" s="83" t="s">
        <v>8</v>
      </c>
      <c r="F52" s="67" t="s">
        <v>118</v>
      </c>
      <c r="G52" s="67" t="s">
        <v>10</v>
      </c>
      <c r="H52" s="73">
        <v>6</v>
      </c>
      <c r="I52" s="67" t="str">
        <f>'Scenario 6'!K$68&amp;" minus "&amp;'Scenario 6'!K$67</f>
        <v>Direct Government receipts minus Direct Support payments</v>
      </c>
      <c r="K52" s="41">
        <f ca="1">'Scenario 6'!M$68+'Scenario 6'!M$67</f>
        <v>0</v>
      </c>
      <c r="L52" s="42">
        <f ca="1">'Scenario 6'!N$68+'Scenario 6'!N$67</f>
        <v>0</v>
      </c>
      <c r="M52" s="42">
        <f ca="1">'Scenario 6'!O$68+'Scenario 6'!O$67</f>
        <v>0</v>
      </c>
      <c r="N52" s="42">
        <f ca="1">'Scenario 6'!P$68+'Scenario 6'!P$67</f>
        <v>0</v>
      </c>
      <c r="O52" s="42">
        <f ca="1">'Scenario 6'!Q$68+'Scenario 6'!Q$67</f>
        <v>0</v>
      </c>
      <c r="P52" s="42">
        <f ca="1">'Scenario 6'!R$68+'Scenario 6'!R$67</f>
        <v>0</v>
      </c>
      <c r="Q52" s="42">
        <f ca="1">'Scenario 6'!S$68+'Scenario 6'!S$67</f>
        <v>0</v>
      </c>
      <c r="R52" s="42">
        <f ca="1">'Scenario 6'!T$68+'Scenario 6'!T$67</f>
        <v>0</v>
      </c>
      <c r="S52" s="42">
        <f ca="1">'Scenario 6'!U$68+'Scenario 6'!U$67</f>
        <v>0</v>
      </c>
      <c r="T52" s="42">
        <f ca="1">'Scenario 6'!V$68+'Scenario 6'!V$67</f>
        <v>0</v>
      </c>
      <c r="U52" s="42">
        <f ca="1">'Scenario 6'!W$68+'Scenario 6'!W$67</f>
        <v>0</v>
      </c>
      <c r="V52" s="42">
        <f ca="1">'Scenario 6'!X$68+'Scenario 6'!X$67</f>
        <v>0</v>
      </c>
      <c r="W52" s="42">
        <f ca="1">'Scenario 6'!Y$68+'Scenario 6'!Y$67</f>
        <v>0</v>
      </c>
      <c r="X52" s="42">
        <f ca="1">'Scenario 6'!Z$68+'Scenario 6'!Z$67</f>
        <v>0</v>
      </c>
      <c r="Y52" s="42">
        <f ca="1">'Scenario 6'!AA$68+'Scenario 6'!AA$67</f>
        <v>0</v>
      </c>
      <c r="Z52" s="42">
        <f ca="1">'Scenario 6'!AB$68+'Scenario 6'!AB$67</f>
        <v>0</v>
      </c>
      <c r="AA52" s="42">
        <f ca="1">'Scenario 6'!AC$68+'Scenario 6'!AC$67</f>
        <v>0</v>
      </c>
      <c r="AB52" s="42">
        <f ca="1">'Scenario 6'!AD$68+'Scenario 6'!AD$67</f>
        <v>0</v>
      </c>
      <c r="AC52" s="42">
        <f ca="1">'Scenario 6'!AE$68+'Scenario 6'!AE$67</f>
        <v>0</v>
      </c>
      <c r="AD52" s="42">
        <f ca="1">'Scenario 6'!AF$68+'Scenario 6'!AF$67</f>
        <v>0</v>
      </c>
      <c r="AE52" s="42">
        <f ca="1">'Scenario 6'!AG$68+'Scenario 6'!AG$67</f>
        <v>0</v>
      </c>
      <c r="AF52" s="42">
        <f ca="1">'Scenario 6'!AH$68+'Scenario 6'!AH$67</f>
        <v>0</v>
      </c>
      <c r="AG52" s="42">
        <f ca="1">'Scenario 6'!AI$68+'Scenario 6'!AI$67</f>
        <v>0</v>
      </c>
      <c r="AH52" s="42">
        <f ca="1">'Scenario 6'!AJ$68+'Scenario 6'!AJ$67</f>
        <v>0</v>
      </c>
      <c r="AI52" s="42">
        <f ca="1">'Scenario 6'!AK$68+'Scenario 6'!AK$67</f>
        <v>0</v>
      </c>
      <c r="AJ52" s="42">
        <f ca="1">'Scenario 6'!AL$68+'Scenario 6'!AL$67</f>
        <v>0</v>
      </c>
      <c r="AK52" s="42">
        <f ca="1">'Scenario 6'!AM$68+'Scenario 6'!AM$67</f>
        <v>0</v>
      </c>
      <c r="AL52" s="42">
        <f ca="1">'Scenario 6'!AN$68+'Scenario 6'!AN$67</f>
        <v>0</v>
      </c>
      <c r="AM52" s="42">
        <f ca="1">'Scenario 6'!AO$68+'Scenario 6'!AO$67</f>
        <v>0</v>
      </c>
      <c r="AN52" s="42">
        <f ca="1">'Scenario 6'!AP$68+'Scenario 6'!AP$67</f>
        <v>0</v>
      </c>
      <c r="AO52" s="42">
        <f ca="1">'Scenario 6'!AQ$68+'Scenario 6'!AQ$67</f>
        <v>0</v>
      </c>
      <c r="AP52" s="42">
        <f ca="1">'Scenario 6'!AR$68+'Scenario 6'!AR$67</f>
        <v>0</v>
      </c>
      <c r="AQ52" s="42">
        <f ca="1">'Scenario 6'!AS$68+'Scenario 6'!AS$67</f>
        <v>0</v>
      </c>
      <c r="AR52" s="42">
        <f ca="1">'Scenario 6'!AT$68+'Scenario 6'!AT$67</f>
        <v>0</v>
      </c>
      <c r="AS52" s="43">
        <f ca="1">'Scenario 6'!AU$68+'Scenario 6'!AU$67</f>
        <v>0</v>
      </c>
      <c r="BC52" s="172" t="str">
        <f t="shared" si="30"/>
        <v>Scenario 6</v>
      </c>
      <c r="BD52" s="166">
        <f t="shared" ca="1" si="26"/>
        <v>0</v>
      </c>
      <c r="BE52" s="167">
        <f t="shared" ca="1" si="26"/>
        <v>0</v>
      </c>
      <c r="BF52" s="167">
        <f t="shared" ca="1" si="26"/>
        <v>0</v>
      </c>
      <c r="BG52" s="167">
        <f t="shared" ca="1" si="26"/>
        <v>0</v>
      </c>
      <c r="BH52" s="167">
        <f t="shared" ca="1" si="26"/>
        <v>0</v>
      </c>
      <c r="BI52" s="167">
        <f t="shared" ca="1" si="26"/>
        <v>0</v>
      </c>
      <c r="BJ52" s="167">
        <f t="shared" ca="1" si="26"/>
        <v>0</v>
      </c>
      <c r="BK52" s="167">
        <f t="shared" ca="1" si="26"/>
        <v>0</v>
      </c>
      <c r="BL52" s="167">
        <f t="shared" ca="1" si="26"/>
        <v>0</v>
      </c>
      <c r="BM52" s="167">
        <f t="shared" ca="1" si="26"/>
        <v>0</v>
      </c>
      <c r="BN52" s="167">
        <f t="shared" ca="1" si="27"/>
        <v>0</v>
      </c>
      <c r="BO52" s="167">
        <f t="shared" ca="1" si="27"/>
        <v>0</v>
      </c>
      <c r="BP52" s="167">
        <f t="shared" ca="1" si="27"/>
        <v>0</v>
      </c>
      <c r="BQ52" s="167">
        <f t="shared" ca="1" si="27"/>
        <v>0</v>
      </c>
      <c r="BR52" s="167">
        <f t="shared" ca="1" si="27"/>
        <v>0</v>
      </c>
      <c r="BS52" s="167">
        <f t="shared" ca="1" si="27"/>
        <v>0</v>
      </c>
      <c r="BT52" s="167">
        <f t="shared" ca="1" si="27"/>
        <v>0</v>
      </c>
      <c r="BU52" s="167">
        <f t="shared" ca="1" si="27"/>
        <v>0</v>
      </c>
      <c r="BV52" s="167">
        <f t="shared" ca="1" si="27"/>
        <v>0</v>
      </c>
      <c r="BW52" s="167">
        <f t="shared" ca="1" si="27"/>
        <v>0</v>
      </c>
      <c r="BX52" s="167">
        <f t="shared" ca="1" si="28"/>
        <v>0</v>
      </c>
      <c r="BY52" s="167">
        <f t="shared" ca="1" si="28"/>
        <v>0</v>
      </c>
      <c r="BZ52" s="167">
        <f t="shared" ca="1" si="28"/>
        <v>0</v>
      </c>
      <c r="CA52" s="167">
        <f t="shared" ca="1" si="28"/>
        <v>0</v>
      </c>
      <c r="CB52" s="167">
        <f t="shared" ca="1" si="28"/>
        <v>0</v>
      </c>
      <c r="CC52" s="167">
        <f t="shared" ca="1" si="28"/>
        <v>0</v>
      </c>
      <c r="CD52" s="167">
        <f t="shared" ca="1" si="28"/>
        <v>0</v>
      </c>
      <c r="CE52" s="167">
        <f t="shared" ca="1" si="28"/>
        <v>0</v>
      </c>
      <c r="CF52" s="167">
        <f t="shared" ca="1" si="28"/>
        <v>0</v>
      </c>
      <c r="CG52" s="167">
        <f t="shared" ca="1" si="28"/>
        <v>0</v>
      </c>
      <c r="CH52" s="167">
        <f t="shared" ca="1" si="29"/>
        <v>0</v>
      </c>
      <c r="CI52" s="167">
        <f t="shared" ca="1" si="29"/>
        <v>0</v>
      </c>
      <c r="CJ52" s="167">
        <f t="shared" ca="1" si="29"/>
        <v>0</v>
      </c>
      <c r="CK52" s="167">
        <f t="shared" ca="1" si="29"/>
        <v>0</v>
      </c>
      <c r="CL52" s="168">
        <f t="shared" ca="1" si="29"/>
        <v>0</v>
      </c>
    </row>
    <row r="53" spans="1:90" ht="15.75" thickBot="1" x14ac:dyDescent="0.3">
      <c r="A53" s="83" t="str">
        <f t="shared" si="0"/>
        <v>Line 53: NPV of Payments (NPV of Averaged or "Expected" Loss). This is a calculation. This is the discounted sum of other payments</v>
      </c>
      <c r="C53" s="83">
        <f t="shared" si="1"/>
        <v>53</v>
      </c>
      <c r="D53" s="83" t="s">
        <v>8</v>
      </c>
      <c r="F53" s="67" t="s">
        <v>119</v>
      </c>
      <c r="G53" s="67" t="s">
        <v>10</v>
      </c>
      <c r="I53" s="67" t="s">
        <v>77</v>
      </c>
      <c r="K53" s="81">
        <f ca="1">SUMPRODUCT(K55:AS55,K$21:AS$21)</f>
        <v>0</v>
      </c>
    </row>
    <row r="54" spans="1:90" ht="16.5" thickBot="1" x14ac:dyDescent="0.3">
      <c r="A54" s="83" t="str">
        <f t="shared" si="0"/>
        <v>Line 54: Fee for other government payment if made as a percentage of balance outstanding. This is a calculation. This is the fee, as a percentage of balance, that would be needed to compensate for the other payment.  However, the fee would not normally be attached to the loan as the loan and other payments are generally seen as being separate.</v>
      </c>
      <c r="C54" s="83">
        <f t="shared" si="1"/>
        <v>54</v>
      </c>
      <c r="D54" s="83" t="s">
        <v>8</v>
      </c>
      <c r="F54" s="67" t="s">
        <v>120</v>
      </c>
      <c r="G54" s="67" t="s">
        <v>10</v>
      </c>
      <c r="I54" s="67" t="s">
        <v>95</v>
      </c>
      <c r="K54" s="77" t="e">
        <f ca="1">-K53/K40</f>
        <v>#DIV/0!</v>
      </c>
    </row>
    <row r="55" spans="1:90" ht="15.75" thickBot="1" x14ac:dyDescent="0.3">
      <c r="A55" s="83" t="str">
        <f>IF(AND(D55="",F55=""),"","Line "&amp;C55&amp;": "&amp;#REF!&amp;". This is "&amp;D55&amp;". "&amp;F55)</f>
        <v/>
      </c>
      <c r="C55" s="83">
        <f t="shared" si="1"/>
        <v>55</v>
      </c>
      <c r="G55" s="67" t="s">
        <v>10</v>
      </c>
      <c r="I55" s="67" t="s">
        <v>76</v>
      </c>
      <c r="K55" s="78">
        <f t="shared" ref="K55:AS55" ca="1" si="31">MMULT($K$6:$Q$6,K46:K52)</f>
        <v>0</v>
      </c>
      <c r="L55" s="79">
        <f t="shared" ca="1" si="31"/>
        <v>0</v>
      </c>
      <c r="M55" s="79">
        <f t="shared" ca="1" si="31"/>
        <v>0</v>
      </c>
      <c r="N55" s="79">
        <f t="shared" ca="1" si="31"/>
        <v>0</v>
      </c>
      <c r="O55" s="79">
        <f t="shared" ca="1" si="31"/>
        <v>0</v>
      </c>
      <c r="P55" s="79">
        <f t="shared" ca="1" si="31"/>
        <v>0</v>
      </c>
      <c r="Q55" s="79">
        <f t="shared" ca="1" si="31"/>
        <v>0</v>
      </c>
      <c r="R55" s="79">
        <f t="shared" ca="1" si="31"/>
        <v>0</v>
      </c>
      <c r="S55" s="79">
        <f t="shared" ca="1" si="31"/>
        <v>0</v>
      </c>
      <c r="T55" s="79">
        <f t="shared" ca="1" si="31"/>
        <v>0</v>
      </c>
      <c r="U55" s="79">
        <f t="shared" ca="1" si="31"/>
        <v>0</v>
      </c>
      <c r="V55" s="79">
        <f t="shared" ca="1" si="31"/>
        <v>0</v>
      </c>
      <c r="W55" s="79">
        <f t="shared" ca="1" si="31"/>
        <v>0</v>
      </c>
      <c r="X55" s="79">
        <f t="shared" ca="1" si="31"/>
        <v>0</v>
      </c>
      <c r="Y55" s="79">
        <f t="shared" ca="1" si="31"/>
        <v>0</v>
      </c>
      <c r="Z55" s="79">
        <f t="shared" ca="1" si="31"/>
        <v>0</v>
      </c>
      <c r="AA55" s="79">
        <f t="shared" ca="1" si="31"/>
        <v>0</v>
      </c>
      <c r="AB55" s="79">
        <f t="shared" ca="1" si="31"/>
        <v>0</v>
      </c>
      <c r="AC55" s="79">
        <f t="shared" ca="1" si="31"/>
        <v>0</v>
      </c>
      <c r="AD55" s="79">
        <f t="shared" ca="1" si="31"/>
        <v>0</v>
      </c>
      <c r="AE55" s="79">
        <f t="shared" ca="1" si="31"/>
        <v>0</v>
      </c>
      <c r="AF55" s="79">
        <f t="shared" ca="1" si="31"/>
        <v>0</v>
      </c>
      <c r="AG55" s="79">
        <f t="shared" ca="1" si="31"/>
        <v>0</v>
      </c>
      <c r="AH55" s="79">
        <f t="shared" ca="1" si="31"/>
        <v>0</v>
      </c>
      <c r="AI55" s="79">
        <f t="shared" ca="1" si="31"/>
        <v>0</v>
      </c>
      <c r="AJ55" s="79">
        <f t="shared" ca="1" si="31"/>
        <v>0</v>
      </c>
      <c r="AK55" s="79">
        <f t="shared" ca="1" si="31"/>
        <v>0</v>
      </c>
      <c r="AL55" s="79">
        <f t="shared" ca="1" si="31"/>
        <v>0</v>
      </c>
      <c r="AM55" s="79">
        <f t="shared" ca="1" si="31"/>
        <v>0</v>
      </c>
      <c r="AN55" s="79">
        <f t="shared" ca="1" si="31"/>
        <v>0</v>
      </c>
      <c r="AO55" s="79">
        <f t="shared" ca="1" si="31"/>
        <v>0</v>
      </c>
      <c r="AP55" s="79">
        <f t="shared" ca="1" si="31"/>
        <v>0</v>
      </c>
      <c r="AQ55" s="79">
        <f t="shared" ca="1" si="31"/>
        <v>0</v>
      </c>
      <c r="AR55" s="79">
        <f t="shared" ca="1" si="31"/>
        <v>0</v>
      </c>
      <c r="AS55" s="80">
        <f t="shared" ca="1" si="31"/>
        <v>0</v>
      </c>
    </row>
    <row r="56" spans="1:90" ht="15.75" thickBot="1" x14ac:dyDescent="0.3"/>
    <row r="57" spans="1:90" ht="15.75" thickBot="1" x14ac:dyDescent="0.3">
      <c r="A57" s="83" t="str">
        <f t="shared" ref="A57:A59" si="32">IF(AND(D57="",F57=""),"","Line "&amp;C57&amp;": "&amp;I57&amp;". This is "&amp;D57&amp;". "&amp;F57)</f>
        <v>Line 57: Combined probability weighted payments per year. This is a calculation. This is simply the sum of probability weighted annual payments for both the guarantee and other payments</v>
      </c>
      <c r="C57" s="83">
        <f t="shared" si="1"/>
        <v>57</v>
      </c>
      <c r="D57" s="83" t="s">
        <v>8</v>
      </c>
      <c r="F57" s="67" t="s">
        <v>123</v>
      </c>
      <c r="G57" s="67" t="s">
        <v>10</v>
      </c>
      <c r="I57" s="67" t="s">
        <v>124</v>
      </c>
      <c r="K57" s="78">
        <f t="shared" ref="K57:AS57" ca="1" si="33">K18+K55</f>
        <v>0</v>
      </c>
      <c r="L57" s="79">
        <f t="shared" ca="1" si="33"/>
        <v>0</v>
      </c>
      <c r="M57" s="79">
        <f t="shared" ca="1" si="33"/>
        <v>0</v>
      </c>
      <c r="N57" s="79">
        <f t="shared" ca="1" si="33"/>
        <v>0</v>
      </c>
      <c r="O57" s="79">
        <f t="shared" ca="1" si="33"/>
        <v>0</v>
      </c>
      <c r="P57" s="79">
        <f t="shared" ca="1" si="33"/>
        <v>0</v>
      </c>
      <c r="Q57" s="79">
        <f t="shared" ca="1" si="33"/>
        <v>0</v>
      </c>
      <c r="R57" s="79">
        <f t="shared" ca="1" si="33"/>
        <v>0</v>
      </c>
      <c r="S57" s="79">
        <f t="shared" ca="1" si="33"/>
        <v>0</v>
      </c>
      <c r="T57" s="79">
        <f t="shared" ca="1" si="33"/>
        <v>0</v>
      </c>
      <c r="U57" s="79">
        <f t="shared" ca="1" si="33"/>
        <v>0</v>
      </c>
      <c r="V57" s="79">
        <f t="shared" ca="1" si="33"/>
        <v>0</v>
      </c>
      <c r="W57" s="79">
        <f t="shared" ca="1" si="33"/>
        <v>0</v>
      </c>
      <c r="X57" s="79">
        <f t="shared" ca="1" si="33"/>
        <v>0</v>
      </c>
      <c r="Y57" s="79">
        <f t="shared" ca="1" si="33"/>
        <v>0</v>
      </c>
      <c r="Z57" s="79">
        <f t="shared" ca="1" si="33"/>
        <v>0</v>
      </c>
      <c r="AA57" s="79">
        <f t="shared" ca="1" si="33"/>
        <v>0</v>
      </c>
      <c r="AB57" s="79">
        <f t="shared" ca="1" si="33"/>
        <v>0</v>
      </c>
      <c r="AC57" s="79">
        <f t="shared" ca="1" si="33"/>
        <v>0</v>
      </c>
      <c r="AD57" s="79">
        <f t="shared" ca="1" si="33"/>
        <v>0</v>
      </c>
      <c r="AE57" s="79">
        <f t="shared" ca="1" si="33"/>
        <v>0</v>
      </c>
      <c r="AF57" s="79">
        <f t="shared" ca="1" si="33"/>
        <v>0</v>
      </c>
      <c r="AG57" s="79">
        <f t="shared" ca="1" si="33"/>
        <v>0</v>
      </c>
      <c r="AH57" s="79">
        <f t="shared" ca="1" si="33"/>
        <v>0</v>
      </c>
      <c r="AI57" s="79">
        <f t="shared" ca="1" si="33"/>
        <v>0</v>
      </c>
      <c r="AJ57" s="79">
        <f t="shared" ca="1" si="33"/>
        <v>0</v>
      </c>
      <c r="AK57" s="79">
        <f t="shared" ca="1" si="33"/>
        <v>0</v>
      </c>
      <c r="AL57" s="79">
        <f t="shared" ca="1" si="33"/>
        <v>0</v>
      </c>
      <c r="AM57" s="79">
        <f t="shared" ca="1" si="33"/>
        <v>0</v>
      </c>
      <c r="AN57" s="79">
        <f t="shared" ca="1" si="33"/>
        <v>0</v>
      </c>
      <c r="AO57" s="79">
        <f t="shared" ca="1" si="33"/>
        <v>0</v>
      </c>
      <c r="AP57" s="79">
        <f t="shared" ca="1" si="33"/>
        <v>0</v>
      </c>
      <c r="AQ57" s="79">
        <f t="shared" ca="1" si="33"/>
        <v>0</v>
      </c>
      <c r="AR57" s="79">
        <f t="shared" ca="1" si="33"/>
        <v>0</v>
      </c>
      <c r="AS57" s="80">
        <f t="shared" ca="1" si="33"/>
        <v>0</v>
      </c>
    </row>
    <row r="58" spans="1:90" ht="15.75" thickBot="1" x14ac:dyDescent="0.3">
      <c r="A58" s="83" t="str">
        <f t="shared" si="32"/>
        <v>Line 58: Combined NPV of Loss. This is a calculation. This is simply the sum of the NPV of Payments for both the guarantee and other payments</v>
      </c>
      <c r="C58" s="83">
        <f t="shared" si="1"/>
        <v>58</v>
      </c>
      <c r="D58" s="83" t="s">
        <v>8</v>
      </c>
      <c r="F58" s="67" t="s">
        <v>121</v>
      </c>
      <c r="G58" s="67" t="s">
        <v>10</v>
      </c>
      <c r="I58" s="67" t="s">
        <v>96</v>
      </c>
      <c r="K58" s="81">
        <f ca="1">K22+K53</f>
        <v>0</v>
      </c>
    </row>
    <row r="59" spans="1:90" ht="16.5" thickBot="1" x14ac:dyDescent="0.3">
      <c r="A59" s="83" t="str">
        <f t="shared" si="32"/>
        <v>Line 59: Combined Fee if % of balance. This is a calculation. This is simply the sum of payments expressed as a percentage of balance per year</v>
      </c>
      <c r="C59" s="83">
        <f t="shared" si="1"/>
        <v>59</v>
      </c>
      <c r="D59" s="83" t="s">
        <v>8</v>
      </c>
      <c r="F59" s="67" t="s">
        <v>122</v>
      </c>
      <c r="G59" s="67" t="s">
        <v>10</v>
      </c>
      <c r="I59" s="67" t="s">
        <v>97</v>
      </c>
      <c r="K59" s="77" t="e">
        <f ca="1">K42+K54</f>
        <v>#DIV/0!</v>
      </c>
    </row>
    <row r="60" spans="1:90" x14ac:dyDescent="0.25">
      <c r="A60" s="83" t="str">
        <f t="shared" ref="A60:A72" si="34">IF(AND(D60="",F60=""),"","Line "&amp;C60&amp;": "&amp;I60&amp;". This is "&amp;D60&amp;". "&amp;F60)</f>
        <v/>
      </c>
    </row>
    <row r="61" spans="1:90" x14ac:dyDescent="0.25">
      <c r="A61" s="83" t="str">
        <f t="shared" si="34"/>
        <v/>
      </c>
    </row>
    <row r="62" spans="1:90" x14ac:dyDescent="0.25">
      <c r="A62" s="83" t="str">
        <f t="shared" si="34"/>
        <v/>
      </c>
    </row>
    <row r="63" spans="1:90" x14ac:dyDescent="0.25">
      <c r="A63" s="83" t="str">
        <f t="shared" si="34"/>
        <v/>
      </c>
    </row>
    <row r="64" spans="1:90" x14ac:dyDescent="0.25">
      <c r="A64" s="83" t="str">
        <f t="shared" si="34"/>
        <v/>
      </c>
    </row>
    <row r="65" spans="1:4" x14ac:dyDescent="0.25">
      <c r="A65" s="83" t="str">
        <f t="shared" si="34"/>
        <v/>
      </c>
    </row>
    <row r="66" spans="1:4" x14ac:dyDescent="0.25">
      <c r="A66" s="83" t="str">
        <f t="shared" si="34"/>
        <v/>
      </c>
    </row>
    <row r="67" spans="1:4" x14ac:dyDescent="0.25">
      <c r="A67" s="83" t="str">
        <f t="shared" si="34"/>
        <v/>
      </c>
      <c r="B67" s="67"/>
      <c r="C67" s="67"/>
      <c r="D67" s="67"/>
    </row>
    <row r="68" spans="1:4" x14ac:dyDescent="0.25">
      <c r="A68" s="83" t="str">
        <f t="shared" si="34"/>
        <v/>
      </c>
      <c r="B68" s="67"/>
      <c r="C68" s="67"/>
      <c r="D68" s="67"/>
    </row>
    <row r="69" spans="1:4" x14ac:dyDescent="0.25">
      <c r="A69" s="83" t="str">
        <f t="shared" si="34"/>
        <v/>
      </c>
      <c r="B69" s="67"/>
      <c r="C69" s="67"/>
      <c r="D69" s="67"/>
    </row>
    <row r="70" spans="1:4" x14ac:dyDescent="0.25">
      <c r="A70" s="83" t="str">
        <f t="shared" si="34"/>
        <v/>
      </c>
      <c r="B70" s="67"/>
      <c r="C70" s="67"/>
      <c r="D70" s="67"/>
    </row>
    <row r="71" spans="1:4" x14ac:dyDescent="0.25">
      <c r="A71" s="83" t="str">
        <f t="shared" si="34"/>
        <v/>
      </c>
      <c r="B71" s="67"/>
      <c r="C71" s="67"/>
      <c r="D71" s="67"/>
    </row>
    <row r="72" spans="1:4" x14ac:dyDescent="0.25">
      <c r="A72" s="83" t="str">
        <f t="shared" si="34"/>
        <v/>
      </c>
      <c r="B72" s="67"/>
      <c r="C72" s="67"/>
      <c r="D72" s="67"/>
    </row>
    <row r="73" spans="1:4" x14ac:dyDescent="0.25">
      <c r="A73" s="83" t="str">
        <f t="shared" ref="A73:A102" si="35">IF(AND(D73="",F73=""),"","Line "&amp;C73&amp;": "&amp;I73&amp;". This is "&amp;D73&amp;". "&amp;F73)</f>
        <v/>
      </c>
      <c r="B73" s="67"/>
      <c r="C73" s="67"/>
      <c r="D73" s="67"/>
    </row>
    <row r="74" spans="1:4" x14ac:dyDescent="0.25">
      <c r="A74" s="83" t="str">
        <f t="shared" si="35"/>
        <v/>
      </c>
      <c r="B74" s="67"/>
      <c r="C74" s="67"/>
      <c r="D74" s="67"/>
    </row>
    <row r="75" spans="1:4" x14ac:dyDescent="0.25">
      <c r="A75" s="83" t="str">
        <f t="shared" si="35"/>
        <v/>
      </c>
      <c r="B75" s="67"/>
      <c r="C75" s="67"/>
      <c r="D75" s="67"/>
    </row>
    <row r="76" spans="1:4" x14ac:dyDescent="0.25">
      <c r="A76" s="83" t="str">
        <f t="shared" si="35"/>
        <v/>
      </c>
      <c r="B76" s="67"/>
      <c r="C76" s="67"/>
      <c r="D76" s="67"/>
    </row>
    <row r="77" spans="1:4" x14ac:dyDescent="0.25">
      <c r="A77" s="83" t="str">
        <f t="shared" si="35"/>
        <v/>
      </c>
      <c r="B77" s="67"/>
      <c r="C77" s="67"/>
      <c r="D77" s="67"/>
    </row>
    <row r="78" spans="1:4" x14ac:dyDescent="0.25">
      <c r="A78" s="83" t="str">
        <f t="shared" si="35"/>
        <v/>
      </c>
      <c r="B78" s="67"/>
      <c r="C78" s="67"/>
      <c r="D78" s="67"/>
    </row>
    <row r="79" spans="1:4" x14ac:dyDescent="0.25">
      <c r="A79" s="83" t="str">
        <f t="shared" si="35"/>
        <v/>
      </c>
      <c r="B79" s="67"/>
      <c r="C79" s="67"/>
      <c r="D79" s="67"/>
    </row>
    <row r="80" spans="1:4" x14ac:dyDescent="0.25">
      <c r="A80" s="83" t="str">
        <f t="shared" si="35"/>
        <v/>
      </c>
      <c r="B80" s="67"/>
      <c r="C80" s="67"/>
      <c r="D80" s="67"/>
    </row>
    <row r="81" spans="1:4" x14ac:dyDescent="0.25">
      <c r="A81" s="83" t="str">
        <f t="shared" si="35"/>
        <v/>
      </c>
      <c r="B81" s="67"/>
      <c r="C81" s="67"/>
      <c r="D81" s="67"/>
    </row>
    <row r="82" spans="1:4" x14ac:dyDescent="0.25">
      <c r="A82" s="83" t="str">
        <f t="shared" si="35"/>
        <v/>
      </c>
      <c r="B82" s="67"/>
      <c r="C82" s="67"/>
      <c r="D82" s="67"/>
    </row>
    <row r="83" spans="1:4" x14ac:dyDescent="0.25">
      <c r="A83" s="83" t="str">
        <f t="shared" si="35"/>
        <v/>
      </c>
      <c r="B83" s="67"/>
      <c r="C83" s="67"/>
      <c r="D83" s="67"/>
    </row>
    <row r="84" spans="1:4" x14ac:dyDescent="0.25">
      <c r="A84" s="83" t="str">
        <f t="shared" si="35"/>
        <v/>
      </c>
      <c r="B84" s="67"/>
      <c r="C84" s="67"/>
      <c r="D84" s="67"/>
    </row>
    <row r="85" spans="1:4" x14ac:dyDescent="0.25">
      <c r="A85" s="83" t="str">
        <f t="shared" si="35"/>
        <v/>
      </c>
      <c r="B85" s="67"/>
      <c r="C85" s="67"/>
      <c r="D85" s="67"/>
    </row>
    <row r="86" spans="1:4" x14ac:dyDescent="0.25">
      <c r="A86" s="83" t="str">
        <f t="shared" si="35"/>
        <v/>
      </c>
      <c r="B86" s="67"/>
      <c r="C86" s="67"/>
      <c r="D86" s="67"/>
    </row>
    <row r="87" spans="1:4" x14ac:dyDescent="0.25">
      <c r="A87" s="83" t="str">
        <f t="shared" si="35"/>
        <v/>
      </c>
      <c r="B87" s="67"/>
      <c r="C87" s="67"/>
      <c r="D87" s="67"/>
    </row>
    <row r="88" spans="1:4" x14ac:dyDescent="0.25">
      <c r="A88" s="83" t="str">
        <f t="shared" si="35"/>
        <v/>
      </c>
      <c r="B88" s="67"/>
      <c r="C88" s="67"/>
      <c r="D88" s="67"/>
    </row>
    <row r="89" spans="1:4" x14ac:dyDescent="0.25">
      <c r="A89" s="83" t="str">
        <f t="shared" si="35"/>
        <v/>
      </c>
      <c r="B89" s="67"/>
      <c r="C89" s="67"/>
      <c r="D89" s="67"/>
    </row>
    <row r="90" spans="1:4" x14ac:dyDescent="0.25">
      <c r="A90" s="83" t="str">
        <f t="shared" si="35"/>
        <v/>
      </c>
      <c r="B90" s="67"/>
      <c r="C90" s="67"/>
      <c r="D90" s="67"/>
    </row>
    <row r="91" spans="1:4" x14ac:dyDescent="0.25">
      <c r="A91" s="83" t="str">
        <f t="shared" si="35"/>
        <v/>
      </c>
      <c r="B91" s="67"/>
      <c r="C91" s="67"/>
      <c r="D91" s="67"/>
    </row>
    <row r="92" spans="1:4" x14ac:dyDescent="0.25">
      <c r="A92" s="83" t="str">
        <f t="shared" si="35"/>
        <v/>
      </c>
      <c r="B92" s="67"/>
      <c r="C92" s="67"/>
      <c r="D92" s="67"/>
    </row>
    <row r="93" spans="1:4" x14ac:dyDescent="0.25">
      <c r="A93" s="83" t="str">
        <f t="shared" si="35"/>
        <v/>
      </c>
      <c r="B93" s="67"/>
      <c r="C93" s="67"/>
      <c r="D93" s="67"/>
    </row>
    <row r="94" spans="1:4" x14ac:dyDescent="0.25">
      <c r="A94" s="83" t="str">
        <f t="shared" si="35"/>
        <v/>
      </c>
      <c r="B94" s="67"/>
      <c r="C94" s="67"/>
      <c r="D94" s="67"/>
    </row>
    <row r="95" spans="1:4" x14ac:dyDescent="0.25">
      <c r="A95" s="83" t="str">
        <f t="shared" si="35"/>
        <v/>
      </c>
      <c r="B95" s="67"/>
      <c r="C95" s="67"/>
      <c r="D95" s="67"/>
    </row>
    <row r="96" spans="1:4" x14ac:dyDescent="0.25">
      <c r="A96" s="83" t="str">
        <f t="shared" si="35"/>
        <v/>
      </c>
      <c r="B96" s="67"/>
      <c r="C96" s="67"/>
      <c r="D96" s="67"/>
    </row>
    <row r="97" spans="1:4" x14ac:dyDescent="0.25">
      <c r="A97" s="83" t="str">
        <f t="shared" si="35"/>
        <v/>
      </c>
      <c r="B97" s="67"/>
      <c r="C97" s="67"/>
      <c r="D97" s="67"/>
    </row>
    <row r="98" spans="1:4" x14ac:dyDescent="0.25">
      <c r="A98" s="83" t="str">
        <f t="shared" si="35"/>
        <v/>
      </c>
      <c r="B98" s="67"/>
      <c r="C98" s="67"/>
      <c r="D98" s="67"/>
    </row>
    <row r="99" spans="1:4" x14ac:dyDescent="0.25">
      <c r="A99" s="83" t="str">
        <f t="shared" si="35"/>
        <v/>
      </c>
      <c r="B99" s="67"/>
      <c r="C99" s="67"/>
      <c r="D99" s="67"/>
    </row>
    <row r="100" spans="1:4" x14ac:dyDescent="0.25">
      <c r="A100" s="83" t="str">
        <f t="shared" si="35"/>
        <v/>
      </c>
      <c r="B100" s="67"/>
      <c r="C100" s="67"/>
      <c r="D100" s="67"/>
    </row>
    <row r="101" spans="1:4" x14ac:dyDescent="0.25">
      <c r="A101" s="83" t="str">
        <f t="shared" si="35"/>
        <v/>
      </c>
      <c r="B101" s="67"/>
      <c r="C101" s="67"/>
      <c r="D101" s="67"/>
    </row>
    <row r="102" spans="1:4" x14ac:dyDescent="0.25">
      <c r="A102" s="83" t="str">
        <f t="shared" si="35"/>
        <v/>
      </c>
      <c r="B102" s="67"/>
      <c r="C102" s="67"/>
      <c r="D102" s="67"/>
    </row>
  </sheetData>
  <sheetProtection algorithmName="SHA-512" hashValue="Z4yGx+3PKWcCdZN1qMRRfE0jzWmQfiwcb6lbhIAxXmxJl5S+v6+PEdtPS1+0/JVKL7+nfpJysMBElXl0cN8Eag==" saltValue="R52eiRonJ8ucur8TNO9OAg==" spinCount="100000" sheet="1" objects="1" scenarios="1" formatCells="0" formatColumns="0" formatRows="0"/>
  <protectedRanges>
    <protectedRange algorithmName="SHA-512" hashValue="T83KXuHFcKAv7oIO1tAZ41AYpq7hhmBcKfKhVMeSv3cT5mMiWs8AKE31pbkVC5rpaBsKSujOQgR8Zo65QpsNag==" saltValue="1QZM83BegoFyc7qL7VqhzQ==" spinCount="100000" sqref="K20:AS20 K38:AS38" name="inputs"/>
  </protectedRanges>
  <pageMargins left="0.70866141732283472" right="0.70866141732283472" top="0.74803149606299213" bottom="0.74803149606299213" header="0.31496062992125984" footer="0.31496062992125984"/>
  <pageSetup paperSize="9" scale="9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4412F-B439-4EA2-97A5-5FC032DBECBF}">
  <sheetPr codeName="Sheet2"/>
  <dimension ref="A1:CX70"/>
  <sheetViews>
    <sheetView topLeftCell="I2" zoomScale="66" zoomScaleNormal="66" workbookViewId="0">
      <selection activeCell="I18" sqref="I18"/>
    </sheetView>
  </sheetViews>
  <sheetFormatPr defaultRowHeight="15" outlineLevelRow="1" outlineLevelCol="1" x14ac:dyDescent="0.25"/>
  <cols>
    <col min="1" max="1" width="12.5703125" style="1" hidden="1" customWidth="1" outlineLevel="1"/>
    <col min="2" max="2" width="10.5703125" style="1" hidden="1" customWidth="1" outlineLevel="1"/>
    <col min="3" max="6" width="13.42578125" style="4" hidden="1" customWidth="1" outlineLevel="1"/>
    <col min="7" max="7" width="4.42578125" style="4" customWidth="1" collapsed="1"/>
    <col min="8" max="8" width="7.140625" style="1" customWidth="1"/>
    <col min="9" max="10" width="4.42578125" style="1" customWidth="1"/>
    <col min="11" max="11" width="40" style="1" customWidth="1"/>
    <col min="12" max="12" width="7.28515625" style="1" customWidth="1"/>
    <col min="13" max="14" width="10" style="1" customWidth="1"/>
    <col min="15" max="15" width="13.28515625" style="1" customWidth="1"/>
    <col min="16" max="20" width="10" style="1" customWidth="1"/>
    <col min="21" max="22" width="9.140625" style="1"/>
    <col min="23" max="23" width="10.5703125" style="1" bestFit="1" customWidth="1"/>
    <col min="24" max="32" width="9.140625" style="1"/>
    <col min="33" max="47" width="9.140625" style="1" customWidth="1" outlineLevel="1"/>
    <col min="48" max="66" width="9.140625" style="1"/>
    <col min="67" max="67" width="26.42578125" style="1" customWidth="1"/>
    <col min="68" max="16384" width="9.140625" style="1"/>
  </cols>
  <sheetData>
    <row r="1" spans="1:102" x14ac:dyDescent="0.25">
      <c r="C1" s="20">
        <f ca="1">TODAY()</f>
        <v>43958</v>
      </c>
    </row>
    <row r="2" spans="1:102" ht="18.75" x14ac:dyDescent="0.3">
      <c r="A2" s="1" t="s">
        <v>90</v>
      </c>
      <c r="H2" s="2" t="s">
        <v>31</v>
      </c>
      <c r="J2" s="3" t="s">
        <v>1</v>
      </c>
      <c r="L2" s="57" t="s">
        <v>36</v>
      </c>
      <c r="M2" s="48" t="s">
        <v>28</v>
      </c>
      <c r="N2" s="49"/>
      <c r="O2" s="49"/>
      <c r="P2" s="49"/>
      <c r="Q2" s="50" t="s">
        <v>3</v>
      </c>
      <c r="R2" s="50"/>
      <c r="S2" s="50"/>
      <c r="T2" s="50"/>
      <c r="U2" s="51" t="s">
        <v>5</v>
      </c>
      <c r="V2" s="51"/>
      <c r="W2" s="51"/>
      <c r="X2" s="51"/>
      <c r="Y2" s="52" t="s">
        <v>2</v>
      </c>
      <c r="Z2" s="52"/>
      <c r="AA2" s="52"/>
      <c r="AB2" s="52"/>
      <c r="AC2" s="53" t="s">
        <v>32</v>
      </c>
      <c r="AD2" s="53"/>
      <c r="AE2" s="53"/>
      <c r="AF2" s="54"/>
    </row>
    <row r="3" spans="1:102" x14ac:dyDescent="0.25">
      <c r="H3" s="1" t="s">
        <v>40</v>
      </c>
    </row>
    <row r="4" spans="1:102" ht="15.75" thickBot="1" x14ac:dyDescent="0.3">
      <c r="I4" s="2"/>
      <c r="J4" s="2" t="s">
        <v>35</v>
      </c>
    </row>
    <row r="5" spans="1:102" ht="15.75" thickBot="1" x14ac:dyDescent="0.3">
      <c r="C5" s="4" t="str">
        <f>IF(AND(F5="",H5=""),"","Line "&amp;E5&amp;": "&amp;K5&amp;". This is "&amp;F5&amp;". "&amp;H5)</f>
        <v>Line 5: Start of Analysis FYI. This is an input. Enter the desired first year of the analysis.</v>
      </c>
      <c r="E5" s="4">
        <f>ROW(F5)</f>
        <v>5</v>
      </c>
      <c r="F5" s="4" t="s">
        <v>6</v>
      </c>
      <c r="G5" s="4" t="s">
        <v>10</v>
      </c>
      <c r="H5" s="1" t="s">
        <v>9</v>
      </c>
      <c r="I5" s="1" t="s">
        <v>10</v>
      </c>
      <c r="K5" s="1" t="s">
        <v>34</v>
      </c>
      <c r="M5" s="11">
        <v>2020</v>
      </c>
      <c r="N5" s="12">
        <f>M5+1</f>
        <v>2021</v>
      </c>
      <c r="O5" s="12">
        <f t="shared" ref="O5:AT5" si="0">N5+1</f>
        <v>2022</v>
      </c>
      <c r="P5" s="12">
        <f t="shared" si="0"/>
        <v>2023</v>
      </c>
      <c r="Q5" s="12">
        <f t="shared" si="0"/>
        <v>2024</v>
      </c>
      <c r="R5" s="12">
        <f t="shared" si="0"/>
        <v>2025</v>
      </c>
      <c r="S5" s="12">
        <f t="shared" si="0"/>
        <v>2026</v>
      </c>
      <c r="T5" s="12">
        <f t="shared" si="0"/>
        <v>2027</v>
      </c>
      <c r="U5" s="12">
        <f t="shared" si="0"/>
        <v>2028</v>
      </c>
      <c r="V5" s="12">
        <f t="shared" si="0"/>
        <v>2029</v>
      </c>
      <c r="W5" s="12">
        <f t="shared" si="0"/>
        <v>2030</v>
      </c>
      <c r="X5" s="12">
        <f t="shared" si="0"/>
        <v>2031</v>
      </c>
      <c r="Y5" s="12">
        <f t="shared" si="0"/>
        <v>2032</v>
      </c>
      <c r="Z5" s="12">
        <f t="shared" si="0"/>
        <v>2033</v>
      </c>
      <c r="AA5" s="12">
        <f t="shared" si="0"/>
        <v>2034</v>
      </c>
      <c r="AB5" s="12">
        <f t="shared" si="0"/>
        <v>2035</v>
      </c>
      <c r="AC5" s="12">
        <f t="shared" si="0"/>
        <v>2036</v>
      </c>
      <c r="AD5" s="12">
        <f t="shared" si="0"/>
        <v>2037</v>
      </c>
      <c r="AE5" s="12">
        <f t="shared" si="0"/>
        <v>2038</v>
      </c>
      <c r="AF5" s="12">
        <f t="shared" si="0"/>
        <v>2039</v>
      </c>
      <c r="AG5" s="12">
        <f t="shared" si="0"/>
        <v>2040</v>
      </c>
      <c r="AH5" s="12">
        <f t="shared" si="0"/>
        <v>2041</v>
      </c>
      <c r="AI5" s="12">
        <f t="shared" si="0"/>
        <v>2042</v>
      </c>
      <c r="AJ5" s="12">
        <f t="shared" si="0"/>
        <v>2043</v>
      </c>
      <c r="AK5" s="12">
        <f t="shared" si="0"/>
        <v>2044</v>
      </c>
      <c r="AL5" s="12">
        <f t="shared" si="0"/>
        <v>2045</v>
      </c>
      <c r="AM5" s="12">
        <f t="shared" si="0"/>
        <v>2046</v>
      </c>
      <c r="AN5" s="12">
        <f t="shared" si="0"/>
        <v>2047</v>
      </c>
      <c r="AO5" s="12">
        <f t="shared" si="0"/>
        <v>2048</v>
      </c>
      <c r="AP5" s="12">
        <f t="shared" si="0"/>
        <v>2049</v>
      </c>
      <c r="AQ5" s="12">
        <f t="shared" si="0"/>
        <v>2050</v>
      </c>
      <c r="AR5" s="12">
        <f t="shared" si="0"/>
        <v>2051</v>
      </c>
      <c r="AS5" s="12">
        <f t="shared" si="0"/>
        <v>2052</v>
      </c>
      <c r="AT5" s="12">
        <f t="shared" si="0"/>
        <v>2053</v>
      </c>
      <c r="AU5" s="13">
        <f>AT5+1</f>
        <v>2054</v>
      </c>
      <c r="BO5" s="1" t="s">
        <v>238</v>
      </c>
    </row>
    <row r="6" spans="1:102" ht="15.75" thickBot="1" x14ac:dyDescent="0.3">
      <c r="C6" s="4" t="str">
        <f t="shared" ref="C6:C67" si="1">IF(AND(F6="",H6=""),"","Line "&amp;E6&amp;": "&amp;K6&amp;". This is "&amp;F6&amp;". "&amp;H6)</f>
        <v/>
      </c>
      <c r="E6" s="4">
        <f t="shared" ref="E6:E67" si="2">ROW(F6)</f>
        <v>6</v>
      </c>
      <c r="G6" s="4" t="s">
        <v>10</v>
      </c>
      <c r="I6" s="1" t="s">
        <v>10</v>
      </c>
      <c r="BO6" s="154"/>
      <c r="BP6" s="152">
        <f>M$5</f>
        <v>2020</v>
      </c>
      <c r="BQ6" s="152">
        <f t="shared" ref="BQ6:CX6" si="3">N$5</f>
        <v>2021</v>
      </c>
      <c r="BR6" s="152">
        <f t="shared" si="3"/>
        <v>2022</v>
      </c>
      <c r="BS6" s="152">
        <f t="shared" si="3"/>
        <v>2023</v>
      </c>
      <c r="BT6" s="152">
        <f t="shared" si="3"/>
        <v>2024</v>
      </c>
      <c r="BU6" s="152">
        <f t="shared" si="3"/>
        <v>2025</v>
      </c>
      <c r="BV6" s="152">
        <f t="shared" si="3"/>
        <v>2026</v>
      </c>
      <c r="BW6" s="152">
        <f t="shared" si="3"/>
        <v>2027</v>
      </c>
      <c r="BX6" s="152">
        <f t="shared" si="3"/>
        <v>2028</v>
      </c>
      <c r="BY6" s="152">
        <f t="shared" si="3"/>
        <v>2029</v>
      </c>
      <c r="BZ6" s="152">
        <f t="shared" si="3"/>
        <v>2030</v>
      </c>
      <c r="CA6" s="152">
        <f t="shared" si="3"/>
        <v>2031</v>
      </c>
      <c r="CB6" s="152">
        <f t="shared" si="3"/>
        <v>2032</v>
      </c>
      <c r="CC6" s="152">
        <f t="shared" si="3"/>
        <v>2033</v>
      </c>
      <c r="CD6" s="152">
        <f t="shared" si="3"/>
        <v>2034</v>
      </c>
      <c r="CE6" s="152">
        <f t="shared" si="3"/>
        <v>2035</v>
      </c>
      <c r="CF6" s="152">
        <f t="shared" si="3"/>
        <v>2036</v>
      </c>
      <c r="CG6" s="152">
        <f t="shared" si="3"/>
        <v>2037</v>
      </c>
      <c r="CH6" s="152">
        <f t="shared" si="3"/>
        <v>2038</v>
      </c>
      <c r="CI6" s="152">
        <f t="shared" si="3"/>
        <v>2039</v>
      </c>
      <c r="CJ6" s="152">
        <f t="shared" si="3"/>
        <v>2040</v>
      </c>
      <c r="CK6" s="152">
        <f t="shared" si="3"/>
        <v>2041</v>
      </c>
      <c r="CL6" s="152">
        <f t="shared" si="3"/>
        <v>2042</v>
      </c>
      <c r="CM6" s="152">
        <f t="shared" si="3"/>
        <v>2043</v>
      </c>
      <c r="CN6" s="152">
        <f t="shared" si="3"/>
        <v>2044</v>
      </c>
      <c r="CO6" s="152">
        <f t="shared" si="3"/>
        <v>2045</v>
      </c>
      <c r="CP6" s="152">
        <f t="shared" si="3"/>
        <v>2046</v>
      </c>
      <c r="CQ6" s="152">
        <f t="shared" si="3"/>
        <v>2047</v>
      </c>
      <c r="CR6" s="152">
        <f t="shared" si="3"/>
        <v>2048</v>
      </c>
      <c r="CS6" s="152">
        <f t="shared" si="3"/>
        <v>2049</v>
      </c>
      <c r="CT6" s="152">
        <f t="shared" si="3"/>
        <v>2050</v>
      </c>
      <c r="CU6" s="152">
        <f t="shared" si="3"/>
        <v>2051</v>
      </c>
      <c r="CV6" s="152">
        <f t="shared" si="3"/>
        <v>2052</v>
      </c>
      <c r="CW6" s="152">
        <f t="shared" si="3"/>
        <v>2053</v>
      </c>
      <c r="CX6" s="153">
        <f t="shared" si="3"/>
        <v>2054</v>
      </c>
    </row>
    <row r="7" spans="1:102" x14ac:dyDescent="0.25">
      <c r="C7" s="4" t="str">
        <f t="shared" si="1"/>
        <v>Line 7: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7" s="4">
        <f t="shared" si="2"/>
        <v>7</v>
      </c>
      <c r="F7" s="4" t="s">
        <v>6</v>
      </c>
      <c r="G7" s="4" t="s">
        <v>10</v>
      </c>
      <c r="H7" s="1" t="s">
        <v>48</v>
      </c>
      <c r="I7" s="1" t="s">
        <v>10</v>
      </c>
      <c r="K7" s="1" t="s">
        <v>15</v>
      </c>
      <c r="M7" s="62"/>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21"/>
      <c r="AS7" s="21"/>
      <c r="AT7" s="21"/>
      <c r="AU7" s="23"/>
      <c r="BO7" s="155" t="str">
        <f>K7</f>
        <v>Gross Operating Income to Company</v>
      </c>
      <c r="BP7" s="146">
        <f t="shared" ref="BP7:CX7" si="4">M7</f>
        <v>0</v>
      </c>
      <c r="BQ7" s="146">
        <f t="shared" si="4"/>
        <v>0</v>
      </c>
      <c r="BR7" s="146">
        <f t="shared" si="4"/>
        <v>0</v>
      </c>
      <c r="BS7" s="146">
        <f t="shared" si="4"/>
        <v>0</v>
      </c>
      <c r="BT7" s="146">
        <f t="shared" si="4"/>
        <v>0</v>
      </c>
      <c r="BU7" s="146">
        <f t="shared" si="4"/>
        <v>0</v>
      </c>
      <c r="BV7" s="146">
        <f t="shared" si="4"/>
        <v>0</v>
      </c>
      <c r="BW7" s="146">
        <f t="shared" si="4"/>
        <v>0</v>
      </c>
      <c r="BX7" s="146">
        <f t="shared" si="4"/>
        <v>0</v>
      </c>
      <c r="BY7" s="146">
        <f t="shared" si="4"/>
        <v>0</v>
      </c>
      <c r="BZ7" s="146">
        <f t="shared" si="4"/>
        <v>0</v>
      </c>
      <c r="CA7" s="146">
        <f t="shared" si="4"/>
        <v>0</v>
      </c>
      <c r="CB7" s="146">
        <f t="shared" si="4"/>
        <v>0</v>
      </c>
      <c r="CC7" s="146">
        <f t="shared" si="4"/>
        <v>0</v>
      </c>
      <c r="CD7" s="146">
        <f t="shared" si="4"/>
        <v>0</v>
      </c>
      <c r="CE7" s="146">
        <f t="shared" si="4"/>
        <v>0</v>
      </c>
      <c r="CF7" s="146">
        <f t="shared" si="4"/>
        <v>0</v>
      </c>
      <c r="CG7" s="146">
        <f t="shared" si="4"/>
        <v>0</v>
      </c>
      <c r="CH7" s="146">
        <f t="shared" si="4"/>
        <v>0</v>
      </c>
      <c r="CI7" s="146">
        <f t="shared" si="4"/>
        <v>0</v>
      </c>
      <c r="CJ7" s="146">
        <f t="shared" si="4"/>
        <v>0</v>
      </c>
      <c r="CK7" s="146">
        <f t="shared" si="4"/>
        <v>0</v>
      </c>
      <c r="CL7" s="146">
        <f t="shared" si="4"/>
        <v>0</v>
      </c>
      <c r="CM7" s="146">
        <f t="shared" si="4"/>
        <v>0</v>
      </c>
      <c r="CN7" s="146">
        <f t="shared" si="4"/>
        <v>0</v>
      </c>
      <c r="CO7" s="146">
        <f t="shared" si="4"/>
        <v>0</v>
      </c>
      <c r="CP7" s="146">
        <f t="shared" si="4"/>
        <v>0</v>
      </c>
      <c r="CQ7" s="146">
        <f t="shared" si="4"/>
        <v>0</v>
      </c>
      <c r="CR7" s="146">
        <f t="shared" si="4"/>
        <v>0</v>
      </c>
      <c r="CS7" s="146">
        <f t="shared" si="4"/>
        <v>0</v>
      </c>
      <c r="CT7" s="146">
        <f t="shared" si="4"/>
        <v>0</v>
      </c>
      <c r="CU7" s="146">
        <f t="shared" si="4"/>
        <v>0</v>
      </c>
      <c r="CV7" s="146">
        <f t="shared" si="4"/>
        <v>0</v>
      </c>
      <c r="CW7" s="146">
        <f t="shared" si="4"/>
        <v>0</v>
      </c>
      <c r="CX7" s="147">
        <f t="shared" si="4"/>
        <v>0</v>
      </c>
    </row>
    <row r="8" spans="1:102" x14ac:dyDescent="0.25">
      <c r="C8" s="4" t="str">
        <f t="shared" si="1"/>
        <v>Line 8: Operating Expenses. This is an input. Enter the projected operating costs per year.  This can include capital or construction costs.</v>
      </c>
      <c r="E8" s="4">
        <f t="shared" si="2"/>
        <v>8</v>
      </c>
      <c r="F8" s="4" t="s">
        <v>6</v>
      </c>
      <c r="G8" s="4" t="s">
        <v>10</v>
      </c>
      <c r="H8" s="1" t="s">
        <v>37</v>
      </c>
      <c r="I8" s="1" t="s">
        <v>10</v>
      </c>
      <c r="K8" s="1" t="s">
        <v>4</v>
      </c>
      <c r="L8" s="1" t="s">
        <v>33</v>
      </c>
      <c r="M8" s="64"/>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24"/>
      <c r="AS8" s="24"/>
      <c r="AT8" s="24"/>
      <c r="AU8" s="25"/>
      <c r="BO8" s="156" t="str">
        <f t="shared" ref="BO8:BO12" si="5">K8</f>
        <v>Operating Expenses</v>
      </c>
      <c r="BP8" s="150">
        <f t="shared" ref="BP8:BY11" si="6">-M8</f>
        <v>0</v>
      </c>
      <c r="BQ8" s="150">
        <f t="shared" si="6"/>
        <v>0</v>
      </c>
      <c r="BR8" s="150">
        <f t="shared" si="6"/>
        <v>0</v>
      </c>
      <c r="BS8" s="150">
        <f t="shared" si="6"/>
        <v>0</v>
      </c>
      <c r="BT8" s="150">
        <f t="shared" si="6"/>
        <v>0</v>
      </c>
      <c r="BU8" s="150">
        <f t="shared" si="6"/>
        <v>0</v>
      </c>
      <c r="BV8" s="150">
        <f t="shared" si="6"/>
        <v>0</v>
      </c>
      <c r="BW8" s="150">
        <f t="shared" si="6"/>
        <v>0</v>
      </c>
      <c r="BX8" s="150">
        <f t="shared" si="6"/>
        <v>0</v>
      </c>
      <c r="BY8" s="150">
        <f t="shared" si="6"/>
        <v>0</v>
      </c>
      <c r="BZ8" s="150">
        <f t="shared" ref="BZ8:CF11" si="7">-W8</f>
        <v>0</v>
      </c>
      <c r="CA8" s="150">
        <f t="shared" si="7"/>
        <v>0</v>
      </c>
      <c r="CB8" s="150">
        <f t="shared" si="7"/>
        <v>0</v>
      </c>
      <c r="CC8" s="150">
        <f t="shared" si="7"/>
        <v>0</v>
      </c>
      <c r="CD8" s="150">
        <f t="shared" si="7"/>
        <v>0</v>
      </c>
      <c r="CE8" s="150">
        <f t="shared" si="7"/>
        <v>0</v>
      </c>
      <c r="CF8" s="150">
        <f t="shared" si="7"/>
        <v>0</v>
      </c>
      <c r="CG8" s="150">
        <f t="shared" ref="CG8:CV11" si="8">-AD8</f>
        <v>0</v>
      </c>
      <c r="CH8" s="150">
        <f t="shared" si="8"/>
        <v>0</v>
      </c>
      <c r="CI8" s="150">
        <f t="shared" si="8"/>
        <v>0</v>
      </c>
      <c r="CJ8" s="150">
        <f t="shared" si="8"/>
        <v>0</v>
      </c>
      <c r="CK8" s="150">
        <f t="shared" si="8"/>
        <v>0</v>
      </c>
      <c r="CL8" s="150">
        <f t="shared" si="8"/>
        <v>0</v>
      </c>
      <c r="CM8" s="150">
        <f t="shared" si="8"/>
        <v>0</v>
      </c>
      <c r="CN8" s="150">
        <f t="shared" si="8"/>
        <v>0</v>
      </c>
      <c r="CO8" s="150">
        <f t="shared" si="8"/>
        <v>0</v>
      </c>
      <c r="CP8" s="150">
        <f t="shared" si="8"/>
        <v>0</v>
      </c>
      <c r="CQ8" s="150">
        <f t="shared" si="8"/>
        <v>0</v>
      </c>
      <c r="CR8" s="150">
        <f t="shared" si="8"/>
        <v>0</v>
      </c>
      <c r="CS8" s="150">
        <f t="shared" si="8"/>
        <v>0</v>
      </c>
      <c r="CT8" s="150">
        <f t="shared" si="8"/>
        <v>0</v>
      </c>
      <c r="CU8" s="150">
        <f t="shared" si="8"/>
        <v>0</v>
      </c>
      <c r="CV8" s="150">
        <f t="shared" si="8"/>
        <v>0</v>
      </c>
      <c r="CW8" s="150">
        <f t="shared" ref="CW8:CX11" si="9">-AT8</f>
        <v>0</v>
      </c>
      <c r="CX8" s="151">
        <f t="shared" si="9"/>
        <v>0</v>
      </c>
    </row>
    <row r="9" spans="1:102" x14ac:dyDescent="0.25">
      <c r="C9" s="4" t="str">
        <f t="shared" si="1"/>
        <v>Line 9: Expected Debt Principal Repayments. This is an input. Enter the net amount of Principal to be repaid as a negative number.  If there are debt disbursements to the company in this year, add those as a positive number.</v>
      </c>
      <c r="E9" s="4">
        <f t="shared" si="2"/>
        <v>9</v>
      </c>
      <c r="F9" s="4" t="s">
        <v>6</v>
      </c>
      <c r="G9" s="4" t="s">
        <v>10</v>
      </c>
      <c r="H9" s="1" t="s">
        <v>245</v>
      </c>
      <c r="I9" s="1" t="s">
        <v>10</v>
      </c>
      <c r="K9" s="1" t="s">
        <v>246</v>
      </c>
      <c r="L9" s="1" t="s">
        <v>33</v>
      </c>
      <c r="M9" s="64"/>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24"/>
      <c r="AS9" s="24"/>
      <c r="AT9" s="24"/>
      <c r="AU9" s="25"/>
      <c r="BO9" s="156" t="str">
        <f t="shared" si="5"/>
        <v>Expected Debt Principal Repayments</v>
      </c>
      <c r="BP9" s="150">
        <f t="shared" si="6"/>
        <v>0</v>
      </c>
      <c r="BQ9" s="150">
        <f t="shared" si="6"/>
        <v>0</v>
      </c>
      <c r="BR9" s="150">
        <f t="shared" si="6"/>
        <v>0</v>
      </c>
      <c r="BS9" s="150">
        <f t="shared" si="6"/>
        <v>0</v>
      </c>
      <c r="BT9" s="150">
        <f t="shared" si="6"/>
        <v>0</v>
      </c>
      <c r="BU9" s="150">
        <f t="shared" si="6"/>
        <v>0</v>
      </c>
      <c r="BV9" s="150">
        <f t="shared" si="6"/>
        <v>0</v>
      </c>
      <c r="BW9" s="150">
        <f t="shared" si="6"/>
        <v>0</v>
      </c>
      <c r="BX9" s="150">
        <f t="shared" si="6"/>
        <v>0</v>
      </c>
      <c r="BY9" s="150">
        <f t="shared" si="6"/>
        <v>0</v>
      </c>
      <c r="BZ9" s="150">
        <f t="shared" si="7"/>
        <v>0</v>
      </c>
      <c r="CA9" s="150">
        <f t="shared" si="7"/>
        <v>0</v>
      </c>
      <c r="CB9" s="150">
        <f t="shared" si="7"/>
        <v>0</v>
      </c>
      <c r="CC9" s="150">
        <f t="shared" si="7"/>
        <v>0</v>
      </c>
      <c r="CD9" s="150">
        <f t="shared" si="7"/>
        <v>0</v>
      </c>
      <c r="CE9" s="150">
        <f t="shared" si="7"/>
        <v>0</v>
      </c>
      <c r="CF9" s="150">
        <f t="shared" si="7"/>
        <v>0</v>
      </c>
      <c r="CG9" s="150">
        <f t="shared" si="8"/>
        <v>0</v>
      </c>
      <c r="CH9" s="150">
        <f t="shared" si="8"/>
        <v>0</v>
      </c>
      <c r="CI9" s="150">
        <f t="shared" si="8"/>
        <v>0</v>
      </c>
      <c r="CJ9" s="150">
        <f t="shared" si="8"/>
        <v>0</v>
      </c>
      <c r="CK9" s="150">
        <f t="shared" si="8"/>
        <v>0</v>
      </c>
      <c r="CL9" s="150">
        <f t="shared" si="8"/>
        <v>0</v>
      </c>
      <c r="CM9" s="150">
        <f t="shared" si="8"/>
        <v>0</v>
      </c>
      <c r="CN9" s="150">
        <f t="shared" si="8"/>
        <v>0</v>
      </c>
      <c r="CO9" s="150">
        <f t="shared" si="8"/>
        <v>0</v>
      </c>
      <c r="CP9" s="150">
        <f t="shared" si="8"/>
        <v>0</v>
      </c>
      <c r="CQ9" s="150">
        <f t="shared" si="8"/>
        <v>0</v>
      </c>
      <c r="CR9" s="150">
        <f t="shared" si="8"/>
        <v>0</v>
      </c>
      <c r="CS9" s="150">
        <f t="shared" si="8"/>
        <v>0</v>
      </c>
      <c r="CT9" s="150">
        <f t="shared" si="8"/>
        <v>0</v>
      </c>
      <c r="CU9" s="150">
        <f t="shared" si="8"/>
        <v>0</v>
      </c>
      <c r="CV9" s="150">
        <f t="shared" si="8"/>
        <v>0</v>
      </c>
      <c r="CW9" s="150">
        <f t="shared" si="9"/>
        <v>0</v>
      </c>
      <c r="CX9" s="151">
        <f t="shared" si="9"/>
        <v>0</v>
      </c>
    </row>
    <row r="10" spans="1:102" ht="15.75" thickBot="1" x14ac:dyDescent="0.3">
      <c r="C10" s="4" t="str">
        <f t="shared" si="1"/>
        <v>Line 10: Expected Debt Interest Repayments. This is an input. Enter the net amount of interest to be paid as a negative number.</v>
      </c>
      <c r="E10" s="4">
        <f t="shared" si="2"/>
        <v>10</v>
      </c>
      <c r="F10" s="4" t="s">
        <v>6</v>
      </c>
      <c r="G10" s="4" t="s">
        <v>10</v>
      </c>
      <c r="H10" s="1" t="s">
        <v>47</v>
      </c>
      <c r="I10" s="1" t="s">
        <v>10</v>
      </c>
      <c r="K10" s="1" t="s">
        <v>45</v>
      </c>
      <c r="L10" s="1" t="s">
        <v>33</v>
      </c>
      <c r="M10" s="64"/>
      <c r="N10" s="65"/>
      <c r="O10" s="66"/>
      <c r="P10" s="66"/>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24"/>
      <c r="AS10" s="24"/>
      <c r="AT10" s="24"/>
      <c r="AU10" s="25"/>
      <c r="BO10" s="156" t="str">
        <f t="shared" si="5"/>
        <v>Expected Debt Interest Repayments</v>
      </c>
      <c r="BP10" s="150">
        <f t="shared" si="6"/>
        <v>0</v>
      </c>
      <c r="BQ10" s="150">
        <f t="shared" si="6"/>
        <v>0</v>
      </c>
      <c r="BR10" s="150">
        <f t="shared" si="6"/>
        <v>0</v>
      </c>
      <c r="BS10" s="150">
        <f t="shared" si="6"/>
        <v>0</v>
      </c>
      <c r="BT10" s="150">
        <f t="shared" si="6"/>
        <v>0</v>
      </c>
      <c r="BU10" s="150">
        <f t="shared" si="6"/>
        <v>0</v>
      </c>
      <c r="BV10" s="150">
        <f t="shared" si="6"/>
        <v>0</v>
      </c>
      <c r="BW10" s="150">
        <f t="shared" si="6"/>
        <v>0</v>
      </c>
      <c r="BX10" s="150">
        <f t="shared" si="6"/>
        <v>0</v>
      </c>
      <c r="BY10" s="150">
        <f t="shared" si="6"/>
        <v>0</v>
      </c>
      <c r="BZ10" s="150">
        <f t="shared" si="7"/>
        <v>0</v>
      </c>
      <c r="CA10" s="150">
        <f t="shared" si="7"/>
        <v>0</v>
      </c>
      <c r="CB10" s="150">
        <f t="shared" si="7"/>
        <v>0</v>
      </c>
      <c r="CC10" s="150">
        <f t="shared" si="7"/>
        <v>0</v>
      </c>
      <c r="CD10" s="150">
        <f t="shared" si="7"/>
        <v>0</v>
      </c>
      <c r="CE10" s="150">
        <f t="shared" si="7"/>
        <v>0</v>
      </c>
      <c r="CF10" s="150">
        <f t="shared" si="7"/>
        <v>0</v>
      </c>
      <c r="CG10" s="150">
        <f t="shared" si="8"/>
        <v>0</v>
      </c>
      <c r="CH10" s="150">
        <f t="shared" si="8"/>
        <v>0</v>
      </c>
      <c r="CI10" s="150">
        <f t="shared" si="8"/>
        <v>0</v>
      </c>
      <c r="CJ10" s="150">
        <f t="shared" si="8"/>
        <v>0</v>
      </c>
      <c r="CK10" s="150">
        <f t="shared" si="8"/>
        <v>0</v>
      </c>
      <c r="CL10" s="150">
        <f t="shared" si="8"/>
        <v>0</v>
      </c>
      <c r="CM10" s="150">
        <f t="shared" si="8"/>
        <v>0</v>
      </c>
      <c r="CN10" s="150">
        <f t="shared" si="8"/>
        <v>0</v>
      </c>
      <c r="CO10" s="150">
        <f t="shared" si="8"/>
        <v>0</v>
      </c>
      <c r="CP10" s="150">
        <f t="shared" si="8"/>
        <v>0</v>
      </c>
      <c r="CQ10" s="150">
        <f t="shared" si="8"/>
        <v>0</v>
      </c>
      <c r="CR10" s="150">
        <f t="shared" si="8"/>
        <v>0</v>
      </c>
      <c r="CS10" s="150">
        <f t="shared" si="8"/>
        <v>0</v>
      </c>
      <c r="CT10" s="150">
        <f t="shared" si="8"/>
        <v>0</v>
      </c>
      <c r="CU10" s="150">
        <f t="shared" si="8"/>
        <v>0</v>
      </c>
      <c r="CV10" s="150">
        <f t="shared" si="8"/>
        <v>0</v>
      </c>
      <c r="CW10" s="150">
        <f t="shared" si="9"/>
        <v>0</v>
      </c>
      <c r="CX10" s="151">
        <f t="shared" si="9"/>
        <v>0</v>
      </c>
    </row>
    <row r="11" spans="1:102" x14ac:dyDescent="0.25">
      <c r="C11" s="4" t="str">
        <f t="shared" si="1"/>
        <v>Line 11: Direct Support payments. This is an input. This line can be used for payments such as payments for minimum revenue guarantees for toll roads.</v>
      </c>
      <c r="E11" s="4">
        <f t="shared" si="2"/>
        <v>11</v>
      </c>
      <c r="F11" s="4" t="s">
        <v>6</v>
      </c>
      <c r="G11" s="4" t="s">
        <v>10</v>
      </c>
      <c r="H11" s="1" t="s">
        <v>42</v>
      </c>
      <c r="I11" s="1" t="s">
        <v>10</v>
      </c>
      <c r="K11" s="1" t="s">
        <v>197</v>
      </c>
      <c r="L11" s="1" t="s">
        <v>33</v>
      </c>
      <c r="M11" s="26"/>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7"/>
      <c r="BO11" s="156" t="str">
        <f t="shared" si="5"/>
        <v>Direct Support payments</v>
      </c>
      <c r="BP11" s="150">
        <f t="shared" si="6"/>
        <v>0</v>
      </c>
      <c r="BQ11" s="150">
        <f t="shared" si="6"/>
        <v>0</v>
      </c>
      <c r="BR11" s="150">
        <f t="shared" si="6"/>
        <v>0</v>
      </c>
      <c r="BS11" s="150">
        <f t="shared" si="6"/>
        <v>0</v>
      </c>
      <c r="BT11" s="150">
        <f t="shared" si="6"/>
        <v>0</v>
      </c>
      <c r="BU11" s="150">
        <f t="shared" si="6"/>
        <v>0</v>
      </c>
      <c r="BV11" s="150">
        <f t="shared" si="6"/>
        <v>0</v>
      </c>
      <c r="BW11" s="150">
        <f t="shared" si="6"/>
        <v>0</v>
      </c>
      <c r="BX11" s="150">
        <f t="shared" si="6"/>
        <v>0</v>
      </c>
      <c r="BY11" s="150">
        <f t="shared" si="6"/>
        <v>0</v>
      </c>
      <c r="BZ11" s="150">
        <f t="shared" si="7"/>
        <v>0</v>
      </c>
      <c r="CA11" s="150">
        <f t="shared" si="7"/>
        <v>0</v>
      </c>
      <c r="CB11" s="150">
        <f t="shared" si="7"/>
        <v>0</v>
      </c>
      <c r="CC11" s="150">
        <f t="shared" si="7"/>
        <v>0</v>
      </c>
      <c r="CD11" s="150">
        <f t="shared" si="7"/>
        <v>0</v>
      </c>
      <c r="CE11" s="150">
        <f t="shared" si="7"/>
        <v>0</v>
      </c>
      <c r="CF11" s="150">
        <f t="shared" si="7"/>
        <v>0</v>
      </c>
      <c r="CG11" s="150">
        <f t="shared" si="8"/>
        <v>0</v>
      </c>
      <c r="CH11" s="150">
        <f t="shared" si="8"/>
        <v>0</v>
      </c>
      <c r="CI11" s="150">
        <f t="shared" si="8"/>
        <v>0</v>
      </c>
      <c r="CJ11" s="150">
        <f t="shared" si="8"/>
        <v>0</v>
      </c>
      <c r="CK11" s="150">
        <f t="shared" si="8"/>
        <v>0</v>
      </c>
      <c r="CL11" s="150">
        <f t="shared" si="8"/>
        <v>0</v>
      </c>
      <c r="CM11" s="150">
        <f t="shared" si="8"/>
        <v>0</v>
      </c>
      <c r="CN11" s="150">
        <f t="shared" si="8"/>
        <v>0</v>
      </c>
      <c r="CO11" s="150">
        <f t="shared" si="8"/>
        <v>0</v>
      </c>
      <c r="CP11" s="150">
        <f t="shared" si="8"/>
        <v>0</v>
      </c>
      <c r="CQ11" s="150">
        <f t="shared" si="8"/>
        <v>0</v>
      </c>
      <c r="CR11" s="150">
        <f t="shared" si="8"/>
        <v>0</v>
      </c>
      <c r="CS11" s="150">
        <f t="shared" si="8"/>
        <v>0</v>
      </c>
      <c r="CT11" s="150">
        <f t="shared" si="8"/>
        <v>0</v>
      </c>
      <c r="CU11" s="150">
        <f t="shared" si="8"/>
        <v>0</v>
      </c>
      <c r="CV11" s="150">
        <f t="shared" si="8"/>
        <v>0</v>
      </c>
      <c r="CW11" s="150">
        <f t="shared" si="9"/>
        <v>0</v>
      </c>
      <c r="CX11" s="151">
        <f t="shared" si="9"/>
        <v>0</v>
      </c>
    </row>
    <row r="12" spans="1:102" ht="15.75" thickBot="1" x14ac:dyDescent="0.3">
      <c r="C12" s="4" t="str">
        <f t="shared" si="1"/>
        <v xml:space="preserve">Line 12: Direct Government receipts. This is an input. This line can be used for payments such as receipts from toll roads.  </v>
      </c>
      <c r="E12" s="4">
        <f t="shared" si="2"/>
        <v>12</v>
      </c>
      <c r="F12" s="4" t="s">
        <v>6</v>
      </c>
      <c r="G12" s="4" t="s">
        <v>10</v>
      </c>
      <c r="H12" s="1" t="s">
        <v>43</v>
      </c>
      <c r="I12" s="1" t="s">
        <v>10</v>
      </c>
      <c r="K12" s="1" t="s">
        <v>198</v>
      </c>
      <c r="M12" s="28"/>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30"/>
      <c r="BO12" s="157" t="str">
        <f t="shared" si="5"/>
        <v>Direct Government receipts</v>
      </c>
      <c r="BP12" s="148">
        <f t="shared" ref="BP12:CX12" si="10">M12</f>
        <v>0</v>
      </c>
      <c r="BQ12" s="148">
        <f t="shared" si="10"/>
        <v>0</v>
      </c>
      <c r="BR12" s="148">
        <f t="shared" si="10"/>
        <v>0</v>
      </c>
      <c r="BS12" s="148">
        <f t="shared" si="10"/>
        <v>0</v>
      </c>
      <c r="BT12" s="148">
        <f t="shared" si="10"/>
        <v>0</v>
      </c>
      <c r="BU12" s="148">
        <f t="shared" si="10"/>
        <v>0</v>
      </c>
      <c r="BV12" s="148">
        <f t="shared" si="10"/>
        <v>0</v>
      </c>
      <c r="BW12" s="148">
        <f t="shared" si="10"/>
        <v>0</v>
      </c>
      <c r="BX12" s="148">
        <f t="shared" si="10"/>
        <v>0</v>
      </c>
      <c r="BY12" s="148">
        <f t="shared" si="10"/>
        <v>0</v>
      </c>
      <c r="BZ12" s="148">
        <f t="shared" si="10"/>
        <v>0</v>
      </c>
      <c r="CA12" s="148">
        <f t="shared" si="10"/>
        <v>0</v>
      </c>
      <c r="CB12" s="148">
        <f t="shared" si="10"/>
        <v>0</v>
      </c>
      <c r="CC12" s="148">
        <f t="shared" si="10"/>
        <v>0</v>
      </c>
      <c r="CD12" s="148">
        <f t="shared" si="10"/>
        <v>0</v>
      </c>
      <c r="CE12" s="148">
        <f t="shared" si="10"/>
        <v>0</v>
      </c>
      <c r="CF12" s="148">
        <f t="shared" si="10"/>
        <v>0</v>
      </c>
      <c r="CG12" s="148">
        <f t="shared" si="10"/>
        <v>0</v>
      </c>
      <c r="CH12" s="148">
        <f t="shared" si="10"/>
        <v>0</v>
      </c>
      <c r="CI12" s="148">
        <f t="shared" si="10"/>
        <v>0</v>
      </c>
      <c r="CJ12" s="148">
        <f t="shared" si="10"/>
        <v>0</v>
      </c>
      <c r="CK12" s="148">
        <f t="shared" si="10"/>
        <v>0</v>
      </c>
      <c r="CL12" s="148">
        <f t="shared" si="10"/>
        <v>0</v>
      </c>
      <c r="CM12" s="148">
        <f t="shared" si="10"/>
        <v>0</v>
      </c>
      <c r="CN12" s="148">
        <f t="shared" si="10"/>
        <v>0</v>
      </c>
      <c r="CO12" s="148">
        <f t="shared" si="10"/>
        <v>0</v>
      </c>
      <c r="CP12" s="148">
        <f t="shared" si="10"/>
        <v>0</v>
      </c>
      <c r="CQ12" s="148">
        <f t="shared" si="10"/>
        <v>0</v>
      </c>
      <c r="CR12" s="148">
        <f t="shared" si="10"/>
        <v>0</v>
      </c>
      <c r="CS12" s="148">
        <f t="shared" si="10"/>
        <v>0</v>
      </c>
      <c r="CT12" s="148">
        <f t="shared" si="10"/>
        <v>0</v>
      </c>
      <c r="CU12" s="148">
        <f t="shared" si="10"/>
        <v>0</v>
      </c>
      <c r="CV12" s="148">
        <f t="shared" si="10"/>
        <v>0</v>
      </c>
      <c r="CW12" s="148">
        <f t="shared" si="10"/>
        <v>0</v>
      </c>
      <c r="CX12" s="149">
        <f t="shared" si="10"/>
        <v>0</v>
      </c>
    </row>
    <row r="13" spans="1:102" ht="15.75" thickBot="1" x14ac:dyDescent="0.3">
      <c r="C13" s="4" t="str">
        <f t="shared" si="1"/>
        <v>Line 13: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13" s="4">
        <f t="shared" si="2"/>
        <v>13</v>
      </c>
      <c r="F13" s="4" t="s">
        <v>13</v>
      </c>
      <c r="G13" s="4" t="s">
        <v>10</v>
      </c>
      <c r="H13" s="1" t="s">
        <v>30</v>
      </c>
      <c r="I13" s="1" t="s">
        <v>10</v>
      </c>
      <c r="J13" s="2" t="s">
        <v>11</v>
      </c>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BO13" s="155" t="s">
        <v>236</v>
      </c>
      <c r="BP13" s="146">
        <f t="shared" ref="BP13:CX13" si="11">BP7-BP8</f>
        <v>0</v>
      </c>
      <c r="BQ13" s="146">
        <f t="shared" si="11"/>
        <v>0</v>
      </c>
      <c r="BR13" s="146">
        <f t="shared" si="11"/>
        <v>0</v>
      </c>
      <c r="BS13" s="146">
        <f t="shared" si="11"/>
        <v>0</v>
      </c>
      <c r="BT13" s="146">
        <f t="shared" si="11"/>
        <v>0</v>
      </c>
      <c r="BU13" s="146">
        <f t="shared" si="11"/>
        <v>0</v>
      </c>
      <c r="BV13" s="146">
        <f t="shared" si="11"/>
        <v>0</v>
      </c>
      <c r="BW13" s="146">
        <f t="shared" si="11"/>
        <v>0</v>
      </c>
      <c r="BX13" s="146">
        <f t="shared" si="11"/>
        <v>0</v>
      </c>
      <c r="BY13" s="146">
        <f t="shared" si="11"/>
        <v>0</v>
      </c>
      <c r="BZ13" s="146">
        <f t="shared" si="11"/>
        <v>0</v>
      </c>
      <c r="CA13" s="146">
        <f t="shared" si="11"/>
        <v>0</v>
      </c>
      <c r="CB13" s="146">
        <f t="shared" si="11"/>
        <v>0</v>
      </c>
      <c r="CC13" s="146">
        <f t="shared" si="11"/>
        <v>0</v>
      </c>
      <c r="CD13" s="146">
        <f t="shared" si="11"/>
        <v>0</v>
      </c>
      <c r="CE13" s="146">
        <f t="shared" si="11"/>
        <v>0</v>
      </c>
      <c r="CF13" s="146">
        <f t="shared" si="11"/>
        <v>0</v>
      </c>
      <c r="CG13" s="146">
        <f t="shared" si="11"/>
        <v>0</v>
      </c>
      <c r="CH13" s="146">
        <f t="shared" si="11"/>
        <v>0</v>
      </c>
      <c r="CI13" s="146">
        <f t="shared" si="11"/>
        <v>0</v>
      </c>
      <c r="CJ13" s="146">
        <f t="shared" si="11"/>
        <v>0</v>
      </c>
      <c r="CK13" s="146">
        <f t="shared" si="11"/>
        <v>0</v>
      </c>
      <c r="CL13" s="146">
        <f t="shared" si="11"/>
        <v>0</v>
      </c>
      <c r="CM13" s="146">
        <f t="shared" si="11"/>
        <v>0</v>
      </c>
      <c r="CN13" s="146">
        <f t="shared" si="11"/>
        <v>0</v>
      </c>
      <c r="CO13" s="146">
        <f t="shared" si="11"/>
        <v>0</v>
      </c>
      <c r="CP13" s="146">
        <f t="shared" si="11"/>
        <v>0</v>
      </c>
      <c r="CQ13" s="146">
        <f t="shared" si="11"/>
        <v>0</v>
      </c>
      <c r="CR13" s="146">
        <f t="shared" si="11"/>
        <v>0</v>
      </c>
      <c r="CS13" s="146">
        <f t="shared" si="11"/>
        <v>0</v>
      </c>
      <c r="CT13" s="146">
        <f t="shared" si="11"/>
        <v>0</v>
      </c>
      <c r="CU13" s="146">
        <f t="shared" si="11"/>
        <v>0</v>
      </c>
      <c r="CV13" s="146">
        <f t="shared" si="11"/>
        <v>0</v>
      </c>
      <c r="CW13" s="146">
        <f t="shared" si="11"/>
        <v>0</v>
      </c>
      <c r="CX13" s="147">
        <f t="shared" si="11"/>
        <v>0</v>
      </c>
    </row>
    <row r="14" spans="1:102" ht="15.75" thickBot="1" x14ac:dyDescent="0.3">
      <c r="C14" s="4" t="str">
        <f t="shared" si="1"/>
        <v>Line 14: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14" s="4">
        <f t="shared" si="2"/>
        <v>14</v>
      </c>
      <c r="F14" s="4" t="s">
        <v>7</v>
      </c>
      <c r="G14" s="4" t="s">
        <v>10</v>
      </c>
      <c r="H14" s="1" t="s">
        <v>19</v>
      </c>
      <c r="I14" s="1" t="s">
        <v>10</v>
      </c>
      <c r="J14" s="84"/>
      <c r="K14" s="1" t="str">
        <f t="shared" ref="K14:K19" si="12">"Relative "&amp;K7</f>
        <v>Relative Gross Operating Income to Company</v>
      </c>
      <c r="M14" s="14">
        <v>1</v>
      </c>
      <c r="N14" s="5">
        <v>1</v>
      </c>
      <c r="O14" s="5">
        <v>1</v>
      </c>
      <c r="P14" s="5">
        <v>1</v>
      </c>
      <c r="Q14" s="5">
        <v>1</v>
      </c>
      <c r="R14" s="5">
        <v>1</v>
      </c>
      <c r="S14" s="5">
        <v>1</v>
      </c>
      <c r="T14" s="5">
        <v>1</v>
      </c>
      <c r="U14" s="5">
        <v>1</v>
      </c>
      <c r="V14" s="5">
        <v>1</v>
      </c>
      <c r="W14" s="5">
        <v>1</v>
      </c>
      <c r="X14" s="5">
        <v>1</v>
      </c>
      <c r="Y14" s="5">
        <v>1</v>
      </c>
      <c r="Z14" s="5">
        <v>1</v>
      </c>
      <c r="AA14" s="5">
        <v>1</v>
      </c>
      <c r="AB14" s="5">
        <v>1</v>
      </c>
      <c r="AC14" s="5">
        <v>1</v>
      </c>
      <c r="AD14" s="5">
        <v>1</v>
      </c>
      <c r="AE14" s="5">
        <v>1</v>
      </c>
      <c r="AF14" s="5">
        <v>1</v>
      </c>
      <c r="AG14" s="5">
        <v>1</v>
      </c>
      <c r="AH14" s="5">
        <v>1</v>
      </c>
      <c r="AI14" s="5">
        <v>1</v>
      </c>
      <c r="AJ14" s="5">
        <v>1</v>
      </c>
      <c r="AK14" s="5">
        <v>1</v>
      </c>
      <c r="AL14" s="5">
        <v>1</v>
      </c>
      <c r="AM14" s="5">
        <v>1</v>
      </c>
      <c r="AN14" s="5">
        <v>1</v>
      </c>
      <c r="AO14" s="5">
        <v>1</v>
      </c>
      <c r="AP14" s="5">
        <v>1</v>
      </c>
      <c r="AQ14" s="5">
        <v>1</v>
      </c>
      <c r="AR14" s="5">
        <v>1</v>
      </c>
      <c r="AS14" s="5">
        <v>1</v>
      </c>
      <c r="AT14" s="5">
        <v>1</v>
      </c>
      <c r="AU14" s="6">
        <v>1</v>
      </c>
      <c r="BO14" s="156" t="s">
        <v>237</v>
      </c>
      <c r="BP14" s="150">
        <f t="shared" ref="BP14:CX14" si="13">BP9+BP10</f>
        <v>0</v>
      </c>
      <c r="BQ14" s="150">
        <f t="shared" si="13"/>
        <v>0</v>
      </c>
      <c r="BR14" s="150">
        <f t="shared" si="13"/>
        <v>0</v>
      </c>
      <c r="BS14" s="150">
        <f t="shared" si="13"/>
        <v>0</v>
      </c>
      <c r="BT14" s="150">
        <f t="shared" si="13"/>
        <v>0</v>
      </c>
      <c r="BU14" s="150">
        <f t="shared" si="13"/>
        <v>0</v>
      </c>
      <c r="BV14" s="150">
        <f t="shared" si="13"/>
        <v>0</v>
      </c>
      <c r="BW14" s="150">
        <f t="shared" si="13"/>
        <v>0</v>
      </c>
      <c r="BX14" s="150">
        <f t="shared" si="13"/>
        <v>0</v>
      </c>
      <c r="BY14" s="150">
        <f t="shared" si="13"/>
        <v>0</v>
      </c>
      <c r="BZ14" s="150">
        <f t="shared" si="13"/>
        <v>0</v>
      </c>
      <c r="CA14" s="150">
        <f t="shared" si="13"/>
        <v>0</v>
      </c>
      <c r="CB14" s="150">
        <f t="shared" si="13"/>
        <v>0</v>
      </c>
      <c r="CC14" s="150">
        <f t="shared" si="13"/>
        <v>0</v>
      </c>
      <c r="CD14" s="150">
        <f t="shared" si="13"/>
        <v>0</v>
      </c>
      <c r="CE14" s="150">
        <f t="shared" si="13"/>
        <v>0</v>
      </c>
      <c r="CF14" s="150">
        <f t="shared" si="13"/>
        <v>0</v>
      </c>
      <c r="CG14" s="150">
        <f t="shared" si="13"/>
        <v>0</v>
      </c>
      <c r="CH14" s="150">
        <f t="shared" si="13"/>
        <v>0</v>
      </c>
      <c r="CI14" s="150">
        <f t="shared" si="13"/>
        <v>0</v>
      </c>
      <c r="CJ14" s="150">
        <f t="shared" si="13"/>
        <v>0</v>
      </c>
      <c r="CK14" s="150">
        <f t="shared" si="13"/>
        <v>0</v>
      </c>
      <c r="CL14" s="150">
        <f t="shared" si="13"/>
        <v>0</v>
      </c>
      <c r="CM14" s="150">
        <f t="shared" si="13"/>
        <v>0</v>
      </c>
      <c r="CN14" s="150">
        <f t="shared" si="13"/>
        <v>0</v>
      </c>
      <c r="CO14" s="150">
        <f t="shared" si="13"/>
        <v>0</v>
      </c>
      <c r="CP14" s="150">
        <f t="shared" si="13"/>
        <v>0</v>
      </c>
      <c r="CQ14" s="150">
        <f t="shared" si="13"/>
        <v>0</v>
      </c>
      <c r="CR14" s="150">
        <f t="shared" si="13"/>
        <v>0</v>
      </c>
      <c r="CS14" s="150">
        <f t="shared" si="13"/>
        <v>0</v>
      </c>
      <c r="CT14" s="150">
        <f t="shared" si="13"/>
        <v>0</v>
      </c>
      <c r="CU14" s="150">
        <f t="shared" si="13"/>
        <v>0</v>
      </c>
      <c r="CV14" s="150">
        <f t="shared" si="13"/>
        <v>0</v>
      </c>
      <c r="CW14" s="150">
        <f t="shared" si="13"/>
        <v>0</v>
      </c>
      <c r="CX14" s="151">
        <f t="shared" si="13"/>
        <v>0</v>
      </c>
    </row>
    <row r="15" spans="1:102" x14ac:dyDescent="0.25">
      <c r="C15" s="4" t="str">
        <f t="shared" si="1"/>
        <v>Line 15: Relative Operating Expenses. This is a scenario multiplier. This is the multiplier on the costs.  Typical causes of an increase could be as follows: higher maintenance, additional staff, increases in commodity prices, increases in FX expenses, increases due to inflation.</v>
      </c>
      <c r="E15" s="4">
        <f t="shared" si="2"/>
        <v>15</v>
      </c>
      <c r="F15" s="4" t="s">
        <v>7</v>
      </c>
      <c r="G15" s="4" t="s">
        <v>10</v>
      </c>
      <c r="H15" s="1" t="s">
        <v>17</v>
      </c>
      <c r="I15" s="1" t="s">
        <v>10</v>
      </c>
      <c r="K15" s="1" t="str">
        <f t="shared" si="12"/>
        <v>Relative Operating Expenses</v>
      </c>
      <c r="M15" s="15">
        <v>1</v>
      </c>
      <c r="N15" s="7">
        <v>1</v>
      </c>
      <c r="O15" s="7">
        <v>1</v>
      </c>
      <c r="P15" s="7">
        <v>1</v>
      </c>
      <c r="Q15" s="7">
        <v>1</v>
      </c>
      <c r="R15" s="7">
        <v>1</v>
      </c>
      <c r="S15" s="7">
        <v>1</v>
      </c>
      <c r="T15" s="7">
        <v>1</v>
      </c>
      <c r="U15" s="7">
        <v>1</v>
      </c>
      <c r="V15" s="7">
        <v>1</v>
      </c>
      <c r="W15" s="7">
        <v>1</v>
      </c>
      <c r="X15" s="7">
        <v>1</v>
      </c>
      <c r="Y15" s="7">
        <v>1</v>
      </c>
      <c r="Z15" s="7">
        <v>1</v>
      </c>
      <c r="AA15" s="7">
        <v>1</v>
      </c>
      <c r="AB15" s="7">
        <v>1</v>
      </c>
      <c r="AC15" s="7">
        <v>1</v>
      </c>
      <c r="AD15" s="7">
        <v>1</v>
      </c>
      <c r="AE15" s="7">
        <v>1</v>
      </c>
      <c r="AF15" s="7">
        <v>1</v>
      </c>
      <c r="AG15" s="7">
        <v>1</v>
      </c>
      <c r="AH15" s="7">
        <v>1</v>
      </c>
      <c r="AI15" s="7">
        <v>1</v>
      </c>
      <c r="AJ15" s="7">
        <v>1</v>
      </c>
      <c r="AK15" s="7">
        <v>1</v>
      </c>
      <c r="AL15" s="7">
        <v>1</v>
      </c>
      <c r="AM15" s="7">
        <v>1</v>
      </c>
      <c r="AN15" s="7">
        <v>1</v>
      </c>
      <c r="AO15" s="7">
        <v>1</v>
      </c>
      <c r="AP15" s="7">
        <v>1</v>
      </c>
      <c r="AQ15" s="7">
        <v>1</v>
      </c>
      <c r="AR15" s="7">
        <v>1</v>
      </c>
      <c r="AS15" s="7">
        <v>1</v>
      </c>
      <c r="AT15" s="7">
        <v>1</v>
      </c>
      <c r="AU15" s="8">
        <v>1</v>
      </c>
      <c r="BO15" s="157" t="s">
        <v>241</v>
      </c>
      <c r="BP15" s="148">
        <f>BP11-BP12</f>
        <v>0</v>
      </c>
      <c r="BQ15" s="148">
        <f t="shared" ref="BQ15:CX15" si="14">BQ11-BQ12</f>
        <v>0</v>
      </c>
      <c r="BR15" s="148">
        <f t="shared" si="14"/>
        <v>0</v>
      </c>
      <c r="BS15" s="148">
        <f t="shared" si="14"/>
        <v>0</v>
      </c>
      <c r="BT15" s="148">
        <f t="shared" si="14"/>
        <v>0</v>
      </c>
      <c r="BU15" s="148">
        <f t="shared" si="14"/>
        <v>0</v>
      </c>
      <c r="BV15" s="148">
        <f t="shared" si="14"/>
        <v>0</v>
      </c>
      <c r="BW15" s="148">
        <f t="shared" si="14"/>
        <v>0</v>
      </c>
      <c r="BX15" s="148">
        <f t="shared" si="14"/>
        <v>0</v>
      </c>
      <c r="BY15" s="148">
        <f t="shared" si="14"/>
        <v>0</v>
      </c>
      <c r="BZ15" s="148">
        <f t="shared" si="14"/>
        <v>0</v>
      </c>
      <c r="CA15" s="148">
        <f t="shared" si="14"/>
        <v>0</v>
      </c>
      <c r="CB15" s="148">
        <f t="shared" si="14"/>
        <v>0</v>
      </c>
      <c r="CC15" s="148">
        <f t="shared" si="14"/>
        <v>0</v>
      </c>
      <c r="CD15" s="148">
        <f t="shared" si="14"/>
        <v>0</v>
      </c>
      <c r="CE15" s="148">
        <f t="shared" si="14"/>
        <v>0</v>
      </c>
      <c r="CF15" s="148">
        <f t="shared" si="14"/>
        <v>0</v>
      </c>
      <c r="CG15" s="148">
        <f t="shared" si="14"/>
        <v>0</v>
      </c>
      <c r="CH15" s="148">
        <f t="shared" si="14"/>
        <v>0</v>
      </c>
      <c r="CI15" s="148">
        <f t="shared" si="14"/>
        <v>0</v>
      </c>
      <c r="CJ15" s="148">
        <f t="shared" si="14"/>
        <v>0</v>
      </c>
      <c r="CK15" s="148">
        <f t="shared" si="14"/>
        <v>0</v>
      </c>
      <c r="CL15" s="148">
        <f t="shared" si="14"/>
        <v>0</v>
      </c>
      <c r="CM15" s="148">
        <f t="shared" si="14"/>
        <v>0</v>
      </c>
      <c r="CN15" s="148">
        <f t="shared" si="14"/>
        <v>0</v>
      </c>
      <c r="CO15" s="148">
        <f t="shared" si="14"/>
        <v>0</v>
      </c>
      <c r="CP15" s="148">
        <f t="shared" si="14"/>
        <v>0</v>
      </c>
      <c r="CQ15" s="148">
        <f t="shared" si="14"/>
        <v>0</v>
      </c>
      <c r="CR15" s="148">
        <f t="shared" si="14"/>
        <v>0</v>
      </c>
      <c r="CS15" s="148">
        <f t="shared" si="14"/>
        <v>0</v>
      </c>
      <c r="CT15" s="148">
        <f t="shared" si="14"/>
        <v>0</v>
      </c>
      <c r="CU15" s="148">
        <f t="shared" si="14"/>
        <v>0</v>
      </c>
      <c r="CV15" s="148">
        <f t="shared" si="14"/>
        <v>0</v>
      </c>
      <c r="CW15" s="148">
        <f t="shared" si="14"/>
        <v>0</v>
      </c>
      <c r="CX15" s="149">
        <f t="shared" si="14"/>
        <v>0</v>
      </c>
    </row>
    <row r="16" spans="1:102" x14ac:dyDescent="0.25">
      <c r="C16" s="4" t="str">
        <f t="shared" si="1"/>
        <v>Line 16: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16" s="4">
        <f t="shared" si="2"/>
        <v>16</v>
      </c>
      <c r="F16" s="4" t="s">
        <v>7</v>
      </c>
      <c r="G16" s="4" t="s">
        <v>10</v>
      </c>
      <c r="H16" s="1" t="s">
        <v>50</v>
      </c>
      <c r="I16" s="1" t="s">
        <v>10</v>
      </c>
      <c r="K16" s="1" t="str">
        <f t="shared" si="12"/>
        <v>Relative Expected Debt Principal Repayments</v>
      </c>
      <c r="M16" s="15">
        <v>1</v>
      </c>
      <c r="N16" s="7">
        <v>1</v>
      </c>
      <c r="O16" s="7">
        <v>1</v>
      </c>
      <c r="P16" s="7">
        <v>1</v>
      </c>
      <c r="Q16" s="7">
        <v>1</v>
      </c>
      <c r="R16" s="7">
        <v>1</v>
      </c>
      <c r="S16" s="7">
        <v>1</v>
      </c>
      <c r="T16" s="7">
        <v>1</v>
      </c>
      <c r="U16" s="7">
        <v>1</v>
      </c>
      <c r="V16" s="7">
        <v>1</v>
      </c>
      <c r="W16" s="7">
        <v>1</v>
      </c>
      <c r="X16" s="7">
        <v>1</v>
      </c>
      <c r="Y16" s="7">
        <v>1</v>
      </c>
      <c r="Z16" s="7">
        <v>1</v>
      </c>
      <c r="AA16" s="7">
        <v>1</v>
      </c>
      <c r="AB16" s="7">
        <v>1</v>
      </c>
      <c r="AC16" s="7">
        <v>1</v>
      </c>
      <c r="AD16" s="7">
        <v>1</v>
      </c>
      <c r="AE16" s="7">
        <v>1</v>
      </c>
      <c r="AF16" s="7">
        <v>1</v>
      </c>
      <c r="AG16" s="7">
        <v>1</v>
      </c>
      <c r="AH16" s="7">
        <v>1</v>
      </c>
      <c r="AI16" s="7">
        <v>1</v>
      </c>
      <c r="AJ16" s="7">
        <v>1</v>
      </c>
      <c r="AK16" s="7">
        <v>1</v>
      </c>
      <c r="AL16" s="7">
        <v>1</v>
      </c>
      <c r="AM16" s="7">
        <v>1</v>
      </c>
      <c r="AN16" s="7">
        <v>1</v>
      </c>
      <c r="AO16" s="7">
        <v>1</v>
      </c>
      <c r="AP16" s="7">
        <v>1</v>
      </c>
      <c r="AQ16" s="7">
        <v>1</v>
      </c>
      <c r="AR16" s="7">
        <v>1</v>
      </c>
      <c r="AS16" s="7">
        <v>1</v>
      </c>
      <c r="AT16" s="7">
        <v>1</v>
      </c>
      <c r="AU16" s="8">
        <v>1</v>
      </c>
    </row>
    <row r="17" spans="3:102" x14ac:dyDescent="0.25">
      <c r="C17" s="4" t="str">
        <f t="shared" si="1"/>
        <v>Line 17: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17" s="4">
        <f t="shared" si="2"/>
        <v>17</v>
      </c>
      <c r="F17" s="4" t="s">
        <v>7</v>
      </c>
      <c r="G17" s="4" t="s">
        <v>10</v>
      </c>
      <c r="H17" s="1" t="s">
        <v>49</v>
      </c>
      <c r="I17" s="1" t="s">
        <v>10</v>
      </c>
      <c r="K17" s="1" t="str">
        <f t="shared" si="12"/>
        <v>Relative Expected Debt Interest Repayments</v>
      </c>
      <c r="M17" s="15">
        <v>1</v>
      </c>
      <c r="N17" s="7">
        <v>1</v>
      </c>
      <c r="O17" s="7">
        <v>1</v>
      </c>
      <c r="P17" s="7">
        <v>1</v>
      </c>
      <c r="Q17" s="7">
        <v>1</v>
      </c>
      <c r="R17" s="7">
        <v>1</v>
      </c>
      <c r="S17" s="7">
        <v>1</v>
      </c>
      <c r="T17" s="7">
        <v>1</v>
      </c>
      <c r="U17" s="7">
        <v>1</v>
      </c>
      <c r="V17" s="7">
        <v>1</v>
      </c>
      <c r="W17" s="7">
        <v>1</v>
      </c>
      <c r="X17" s="7">
        <v>1</v>
      </c>
      <c r="Y17" s="7">
        <v>1</v>
      </c>
      <c r="Z17" s="7">
        <v>1</v>
      </c>
      <c r="AA17" s="7">
        <v>1</v>
      </c>
      <c r="AB17" s="7">
        <v>1</v>
      </c>
      <c r="AC17" s="7">
        <v>1</v>
      </c>
      <c r="AD17" s="7">
        <v>1</v>
      </c>
      <c r="AE17" s="7">
        <v>1</v>
      </c>
      <c r="AF17" s="7">
        <v>1</v>
      </c>
      <c r="AG17" s="7">
        <v>1</v>
      </c>
      <c r="AH17" s="7">
        <v>1</v>
      </c>
      <c r="AI17" s="7">
        <v>1</v>
      </c>
      <c r="AJ17" s="7">
        <v>1</v>
      </c>
      <c r="AK17" s="7">
        <v>1</v>
      </c>
      <c r="AL17" s="7">
        <v>1</v>
      </c>
      <c r="AM17" s="7">
        <v>1</v>
      </c>
      <c r="AN17" s="7">
        <v>1</v>
      </c>
      <c r="AO17" s="7">
        <v>1</v>
      </c>
      <c r="AP17" s="7">
        <v>1</v>
      </c>
      <c r="AQ17" s="7">
        <v>1</v>
      </c>
      <c r="AR17" s="7">
        <v>1</v>
      </c>
      <c r="AS17" s="7">
        <v>1</v>
      </c>
      <c r="AT17" s="7">
        <v>1</v>
      </c>
      <c r="AU17" s="8">
        <v>1</v>
      </c>
    </row>
    <row r="18" spans="3:102" x14ac:dyDescent="0.25">
      <c r="C18" s="4" t="str">
        <f t="shared" si="1"/>
        <v>Line 18: Relative Direct Support payments. This is a scenario multiplier. This is the multiplier on payments.  It may increase if for example the Government pays for increased production volume, or it may decrease if for example there are service penalties.</v>
      </c>
      <c r="E18" s="4">
        <f t="shared" si="2"/>
        <v>18</v>
      </c>
      <c r="F18" s="4" t="s">
        <v>7</v>
      </c>
      <c r="G18" s="4" t="s">
        <v>10</v>
      </c>
      <c r="H18" s="1" t="s">
        <v>18</v>
      </c>
      <c r="I18" s="1" t="s">
        <v>10</v>
      </c>
      <c r="K18" s="1" t="str">
        <f t="shared" si="12"/>
        <v>Relative Direct Support payments</v>
      </c>
      <c r="M18" s="15">
        <v>1</v>
      </c>
      <c r="N18" s="7">
        <v>1</v>
      </c>
      <c r="O18" s="7">
        <v>1</v>
      </c>
      <c r="P18" s="7">
        <v>1</v>
      </c>
      <c r="Q18" s="7">
        <v>1</v>
      </c>
      <c r="R18" s="7">
        <v>1</v>
      </c>
      <c r="S18" s="7">
        <v>1</v>
      </c>
      <c r="T18" s="7">
        <v>1</v>
      </c>
      <c r="U18" s="7">
        <v>1</v>
      </c>
      <c r="V18" s="7">
        <v>1</v>
      </c>
      <c r="W18" s="7">
        <v>1</v>
      </c>
      <c r="X18" s="7">
        <v>1</v>
      </c>
      <c r="Y18" s="7">
        <v>1</v>
      </c>
      <c r="Z18" s="7">
        <v>1</v>
      </c>
      <c r="AA18" s="7">
        <v>1</v>
      </c>
      <c r="AB18" s="7">
        <v>1</v>
      </c>
      <c r="AC18" s="7">
        <v>1</v>
      </c>
      <c r="AD18" s="7">
        <v>1</v>
      </c>
      <c r="AE18" s="7">
        <v>1</v>
      </c>
      <c r="AF18" s="7">
        <v>1</v>
      </c>
      <c r="AG18" s="7">
        <v>1</v>
      </c>
      <c r="AH18" s="7">
        <v>1</v>
      </c>
      <c r="AI18" s="7">
        <v>1</v>
      </c>
      <c r="AJ18" s="7">
        <v>1</v>
      </c>
      <c r="AK18" s="7">
        <v>1</v>
      </c>
      <c r="AL18" s="7">
        <v>1</v>
      </c>
      <c r="AM18" s="7">
        <v>1</v>
      </c>
      <c r="AN18" s="7">
        <v>1</v>
      </c>
      <c r="AO18" s="7">
        <v>1</v>
      </c>
      <c r="AP18" s="7">
        <v>1</v>
      </c>
      <c r="AQ18" s="7">
        <v>1</v>
      </c>
      <c r="AR18" s="7">
        <v>1</v>
      </c>
      <c r="AS18" s="7">
        <v>1</v>
      </c>
      <c r="AT18" s="7">
        <v>1</v>
      </c>
      <c r="AU18" s="8">
        <v>1</v>
      </c>
      <c r="BO18" s="1" t="s">
        <v>239</v>
      </c>
    </row>
    <row r="19" spans="3:102" ht="15.75" thickBot="1" x14ac:dyDescent="0.3">
      <c r="C19" s="4" t="str">
        <f t="shared" si="1"/>
        <v>Line 19: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19" s="4">
        <f t="shared" si="2"/>
        <v>19</v>
      </c>
      <c r="F19" s="4" t="s">
        <v>7</v>
      </c>
      <c r="G19" s="4" t="s">
        <v>10</v>
      </c>
      <c r="H19" s="1" t="s">
        <v>44</v>
      </c>
      <c r="I19" s="1" t="s">
        <v>10</v>
      </c>
      <c r="K19" s="1" t="str">
        <f t="shared" si="12"/>
        <v>Relative Direct Government receipts</v>
      </c>
      <c r="M19" s="16">
        <v>1</v>
      </c>
      <c r="N19" s="9">
        <v>1</v>
      </c>
      <c r="O19" s="9">
        <v>1</v>
      </c>
      <c r="P19" s="9">
        <v>1</v>
      </c>
      <c r="Q19" s="9">
        <v>1</v>
      </c>
      <c r="R19" s="9">
        <v>1</v>
      </c>
      <c r="S19" s="9">
        <v>1</v>
      </c>
      <c r="T19" s="9">
        <v>1</v>
      </c>
      <c r="U19" s="9">
        <v>1</v>
      </c>
      <c r="V19" s="9">
        <v>1</v>
      </c>
      <c r="W19" s="9">
        <v>1</v>
      </c>
      <c r="X19" s="9">
        <v>1</v>
      </c>
      <c r="Y19" s="9">
        <v>1</v>
      </c>
      <c r="Z19" s="9">
        <v>1</v>
      </c>
      <c r="AA19" s="9">
        <v>1</v>
      </c>
      <c r="AB19" s="9">
        <v>1</v>
      </c>
      <c r="AC19" s="9">
        <v>1</v>
      </c>
      <c r="AD19" s="9">
        <v>1</v>
      </c>
      <c r="AE19" s="9">
        <v>1</v>
      </c>
      <c r="AF19" s="9">
        <v>1</v>
      </c>
      <c r="AG19" s="9">
        <v>1</v>
      </c>
      <c r="AH19" s="9">
        <v>1</v>
      </c>
      <c r="AI19" s="9">
        <v>1</v>
      </c>
      <c r="AJ19" s="9">
        <v>1</v>
      </c>
      <c r="AK19" s="9">
        <v>1</v>
      </c>
      <c r="AL19" s="9">
        <v>1</v>
      </c>
      <c r="AM19" s="9">
        <v>1</v>
      </c>
      <c r="AN19" s="9">
        <v>1</v>
      </c>
      <c r="AO19" s="9">
        <v>1</v>
      </c>
      <c r="AP19" s="9">
        <v>1</v>
      </c>
      <c r="AQ19" s="9">
        <v>1</v>
      </c>
      <c r="AR19" s="9">
        <v>1</v>
      </c>
      <c r="AS19" s="9">
        <v>1</v>
      </c>
      <c r="AT19" s="9">
        <v>1</v>
      </c>
      <c r="AU19" s="10">
        <v>1</v>
      </c>
      <c r="BO19" s="154"/>
      <c r="BP19" s="152">
        <f>M$5</f>
        <v>2020</v>
      </c>
      <c r="BQ19" s="152">
        <f t="shared" ref="BQ19:CX19" si="15">N$5</f>
        <v>2021</v>
      </c>
      <c r="BR19" s="152">
        <f t="shared" si="15"/>
        <v>2022</v>
      </c>
      <c r="BS19" s="152">
        <f t="shared" si="15"/>
        <v>2023</v>
      </c>
      <c r="BT19" s="152">
        <f t="shared" si="15"/>
        <v>2024</v>
      </c>
      <c r="BU19" s="152">
        <f t="shared" si="15"/>
        <v>2025</v>
      </c>
      <c r="BV19" s="152">
        <f t="shared" si="15"/>
        <v>2026</v>
      </c>
      <c r="BW19" s="152">
        <f t="shared" si="15"/>
        <v>2027</v>
      </c>
      <c r="BX19" s="152">
        <f t="shared" si="15"/>
        <v>2028</v>
      </c>
      <c r="BY19" s="152">
        <f t="shared" si="15"/>
        <v>2029</v>
      </c>
      <c r="BZ19" s="152">
        <f t="shared" si="15"/>
        <v>2030</v>
      </c>
      <c r="CA19" s="152">
        <f t="shared" si="15"/>
        <v>2031</v>
      </c>
      <c r="CB19" s="152">
        <f t="shared" si="15"/>
        <v>2032</v>
      </c>
      <c r="CC19" s="152">
        <f t="shared" si="15"/>
        <v>2033</v>
      </c>
      <c r="CD19" s="152">
        <f t="shared" si="15"/>
        <v>2034</v>
      </c>
      <c r="CE19" s="152">
        <f t="shared" si="15"/>
        <v>2035</v>
      </c>
      <c r="CF19" s="152">
        <f t="shared" si="15"/>
        <v>2036</v>
      </c>
      <c r="CG19" s="152">
        <f t="shared" si="15"/>
        <v>2037</v>
      </c>
      <c r="CH19" s="152">
        <f t="shared" si="15"/>
        <v>2038</v>
      </c>
      <c r="CI19" s="152">
        <f t="shared" si="15"/>
        <v>2039</v>
      </c>
      <c r="CJ19" s="152">
        <f t="shared" si="15"/>
        <v>2040</v>
      </c>
      <c r="CK19" s="152">
        <f t="shared" si="15"/>
        <v>2041</v>
      </c>
      <c r="CL19" s="152">
        <f t="shared" si="15"/>
        <v>2042</v>
      </c>
      <c r="CM19" s="152">
        <f t="shared" si="15"/>
        <v>2043</v>
      </c>
      <c r="CN19" s="152">
        <f t="shared" si="15"/>
        <v>2044</v>
      </c>
      <c r="CO19" s="152">
        <f t="shared" si="15"/>
        <v>2045</v>
      </c>
      <c r="CP19" s="152">
        <f t="shared" si="15"/>
        <v>2046</v>
      </c>
      <c r="CQ19" s="152">
        <f t="shared" si="15"/>
        <v>2047</v>
      </c>
      <c r="CR19" s="152">
        <f t="shared" si="15"/>
        <v>2048</v>
      </c>
      <c r="CS19" s="152">
        <f t="shared" si="15"/>
        <v>2049</v>
      </c>
      <c r="CT19" s="152">
        <f t="shared" si="15"/>
        <v>2050</v>
      </c>
      <c r="CU19" s="152">
        <f t="shared" si="15"/>
        <v>2051</v>
      </c>
      <c r="CV19" s="152">
        <f t="shared" si="15"/>
        <v>2052</v>
      </c>
      <c r="CW19" s="152">
        <f t="shared" si="15"/>
        <v>2053</v>
      </c>
      <c r="CX19" s="153">
        <f t="shared" si="15"/>
        <v>2054</v>
      </c>
    </row>
    <row r="20" spans="3:102" ht="15.75" thickBot="1" x14ac:dyDescent="0.3">
      <c r="C20" s="4" t="str">
        <f t="shared" si="1"/>
        <v/>
      </c>
      <c r="E20" s="4">
        <f t="shared" si="2"/>
        <v>20</v>
      </c>
      <c r="G20" s="4" t="s">
        <v>10</v>
      </c>
      <c r="I20" s="1" t="s">
        <v>10</v>
      </c>
      <c r="J20" s="2" t="s">
        <v>12</v>
      </c>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BO20" s="155" t="str">
        <f t="shared" ref="BO20:BO25" si="16">BO7</f>
        <v>Gross Operating Income to Company</v>
      </c>
      <c r="BP20" s="146">
        <f>M21</f>
        <v>0</v>
      </c>
      <c r="BQ20" s="146">
        <f t="shared" ref="BQ20:BV20" si="17">N21</f>
        <v>0</v>
      </c>
      <c r="BR20" s="146">
        <f t="shared" si="17"/>
        <v>0</v>
      </c>
      <c r="BS20" s="146">
        <f t="shared" si="17"/>
        <v>0</v>
      </c>
      <c r="BT20" s="146">
        <f t="shared" si="17"/>
        <v>0</v>
      </c>
      <c r="BU20" s="146">
        <f t="shared" si="17"/>
        <v>0</v>
      </c>
      <c r="BV20" s="146">
        <f t="shared" si="17"/>
        <v>0</v>
      </c>
      <c r="BW20" s="146">
        <f t="shared" ref="BW20:CX20" si="18">T21</f>
        <v>0</v>
      </c>
      <c r="BX20" s="146">
        <f t="shared" si="18"/>
        <v>0</v>
      </c>
      <c r="BY20" s="146">
        <f t="shared" si="18"/>
        <v>0</v>
      </c>
      <c r="BZ20" s="146">
        <f t="shared" si="18"/>
        <v>0</v>
      </c>
      <c r="CA20" s="146">
        <f t="shared" si="18"/>
        <v>0</v>
      </c>
      <c r="CB20" s="146">
        <f t="shared" si="18"/>
        <v>0</v>
      </c>
      <c r="CC20" s="146">
        <f t="shared" si="18"/>
        <v>0</v>
      </c>
      <c r="CD20" s="146">
        <f t="shared" si="18"/>
        <v>0</v>
      </c>
      <c r="CE20" s="146">
        <f t="shared" si="18"/>
        <v>0</v>
      </c>
      <c r="CF20" s="146">
        <f t="shared" si="18"/>
        <v>0</v>
      </c>
      <c r="CG20" s="146">
        <f t="shared" si="18"/>
        <v>0</v>
      </c>
      <c r="CH20" s="146">
        <f t="shared" si="18"/>
        <v>0</v>
      </c>
      <c r="CI20" s="146">
        <f t="shared" si="18"/>
        <v>0</v>
      </c>
      <c r="CJ20" s="146">
        <f t="shared" si="18"/>
        <v>0</v>
      </c>
      <c r="CK20" s="146">
        <f t="shared" si="18"/>
        <v>0</v>
      </c>
      <c r="CL20" s="146">
        <f t="shared" si="18"/>
        <v>0</v>
      </c>
      <c r="CM20" s="146">
        <f t="shared" si="18"/>
        <v>0</v>
      </c>
      <c r="CN20" s="146">
        <f t="shared" si="18"/>
        <v>0</v>
      </c>
      <c r="CO20" s="146">
        <f t="shared" si="18"/>
        <v>0</v>
      </c>
      <c r="CP20" s="146">
        <f t="shared" si="18"/>
        <v>0</v>
      </c>
      <c r="CQ20" s="146">
        <f t="shared" si="18"/>
        <v>0</v>
      </c>
      <c r="CR20" s="146">
        <f t="shared" si="18"/>
        <v>0</v>
      </c>
      <c r="CS20" s="146">
        <f t="shared" si="18"/>
        <v>0</v>
      </c>
      <c r="CT20" s="146">
        <f t="shared" si="18"/>
        <v>0</v>
      </c>
      <c r="CU20" s="146">
        <f t="shared" si="18"/>
        <v>0</v>
      </c>
      <c r="CV20" s="146">
        <f t="shared" si="18"/>
        <v>0</v>
      </c>
      <c r="CW20" s="146">
        <f t="shared" si="18"/>
        <v>0</v>
      </c>
      <c r="CX20" s="147">
        <f t="shared" si="18"/>
        <v>0</v>
      </c>
    </row>
    <row r="21" spans="3:102" x14ac:dyDescent="0.25">
      <c r="C21" s="4" t="str">
        <f t="shared" si="1"/>
        <v>Line 21: Scenario Gross Operating Income to Company. This is a calculation. This is simply the basecase multiplied by the relative scenario.</v>
      </c>
      <c r="E21" s="4">
        <f t="shared" si="2"/>
        <v>21</v>
      </c>
      <c r="F21" s="4" t="s">
        <v>8</v>
      </c>
      <c r="G21" s="4" t="s">
        <v>10</v>
      </c>
      <c r="H21" s="1" t="s">
        <v>21</v>
      </c>
      <c r="I21" s="1" t="s">
        <v>10</v>
      </c>
      <c r="K21" s="1" t="str">
        <f>"Scenario "&amp;K7</f>
        <v>Scenario Gross Operating Income to Company</v>
      </c>
      <c r="M21" s="32">
        <f t="shared" ref="M21:AU24" si="19">M7*M14</f>
        <v>0</v>
      </c>
      <c r="N21" s="33">
        <f t="shared" si="19"/>
        <v>0</v>
      </c>
      <c r="O21" s="33">
        <f t="shared" si="19"/>
        <v>0</v>
      </c>
      <c r="P21" s="33">
        <f t="shared" si="19"/>
        <v>0</v>
      </c>
      <c r="Q21" s="33">
        <f t="shared" si="19"/>
        <v>0</v>
      </c>
      <c r="R21" s="33">
        <f t="shared" si="19"/>
        <v>0</v>
      </c>
      <c r="S21" s="33">
        <f t="shared" si="19"/>
        <v>0</v>
      </c>
      <c r="T21" s="33">
        <f t="shared" si="19"/>
        <v>0</v>
      </c>
      <c r="U21" s="33">
        <f t="shared" si="19"/>
        <v>0</v>
      </c>
      <c r="V21" s="33">
        <f t="shared" si="19"/>
        <v>0</v>
      </c>
      <c r="W21" s="33">
        <f t="shared" si="19"/>
        <v>0</v>
      </c>
      <c r="X21" s="33">
        <f t="shared" si="19"/>
        <v>0</v>
      </c>
      <c r="Y21" s="33">
        <f t="shared" si="19"/>
        <v>0</v>
      </c>
      <c r="Z21" s="33">
        <f t="shared" si="19"/>
        <v>0</v>
      </c>
      <c r="AA21" s="33">
        <f t="shared" si="19"/>
        <v>0</v>
      </c>
      <c r="AB21" s="33">
        <f t="shared" si="19"/>
        <v>0</v>
      </c>
      <c r="AC21" s="33">
        <f t="shared" si="19"/>
        <v>0</v>
      </c>
      <c r="AD21" s="33">
        <f t="shared" si="19"/>
        <v>0</v>
      </c>
      <c r="AE21" s="33">
        <f t="shared" si="19"/>
        <v>0</v>
      </c>
      <c r="AF21" s="33">
        <f t="shared" si="19"/>
        <v>0</v>
      </c>
      <c r="AG21" s="33">
        <f t="shared" si="19"/>
        <v>0</v>
      </c>
      <c r="AH21" s="33">
        <f t="shared" si="19"/>
        <v>0</v>
      </c>
      <c r="AI21" s="33">
        <f t="shared" si="19"/>
        <v>0</v>
      </c>
      <c r="AJ21" s="33">
        <f t="shared" si="19"/>
        <v>0</v>
      </c>
      <c r="AK21" s="33">
        <f t="shared" si="19"/>
        <v>0</v>
      </c>
      <c r="AL21" s="33">
        <f t="shared" si="19"/>
        <v>0</v>
      </c>
      <c r="AM21" s="33">
        <f t="shared" si="19"/>
        <v>0</v>
      </c>
      <c r="AN21" s="33">
        <f t="shared" si="19"/>
        <v>0</v>
      </c>
      <c r="AO21" s="33">
        <f t="shared" si="19"/>
        <v>0</v>
      </c>
      <c r="AP21" s="33">
        <f t="shared" si="19"/>
        <v>0</v>
      </c>
      <c r="AQ21" s="33">
        <f t="shared" si="19"/>
        <v>0</v>
      </c>
      <c r="AR21" s="33">
        <f t="shared" si="19"/>
        <v>0</v>
      </c>
      <c r="AS21" s="33">
        <f t="shared" si="19"/>
        <v>0</v>
      </c>
      <c r="AT21" s="33">
        <f t="shared" si="19"/>
        <v>0</v>
      </c>
      <c r="AU21" s="34">
        <f t="shared" si="19"/>
        <v>0</v>
      </c>
      <c r="BO21" s="156" t="str">
        <f t="shared" si="16"/>
        <v>Operating Expenses</v>
      </c>
      <c r="BP21" s="150">
        <f>-M22</f>
        <v>0</v>
      </c>
      <c r="BQ21" s="150">
        <f t="shared" ref="BQ21:BV23" si="20">-N22</f>
        <v>0</v>
      </c>
      <c r="BR21" s="150">
        <f t="shared" si="20"/>
        <v>0</v>
      </c>
      <c r="BS21" s="150">
        <f t="shared" si="20"/>
        <v>0</v>
      </c>
      <c r="BT21" s="150">
        <f t="shared" si="20"/>
        <v>0</v>
      </c>
      <c r="BU21" s="150">
        <f t="shared" si="20"/>
        <v>0</v>
      </c>
      <c r="BV21" s="150">
        <f t="shared" si="20"/>
        <v>0</v>
      </c>
      <c r="BW21" s="150">
        <f t="shared" ref="BW21:CF23" si="21">-T22</f>
        <v>0</v>
      </c>
      <c r="BX21" s="150">
        <f t="shared" si="21"/>
        <v>0</v>
      </c>
      <c r="BY21" s="150">
        <f t="shared" si="21"/>
        <v>0</v>
      </c>
      <c r="BZ21" s="150">
        <f t="shared" si="21"/>
        <v>0</v>
      </c>
      <c r="CA21" s="150">
        <f t="shared" si="21"/>
        <v>0</v>
      </c>
      <c r="CB21" s="150">
        <f t="shared" si="21"/>
        <v>0</v>
      </c>
      <c r="CC21" s="150">
        <f t="shared" si="21"/>
        <v>0</v>
      </c>
      <c r="CD21" s="150">
        <f t="shared" si="21"/>
        <v>0</v>
      </c>
      <c r="CE21" s="150">
        <f t="shared" si="21"/>
        <v>0</v>
      </c>
      <c r="CF21" s="150">
        <f t="shared" si="21"/>
        <v>0</v>
      </c>
      <c r="CG21" s="150">
        <f t="shared" ref="CG21:CP23" si="22">-AD22</f>
        <v>0</v>
      </c>
      <c r="CH21" s="150">
        <f t="shared" si="22"/>
        <v>0</v>
      </c>
      <c r="CI21" s="150">
        <f t="shared" si="22"/>
        <v>0</v>
      </c>
      <c r="CJ21" s="150">
        <f t="shared" si="22"/>
        <v>0</v>
      </c>
      <c r="CK21" s="150">
        <f t="shared" si="22"/>
        <v>0</v>
      </c>
      <c r="CL21" s="150">
        <f t="shared" si="22"/>
        <v>0</v>
      </c>
      <c r="CM21" s="150">
        <f t="shared" si="22"/>
        <v>0</v>
      </c>
      <c r="CN21" s="150">
        <f t="shared" si="22"/>
        <v>0</v>
      </c>
      <c r="CO21" s="150">
        <f t="shared" si="22"/>
        <v>0</v>
      </c>
      <c r="CP21" s="150">
        <f t="shared" si="22"/>
        <v>0</v>
      </c>
      <c r="CQ21" s="150">
        <f t="shared" ref="CQ21:CX23" si="23">-AN22</f>
        <v>0</v>
      </c>
      <c r="CR21" s="150">
        <f t="shared" si="23"/>
        <v>0</v>
      </c>
      <c r="CS21" s="150">
        <f t="shared" si="23"/>
        <v>0</v>
      </c>
      <c r="CT21" s="150">
        <f t="shared" si="23"/>
        <v>0</v>
      </c>
      <c r="CU21" s="150">
        <f t="shared" si="23"/>
        <v>0</v>
      </c>
      <c r="CV21" s="150">
        <f t="shared" si="23"/>
        <v>0</v>
      </c>
      <c r="CW21" s="150">
        <f t="shared" si="23"/>
        <v>0</v>
      </c>
      <c r="CX21" s="151">
        <f t="shared" si="23"/>
        <v>0</v>
      </c>
    </row>
    <row r="22" spans="3:102" x14ac:dyDescent="0.25">
      <c r="C22" s="4" t="str">
        <f t="shared" si="1"/>
        <v>Line 22: Scenario Operating Expenses. This is a calculation. This is simply the basecase multiplied by the relative scenario.</v>
      </c>
      <c r="E22" s="4">
        <f t="shared" si="2"/>
        <v>22</v>
      </c>
      <c r="F22" s="4" t="s">
        <v>8</v>
      </c>
      <c r="G22" s="4" t="s">
        <v>10</v>
      </c>
      <c r="H22" s="1" t="s">
        <v>21</v>
      </c>
      <c r="I22" s="1" t="s">
        <v>10</v>
      </c>
      <c r="K22" s="1" t="str">
        <f>"Scenario "&amp;K8</f>
        <v>Scenario Operating Expenses</v>
      </c>
      <c r="M22" s="35">
        <f t="shared" si="19"/>
        <v>0</v>
      </c>
      <c r="N22" s="36">
        <f t="shared" si="19"/>
        <v>0</v>
      </c>
      <c r="O22" s="36">
        <f t="shared" si="19"/>
        <v>0</v>
      </c>
      <c r="P22" s="36">
        <f t="shared" si="19"/>
        <v>0</v>
      </c>
      <c r="Q22" s="36">
        <f t="shared" si="19"/>
        <v>0</v>
      </c>
      <c r="R22" s="36">
        <f t="shared" si="19"/>
        <v>0</v>
      </c>
      <c r="S22" s="36">
        <f t="shared" si="19"/>
        <v>0</v>
      </c>
      <c r="T22" s="36">
        <f t="shared" si="19"/>
        <v>0</v>
      </c>
      <c r="U22" s="36">
        <f t="shared" si="19"/>
        <v>0</v>
      </c>
      <c r="V22" s="36">
        <f t="shared" si="19"/>
        <v>0</v>
      </c>
      <c r="W22" s="36">
        <f t="shared" si="19"/>
        <v>0</v>
      </c>
      <c r="X22" s="36">
        <f t="shared" si="19"/>
        <v>0</v>
      </c>
      <c r="Y22" s="36">
        <f t="shared" si="19"/>
        <v>0</v>
      </c>
      <c r="Z22" s="36">
        <f t="shared" si="19"/>
        <v>0</v>
      </c>
      <c r="AA22" s="36">
        <f t="shared" si="19"/>
        <v>0</v>
      </c>
      <c r="AB22" s="36">
        <f t="shared" si="19"/>
        <v>0</v>
      </c>
      <c r="AC22" s="36">
        <f t="shared" si="19"/>
        <v>0</v>
      </c>
      <c r="AD22" s="36">
        <f t="shared" si="19"/>
        <v>0</v>
      </c>
      <c r="AE22" s="36">
        <f t="shared" si="19"/>
        <v>0</v>
      </c>
      <c r="AF22" s="36">
        <f t="shared" si="19"/>
        <v>0</v>
      </c>
      <c r="AG22" s="36">
        <f t="shared" si="19"/>
        <v>0</v>
      </c>
      <c r="AH22" s="36">
        <f t="shared" si="19"/>
        <v>0</v>
      </c>
      <c r="AI22" s="36">
        <f t="shared" si="19"/>
        <v>0</v>
      </c>
      <c r="AJ22" s="36">
        <f t="shared" si="19"/>
        <v>0</v>
      </c>
      <c r="AK22" s="36">
        <f t="shared" si="19"/>
        <v>0</v>
      </c>
      <c r="AL22" s="36">
        <f t="shared" si="19"/>
        <v>0</v>
      </c>
      <c r="AM22" s="36">
        <f t="shared" si="19"/>
        <v>0</v>
      </c>
      <c r="AN22" s="36">
        <f t="shared" si="19"/>
        <v>0</v>
      </c>
      <c r="AO22" s="36">
        <f t="shared" si="19"/>
        <v>0</v>
      </c>
      <c r="AP22" s="36">
        <f t="shared" si="19"/>
        <v>0</v>
      </c>
      <c r="AQ22" s="36">
        <f t="shared" si="19"/>
        <v>0</v>
      </c>
      <c r="AR22" s="36">
        <f t="shared" si="19"/>
        <v>0</v>
      </c>
      <c r="AS22" s="36">
        <f t="shared" si="19"/>
        <v>0</v>
      </c>
      <c r="AT22" s="36">
        <f t="shared" si="19"/>
        <v>0</v>
      </c>
      <c r="AU22" s="37">
        <f t="shared" si="19"/>
        <v>0</v>
      </c>
      <c r="BO22" s="156" t="str">
        <f t="shared" si="16"/>
        <v>Expected Debt Principal Repayments</v>
      </c>
      <c r="BP22" s="150">
        <f>-M23</f>
        <v>0</v>
      </c>
      <c r="BQ22" s="150">
        <f t="shared" si="20"/>
        <v>0</v>
      </c>
      <c r="BR22" s="150">
        <f t="shared" si="20"/>
        <v>0</v>
      </c>
      <c r="BS22" s="150">
        <f t="shared" si="20"/>
        <v>0</v>
      </c>
      <c r="BT22" s="150">
        <f t="shared" si="20"/>
        <v>0</v>
      </c>
      <c r="BU22" s="150">
        <f t="shared" si="20"/>
        <v>0</v>
      </c>
      <c r="BV22" s="150">
        <f t="shared" si="20"/>
        <v>0</v>
      </c>
      <c r="BW22" s="150">
        <f t="shared" si="21"/>
        <v>0</v>
      </c>
      <c r="BX22" s="150">
        <f t="shared" si="21"/>
        <v>0</v>
      </c>
      <c r="BY22" s="150">
        <f t="shared" si="21"/>
        <v>0</v>
      </c>
      <c r="BZ22" s="150">
        <f t="shared" si="21"/>
        <v>0</v>
      </c>
      <c r="CA22" s="150">
        <f t="shared" si="21"/>
        <v>0</v>
      </c>
      <c r="CB22" s="150">
        <f t="shared" si="21"/>
        <v>0</v>
      </c>
      <c r="CC22" s="150">
        <f t="shared" si="21"/>
        <v>0</v>
      </c>
      <c r="CD22" s="150">
        <f t="shared" si="21"/>
        <v>0</v>
      </c>
      <c r="CE22" s="150">
        <f t="shared" si="21"/>
        <v>0</v>
      </c>
      <c r="CF22" s="150">
        <f t="shared" si="21"/>
        <v>0</v>
      </c>
      <c r="CG22" s="150">
        <f t="shared" si="22"/>
        <v>0</v>
      </c>
      <c r="CH22" s="150">
        <f t="shared" si="22"/>
        <v>0</v>
      </c>
      <c r="CI22" s="150">
        <f t="shared" si="22"/>
        <v>0</v>
      </c>
      <c r="CJ22" s="150">
        <f t="shared" si="22"/>
        <v>0</v>
      </c>
      <c r="CK22" s="150">
        <f t="shared" si="22"/>
        <v>0</v>
      </c>
      <c r="CL22" s="150">
        <f t="shared" si="22"/>
        <v>0</v>
      </c>
      <c r="CM22" s="150">
        <f t="shared" si="22"/>
        <v>0</v>
      </c>
      <c r="CN22" s="150">
        <f t="shared" si="22"/>
        <v>0</v>
      </c>
      <c r="CO22" s="150">
        <f t="shared" si="22"/>
        <v>0</v>
      </c>
      <c r="CP22" s="150">
        <f t="shared" si="22"/>
        <v>0</v>
      </c>
      <c r="CQ22" s="150">
        <f t="shared" si="23"/>
        <v>0</v>
      </c>
      <c r="CR22" s="150">
        <f t="shared" si="23"/>
        <v>0</v>
      </c>
      <c r="CS22" s="150">
        <f t="shared" si="23"/>
        <v>0</v>
      </c>
      <c r="CT22" s="150">
        <f t="shared" si="23"/>
        <v>0</v>
      </c>
      <c r="CU22" s="150">
        <f t="shared" si="23"/>
        <v>0</v>
      </c>
      <c r="CV22" s="150">
        <f t="shared" si="23"/>
        <v>0</v>
      </c>
      <c r="CW22" s="150">
        <f t="shared" si="23"/>
        <v>0</v>
      </c>
      <c r="CX22" s="151">
        <f t="shared" si="23"/>
        <v>0</v>
      </c>
    </row>
    <row r="23" spans="3:102" x14ac:dyDescent="0.25">
      <c r="C23" s="4" t="str">
        <f t="shared" si="1"/>
        <v>Line 23: Scenario Expected Debt Principal Repayments. This is a calculation. This is simply the basecase multiplied by the relative scenario.</v>
      </c>
      <c r="E23" s="4">
        <f t="shared" si="2"/>
        <v>23</v>
      </c>
      <c r="F23" s="4" t="s">
        <v>8</v>
      </c>
      <c r="G23" s="4" t="s">
        <v>10</v>
      </c>
      <c r="H23" s="1" t="s">
        <v>21</v>
      </c>
      <c r="I23" s="1" t="s">
        <v>10</v>
      </c>
      <c r="K23" s="1" t="str">
        <f>"Scenario "&amp;K9</f>
        <v>Scenario Expected Debt Principal Repayments</v>
      </c>
      <c r="M23" s="35">
        <f t="shared" si="19"/>
        <v>0</v>
      </c>
      <c r="N23" s="36">
        <f t="shared" si="19"/>
        <v>0</v>
      </c>
      <c r="O23" s="36">
        <f t="shared" si="19"/>
        <v>0</v>
      </c>
      <c r="P23" s="36">
        <f t="shared" si="19"/>
        <v>0</v>
      </c>
      <c r="Q23" s="36">
        <f t="shared" si="19"/>
        <v>0</v>
      </c>
      <c r="R23" s="36">
        <f t="shared" si="19"/>
        <v>0</v>
      </c>
      <c r="S23" s="36">
        <f t="shared" si="19"/>
        <v>0</v>
      </c>
      <c r="T23" s="36">
        <f t="shared" si="19"/>
        <v>0</v>
      </c>
      <c r="U23" s="36">
        <f t="shared" si="19"/>
        <v>0</v>
      </c>
      <c r="V23" s="36">
        <f t="shared" si="19"/>
        <v>0</v>
      </c>
      <c r="W23" s="36">
        <f t="shared" si="19"/>
        <v>0</v>
      </c>
      <c r="X23" s="36">
        <f t="shared" si="19"/>
        <v>0</v>
      </c>
      <c r="Y23" s="36">
        <f t="shared" si="19"/>
        <v>0</v>
      </c>
      <c r="Z23" s="36">
        <f t="shared" si="19"/>
        <v>0</v>
      </c>
      <c r="AA23" s="36">
        <f t="shared" si="19"/>
        <v>0</v>
      </c>
      <c r="AB23" s="36">
        <f t="shared" si="19"/>
        <v>0</v>
      </c>
      <c r="AC23" s="36">
        <f t="shared" si="19"/>
        <v>0</v>
      </c>
      <c r="AD23" s="36">
        <f t="shared" si="19"/>
        <v>0</v>
      </c>
      <c r="AE23" s="36">
        <f t="shared" si="19"/>
        <v>0</v>
      </c>
      <c r="AF23" s="36">
        <f t="shared" si="19"/>
        <v>0</v>
      </c>
      <c r="AG23" s="36">
        <f t="shared" si="19"/>
        <v>0</v>
      </c>
      <c r="AH23" s="36">
        <f t="shared" si="19"/>
        <v>0</v>
      </c>
      <c r="AI23" s="36">
        <f t="shared" si="19"/>
        <v>0</v>
      </c>
      <c r="AJ23" s="36">
        <f t="shared" si="19"/>
        <v>0</v>
      </c>
      <c r="AK23" s="36">
        <f t="shared" si="19"/>
        <v>0</v>
      </c>
      <c r="AL23" s="36">
        <f t="shared" si="19"/>
        <v>0</v>
      </c>
      <c r="AM23" s="36">
        <f t="shared" si="19"/>
        <v>0</v>
      </c>
      <c r="AN23" s="36">
        <f t="shared" si="19"/>
        <v>0</v>
      </c>
      <c r="AO23" s="36">
        <f t="shared" si="19"/>
        <v>0</v>
      </c>
      <c r="AP23" s="36">
        <f t="shared" si="19"/>
        <v>0</v>
      </c>
      <c r="AQ23" s="36">
        <f t="shared" si="19"/>
        <v>0</v>
      </c>
      <c r="AR23" s="36">
        <f t="shared" si="19"/>
        <v>0</v>
      </c>
      <c r="AS23" s="36">
        <f t="shared" si="19"/>
        <v>0</v>
      </c>
      <c r="AT23" s="36">
        <f t="shared" si="19"/>
        <v>0</v>
      </c>
      <c r="AU23" s="37">
        <f t="shared" si="19"/>
        <v>0</v>
      </c>
      <c r="BO23" s="156" t="str">
        <f t="shared" si="16"/>
        <v>Expected Debt Interest Repayments</v>
      </c>
      <c r="BP23" s="150">
        <f>-M24</f>
        <v>0</v>
      </c>
      <c r="BQ23" s="150">
        <f t="shared" si="20"/>
        <v>0</v>
      </c>
      <c r="BR23" s="150">
        <f t="shared" si="20"/>
        <v>0</v>
      </c>
      <c r="BS23" s="150">
        <f t="shared" si="20"/>
        <v>0</v>
      </c>
      <c r="BT23" s="150">
        <f t="shared" si="20"/>
        <v>0</v>
      </c>
      <c r="BU23" s="150">
        <f t="shared" si="20"/>
        <v>0</v>
      </c>
      <c r="BV23" s="150">
        <f t="shared" si="20"/>
        <v>0</v>
      </c>
      <c r="BW23" s="150">
        <f t="shared" si="21"/>
        <v>0</v>
      </c>
      <c r="BX23" s="150">
        <f t="shared" si="21"/>
        <v>0</v>
      </c>
      <c r="BY23" s="150">
        <f t="shared" si="21"/>
        <v>0</v>
      </c>
      <c r="BZ23" s="150">
        <f t="shared" si="21"/>
        <v>0</v>
      </c>
      <c r="CA23" s="150">
        <f t="shared" si="21"/>
        <v>0</v>
      </c>
      <c r="CB23" s="150">
        <f t="shared" si="21"/>
        <v>0</v>
      </c>
      <c r="CC23" s="150">
        <f t="shared" si="21"/>
        <v>0</v>
      </c>
      <c r="CD23" s="150">
        <f t="shared" si="21"/>
        <v>0</v>
      </c>
      <c r="CE23" s="150">
        <f t="shared" si="21"/>
        <v>0</v>
      </c>
      <c r="CF23" s="150">
        <f t="shared" si="21"/>
        <v>0</v>
      </c>
      <c r="CG23" s="150">
        <f t="shared" si="22"/>
        <v>0</v>
      </c>
      <c r="CH23" s="150">
        <f t="shared" si="22"/>
        <v>0</v>
      </c>
      <c r="CI23" s="150">
        <f t="shared" si="22"/>
        <v>0</v>
      </c>
      <c r="CJ23" s="150">
        <f t="shared" si="22"/>
        <v>0</v>
      </c>
      <c r="CK23" s="150">
        <f t="shared" si="22"/>
        <v>0</v>
      </c>
      <c r="CL23" s="150">
        <f t="shared" si="22"/>
        <v>0</v>
      </c>
      <c r="CM23" s="150">
        <f t="shared" si="22"/>
        <v>0</v>
      </c>
      <c r="CN23" s="150">
        <f t="shared" si="22"/>
        <v>0</v>
      </c>
      <c r="CO23" s="150">
        <f t="shared" si="22"/>
        <v>0</v>
      </c>
      <c r="CP23" s="150">
        <f t="shared" si="22"/>
        <v>0</v>
      </c>
      <c r="CQ23" s="150">
        <f t="shared" si="23"/>
        <v>0</v>
      </c>
      <c r="CR23" s="150">
        <f t="shared" si="23"/>
        <v>0</v>
      </c>
      <c r="CS23" s="150">
        <f t="shared" si="23"/>
        <v>0</v>
      </c>
      <c r="CT23" s="150">
        <f t="shared" si="23"/>
        <v>0</v>
      </c>
      <c r="CU23" s="150">
        <f t="shared" si="23"/>
        <v>0</v>
      </c>
      <c r="CV23" s="150">
        <f t="shared" si="23"/>
        <v>0</v>
      </c>
      <c r="CW23" s="150">
        <f t="shared" si="23"/>
        <v>0</v>
      </c>
      <c r="CX23" s="151">
        <f t="shared" si="23"/>
        <v>0</v>
      </c>
    </row>
    <row r="24" spans="3:102" x14ac:dyDescent="0.25">
      <c r="C24" s="4" t="str">
        <f t="shared" si="1"/>
        <v>Line 24: Scenario Expected Debt Interest Repayments. This is a calculation. This is simply the basecase multiplied by the relative scenario.</v>
      </c>
      <c r="E24" s="4">
        <f t="shared" si="2"/>
        <v>24</v>
      </c>
      <c r="F24" s="4" t="s">
        <v>8</v>
      </c>
      <c r="G24" s="4" t="s">
        <v>10</v>
      </c>
      <c r="H24" s="1" t="s">
        <v>21</v>
      </c>
      <c r="I24" s="1" t="s">
        <v>10</v>
      </c>
      <c r="K24" s="1" t="str">
        <f>"Scenario "&amp;K10</f>
        <v>Scenario Expected Debt Interest Repayments</v>
      </c>
      <c r="M24" s="35">
        <f t="shared" si="19"/>
        <v>0</v>
      </c>
      <c r="N24" s="36">
        <f t="shared" si="19"/>
        <v>0</v>
      </c>
      <c r="O24" s="36">
        <f t="shared" si="19"/>
        <v>0</v>
      </c>
      <c r="P24" s="36">
        <f t="shared" si="19"/>
        <v>0</v>
      </c>
      <c r="Q24" s="36">
        <f t="shared" si="19"/>
        <v>0</v>
      </c>
      <c r="R24" s="36">
        <f t="shared" si="19"/>
        <v>0</v>
      </c>
      <c r="S24" s="36">
        <f t="shared" si="19"/>
        <v>0</v>
      </c>
      <c r="T24" s="36">
        <f t="shared" si="19"/>
        <v>0</v>
      </c>
      <c r="U24" s="36">
        <f t="shared" si="19"/>
        <v>0</v>
      </c>
      <c r="V24" s="36">
        <f t="shared" si="19"/>
        <v>0</v>
      </c>
      <c r="W24" s="36">
        <f t="shared" si="19"/>
        <v>0</v>
      </c>
      <c r="X24" s="36">
        <f t="shared" si="19"/>
        <v>0</v>
      </c>
      <c r="Y24" s="36">
        <f t="shared" si="19"/>
        <v>0</v>
      </c>
      <c r="Z24" s="36">
        <f t="shared" si="19"/>
        <v>0</v>
      </c>
      <c r="AA24" s="36">
        <f t="shared" si="19"/>
        <v>0</v>
      </c>
      <c r="AB24" s="36">
        <f t="shared" si="19"/>
        <v>0</v>
      </c>
      <c r="AC24" s="36">
        <f t="shared" si="19"/>
        <v>0</v>
      </c>
      <c r="AD24" s="36">
        <f t="shared" si="19"/>
        <v>0</v>
      </c>
      <c r="AE24" s="36">
        <f t="shared" si="19"/>
        <v>0</v>
      </c>
      <c r="AF24" s="36">
        <f t="shared" si="19"/>
        <v>0</v>
      </c>
      <c r="AG24" s="36">
        <f t="shared" si="19"/>
        <v>0</v>
      </c>
      <c r="AH24" s="36">
        <f t="shared" si="19"/>
        <v>0</v>
      </c>
      <c r="AI24" s="36">
        <f t="shared" si="19"/>
        <v>0</v>
      </c>
      <c r="AJ24" s="36">
        <f t="shared" si="19"/>
        <v>0</v>
      </c>
      <c r="AK24" s="36">
        <f t="shared" si="19"/>
        <v>0</v>
      </c>
      <c r="AL24" s="36">
        <f t="shared" si="19"/>
        <v>0</v>
      </c>
      <c r="AM24" s="36">
        <f t="shared" si="19"/>
        <v>0</v>
      </c>
      <c r="AN24" s="36">
        <f t="shared" si="19"/>
        <v>0</v>
      </c>
      <c r="AO24" s="36">
        <f t="shared" si="19"/>
        <v>0</v>
      </c>
      <c r="AP24" s="36">
        <f t="shared" si="19"/>
        <v>0</v>
      </c>
      <c r="AQ24" s="36">
        <f t="shared" si="19"/>
        <v>0</v>
      </c>
      <c r="AR24" s="36">
        <f t="shared" si="19"/>
        <v>0</v>
      </c>
      <c r="AS24" s="36">
        <f t="shared" si="19"/>
        <v>0</v>
      </c>
      <c r="AT24" s="36">
        <f t="shared" si="19"/>
        <v>0</v>
      </c>
      <c r="AU24" s="37">
        <f t="shared" si="19"/>
        <v>0</v>
      </c>
      <c r="BO24" s="156" t="str">
        <f t="shared" si="16"/>
        <v>Direct Support payments</v>
      </c>
      <c r="BP24" s="150">
        <f>-M26</f>
        <v>0</v>
      </c>
      <c r="BQ24" s="150">
        <f t="shared" ref="BQ24:BV24" si="24">-N26</f>
        <v>0</v>
      </c>
      <c r="BR24" s="150">
        <f t="shared" si="24"/>
        <v>0</v>
      </c>
      <c r="BS24" s="150">
        <f t="shared" si="24"/>
        <v>0</v>
      </c>
      <c r="BT24" s="150">
        <f t="shared" si="24"/>
        <v>0</v>
      </c>
      <c r="BU24" s="150">
        <f t="shared" si="24"/>
        <v>0</v>
      </c>
      <c r="BV24" s="150">
        <f t="shared" si="24"/>
        <v>0</v>
      </c>
      <c r="BW24" s="150">
        <f t="shared" ref="BW24:CX24" si="25">-T26</f>
        <v>0</v>
      </c>
      <c r="BX24" s="150">
        <f t="shared" si="25"/>
        <v>0</v>
      </c>
      <c r="BY24" s="150">
        <f t="shared" si="25"/>
        <v>0</v>
      </c>
      <c r="BZ24" s="150">
        <f t="shared" si="25"/>
        <v>0</v>
      </c>
      <c r="CA24" s="150">
        <f t="shared" si="25"/>
        <v>0</v>
      </c>
      <c r="CB24" s="150">
        <f t="shared" si="25"/>
        <v>0</v>
      </c>
      <c r="CC24" s="150">
        <f t="shared" si="25"/>
        <v>0</v>
      </c>
      <c r="CD24" s="150">
        <f t="shared" si="25"/>
        <v>0</v>
      </c>
      <c r="CE24" s="150">
        <f t="shared" si="25"/>
        <v>0</v>
      </c>
      <c r="CF24" s="150">
        <f t="shared" si="25"/>
        <v>0</v>
      </c>
      <c r="CG24" s="150">
        <f t="shared" si="25"/>
        <v>0</v>
      </c>
      <c r="CH24" s="150">
        <f t="shared" si="25"/>
        <v>0</v>
      </c>
      <c r="CI24" s="150">
        <f t="shared" si="25"/>
        <v>0</v>
      </c>
      <c r="CJ24" s="150">
        <f t="shared" si="25"/>
        <v>0</v>
      </c>
      <c r="CK24" s="150">
        <f t="shared" si="25"/>
        <v>0</v>
      </c>
      <c r="CL24" s="150">
        <f t="shared" si="25"/>
        <v>0</v>
      </c>
      <c r="CM24" s="150">
        <f t="shared" si="25"/>
        <v>0</v>
      </c>
      <c r="CN24" s="150">
        <f t="shared" si="25"/>
        <v>0</v>
      </c>
      <c r="CO24" s="150">
        <f t="shared" si="25"/>
        <v>0</v>
      </c>
      <c r="CP24" s="150">
        <f t="shared" si="25"/>
        <v>0</v>
      </c>
      <c r="CQ24" s="150">
        <f t="shared" si="25"/>
        <v>0</v>
      </c>
      <c r="CR24" s="150">
        <f t="shared" si="25"/>
        <v>0</v>
      </c>
      <c r="CS24" s="150">
        <f t="shared" si="25"/>
        <v>0</v>
      </c>
      <c r="CT24" s="150">
        <f t="shared" si="25"/>
        <v>0</v>
      </c>
      <c r="CU24" s="150">
        <f t="shared" si="25"/>
        <v>0</v>
      </c>
      <c r="CV24" s="150">
        <f t="shared" si="25"/>
        <v>0</v>
      </c>
      <c r="CW24" s="150">
        <f t="shared" si="25"/>
        <v>0</v>
      </c>
      <c r="CX24" s="151">
        <f t="shared" si="25"/>
        <v>0</v>
      </c>
    </row>
    <row r="25" spans="3:102" x14ac:dyDescent="0.25">
      <c r="C25" s="4" t="str">
        <f t="shared" si="1"/>
        <v>Line 25: Net cashflow after debt servicing. This is a calculation. This is the sum of scenario income and costs</v>
      </c>
      <c r="E25" s="4">
        <f t="shared" si="2"/>
        <v>25</v>
      </c>
      <c r="F25" s="4" t="s">
        <v>8</v>
      </c>
      <c r="G25" s="4" t="s">
        <v>10</v>
      </c>
      <c r="H25" s="1" t="s">
        <v>52</v>
      </c>
      <c r="I25" s="1" t="s">
        <v>10</v>
      </c>
      <c r="K25" s="1" t="s">
        <v>16</v>
      </c>
      <c r="M25" s="35">
        <f>SUM(M21:M24)</f>
        <v>0</v>
      </c>
      <c r="N25" s="36">
        <f t="shared" ref="N25:AU25" si="26">SUM(N21:N24)</f>
        <v>0</v>
      </c>
      <c r="O25" s="36">
        <f t="shared" si="26"/>
        <v>0</v>
      </c>
      <c r="P25" s="36">
        <f t="shared" si="26"/>
        <v>0</v>
      </c>
      <c r="Q25" s="36">
        <f t="shared" si="26"/>
        <v>0</v>
      </c>
      <c r="R25" s="36">
        <f t="shared" si="26"/>
        <v>0</v>
      </c>
      <c r="S25" s="36">
        <f t="shared" si="26"/>
        <v>0</v>
      </c>
      <c r="T25" s="36">
        <f t="shared" si="26"/>
        <v>0</v>
      </c>
      <c r="U25" s="36">
        <f t="shared" si="26"/>
        <v>0</v>
      </c>
      <c r="V25" s="36">
        <f t="shared" si="26"/>
        <v>0</v>
      </c>
      <c r="W25" s="36">
        <f t="shared" si="26"/>
        <v>0</v>
      </c>
      <c r="X25" s="36">
        <f t="shared" si="26"/>
        <v>0</v>
      </c>
      <c r="Y25" s="36">
        <f t="shared" si="26"/>
        <v>0</v>
      </c>
      <c r="Z25" s="36">
        <f t="shared" si="26"/>
        <v>0</v>
      </c>
      <c r="AA25" s="36">
        <f t="shared" si="26"/>
        <v>0</v>
      </c>
      <c r="AB25" s="36">
        <f t="shared" si="26"/>
        <v>0</v>
      </c>
      <c r="AC25" s="36">
        <f t="shared" si="26"/>
        <v>0</v>
      </c>
      <c r="AD25" s="36">
        <f t="shared" si="26"/>
        <v>0</v>
      </c>
      <c r="AE25" s="36">
        <f t="shared" si="26"/>
        <v>0</v>
      </c>
      <c r="AF25" s="36">
        <f t="shared" si="26"/>
        <v>0</v>
      </c>
      <c r="AG25" s="36">
        <f t="shared" si="26"/>
        <v>0</v>
      </c>
      <c r="AH25" s="36">
        <f t="shared" si="26"/>
        <v>0</v>
      </c>
      <c r="AI25" s="36">
        <f t="shared" si="26"/>
        <v>0</v>
      </c>
      <c r="AJ25" s="36">
        <f t="shared" si="26"/>
        <v>0</v>
      </c>
      <c r="AK25" s="36">
        <f t="shared" si="26"/>
        <v>0</v>
      </c>
      <c r="AL25" s="36">
        <f t="shared" si="26"/>
        <v>0</v>
      </c>
      <c r="AM25" s="36">
        <f t="shared" si="26"/>
        <v>0</v>
      </c>
      <c r="AN25" s="36">
        <f t="shared" si="26"/>
        <v>0</v>
      </c>
      <c r="AO25" s="36">
        <f t="shared" si="26"/>
        <v>0</v>
      </c>
      <c r="AP25" s="36">
        <f t="shared" si="26"/>
        <v>0</v>
      </c>
      <c r="AQ25" s="36">
        <f t="shared" si="26"/>
        <v>0</v>
      </c>
      <c r="AR25" s="36">
        <f t="shared" si="26"/>
        <v>0</v>
      </c>
      <c r="AS25" s="36">
        <f t="shared" si="26"/>
        <v>0</v>
      </c>
      <c r="AT25" s="36">
        <f t="shared" si="26"/>
        <v>0</v>
      </c>
      <c r="AU25" s="37">
        <f t="shared" si="26"/>
        <v>0</v>
      </c>
      <c r="BO25" s="157" t="str">
        <f t="shared" si="16"/>
        <v>Direct Government receipts</v>
      </c>
      <c r="BP25" s="148">
        <f>M27</f>
        <v>0</v>
      </c>
      <c r="BQ25" s="148">
        <f t="shared" ref="BQ25:BV25" si="27">N27</f>
        <v>0</v>
      </c>
      <c r="BR25" s="148">
        <f t="shared" si="27"/>
        <v>0</v>
      </c>
      <c r="BS25" s="148">
        <f t="shared" si="27"/>
        <v>0</v>
      </c>
      <c r="BT25" s="148">
        <f t="shared" si="27"/>
        <v>0</v>
      </c>
      <c r="BU25" s="148">
        <f t="shared" si="27"/>
        <v>0</v>
      </c>
      <c r="BV25" s="148">
        <f t="shared" si="27"/>
        <v>0</v>
      </c>
      <c r="BW25" s="148">
        <f t="shared" ref="BW25:CX25" si="28">T27</f>
        <v>0</v>
      </c>
      <c r="BX25" s="148">
        <f t="shared" si="28"/>
        <v>0</v>
      </c>
      <c r="BY25" s="148">
        <f t="shared" si="28"/>
        <v>0</v>
      </c>
      <c r="BZ25" s="148">
        <f t="shared" si="28"/>
        <v>0</v>
      </c>
      <c r="CA25" s="148">
        <f t="shared" si="28"/>
        <v>0</v>
      </c>
      <c r="CB25" s="148">
        <f t="shared" si="28"/>
        <v>0</v>
      </c>
      <c r="CC25" s="148">
        <f t="shared" si="28"/>
        <v>0</v>
      </c>
      <c r="CD25" s="148">
        <f t="shared" si="28"/>
        <v>0</v>
      </c>
      <c r="CE25" s="148">
        <f t="shared" si="28"/>
        <v>0</v>
      </c>
      <c r="CF25" s="148">
        <f t="shared" si="28"/>
        <v>0</v>
      </c>
      <c r="CG25" s="148">
        <f t="shared" si="28"/>
        <v>0</v>
      </c>
      <c r="CH25" s="148">
        <f t="shared" si="28"/>
        <v>0</v>
      </c>
      <c r="CI25" s="148">
        <f t="shared" si="28"/>
        <v>0</v>
      </c>
      <c r="CJ25" s="148">
        <f t="shared" si="28"/>
        <v>0</v>
      </c>
      <c r="CK25" s="148">
        <f t="shared" si="28"/>
        <v>0</v>
      </c>
      <c r="CL25" s="148">
        <f t="shared" si="28"/>
        <v>0</v>
      </c>
      <c r="CM25" s="148">
        <f t="shared" si="28"/>
        <v>0</v>
      </c>
      <c r="CN25" s="148">
        <f t="shared" si="28"/>
        <v>0</v>
      </c>
      <c r="CO25" s="148">
        <f t="shared" si="28"/>
        <v>0</v>
      </c>
      <c r="CP25" s="148">
        <f t="shared" si="28"/>
        <v>0</v>
      </c>
      <c r="CQ25" s="148">
        <f t="shared" si="28"/>
        <v>0</v>
      </c>
      <c r="CR25" s="148">
        <f t="shared" si="28"/>
        <v>0</v>
      </c>
      <c r="CS25" s="148">
        <f t="shared" si="28"/>
        <v>0</v>
      </c>
      <c r="CT25" s="148">
        <f t="shared" si="28"/>
        <v>0</v>
      </c>
      <c r="CU25" s="148">
        <f t="shared" si="28"/>
        <v>0</v>
      </c>
      <c r="CV25" s="148">
        <f t="shared" si="28"/>
        <v>0</v>
      </c>
      <c r="CW25" s="148">
        <f t="shared" si="28"/>
        <v>0</v>
      </c>
      <c r="CX25" s="149">
        <f t="shared" si="28"/>
        <v>0</v>
      </c>
    </row>
    <row r="26" spans="3:102" x14ac:dyDescent="0.25">
      <c r="C26" s="4" t="str">
        <f t="shared" si="1"/>
        <v>Line 26: Direct Support payments. This is a calculation. This is simply the basecase multiplied by the relative scenario.</v>
      </c>
      <c r="E26" s="4">
        <f t="shared" si="2"/>
        <v>26</v>
      </c>
      <c r="F26" s="4" t="s">
        <v>8</v>
      </c>
      <c r="G26" s="4" t="s">
        <v>10</v>
      </c>
      <c r="H26" s="1" t="s">
        <v>21</v>
      </c>
      <c r="I26" s="1" t="s">
        <v>10</v>
      </c>
      <c r="K26" s="1" t="str">
        <f>K11</f>
        <v>Direct Support payments</v>
      </c>
      <c r="M26" s="38">
        <f t="shared" ref="M26:AU27" si="29">M11*M18</f>
        <v>0</v>
      </c>
      <c r="N26" s="39">
        <f t="shared" si="29"/>
        <v>0</v>
      </c>
      <c r="O26" s="39">
        <f t="shared" si="29"/>
        <v>0</v>
      </c>
      <c r="P26" s="39">
        <f t="shared" si="29"/>
        <v>0</v>
      </c>
      <c r="Q26" s="39">
        <f t="shared" si="29"/>
        <v>0</v>
      </c>
      <c r="R26" s="39">
        <f t="shared" si="29"/>
        <v>0</v>
      </c>
      <c r="S26" s="39">
        <f t="shared" si="29"/>
        <v>0</v>
      </c>
      <c r="T26" s="39">
        <f t="shared" si="29"/>
        <v>0</v>
      </c>
      <c r="U26" s="39">
        <f t="shared" si="29"/>
        <v>0</v>
      </c>
      <c r="V26" s="39">
        <f t="shared" si="29"/>
        <v>0</v>
      </c>
      <c r="W26" s="39">
        <f t="shared" si="29"/>
        <v>0</v>
      </c>
      <c r="X26" s="39">
        <f t="shared" si="29"/>
        <v>0</v>
      </c>
      <c r="Y26" s="39">
        <f t="shared" si="29"/>
        <v>0</v>
      </c>
      <c r="Z26" s="39">
        <f t="shared" si="29"/>
        <v>0</v>
      </c>
      <c r="AA26" s="39">
        <f t="shared" si="29"/>
        <v>0</v>
      </c>
      <c r="AB26" s="39">
        <f t="shared" si="29"/>
        <v>0</v>
      </c>
      <c r="AC26" s="39">
        <f t="shared" si="29"/>
        <v>0</v>
      </c>
      <c r="AD26" s="39">
        <f t="shared" si="29"/>
        <v>0</v>
      </c>
      <c r="AE26" s="39">
        <f t="shared" si="29"/>
        <v>0</v>
      </c>
      <c r="AF26" s="39">
        <f t="shared" si="29"/>
        <v>0</v>
      </c>
      <c r="AG26" s="39">
        <f t="shared" si="29"/>
        <v>0</v>
      </c>
      <c r="AH26" s="39">
        <f t="shared" si="29"/>
        <v>0</v>
      </c>
      <c r="AI26" s="39">
        <f t="shared" si="29"/>
        <v>0</v>
      </c>
      <c r="AJ26" s="39">
        <f t="shared" si="29"/>
        <v>0</v>
      </c>
      <c r="AK26" s="39">
        <f t="shared" si="29"/>
        <v>0</v>
      </c>
      <c r="AL26" s="39">
        <f t="shared" si="29"/>
        <v>0</v>
      </c>
      <c r="AM26" s="39">
        <f t="shared" si="29"/>
        <v>0</v>
      </c>
      <c r="AN26" s="39">
        <f t="shared" si="29"/>
        <v>0</v>
      </c>
      <c r="AO26" s="39">
        <f t="shared" si="29"/>
        <v>0</v>
      </c>
      <c r="AP26" s="39">
        <f t="shared" si="29"/>
        <v>0</v>
      </c>
      <c r="AQ26" s="39">
        <f t="shared" si="29"/>
        <v>0</v>
      </c>
      <c r="AR26" s="39">
        <f t="shared" si="29"/>
        <v>0</v>
      </c>
      <c r="AS26" s="39">
        <f t="shared" si="29"/>
        <v>0</v>
      </c>
      <c r="AT26" s="39">
        <f t="shared" si="29"/>
        <v>0</v>
      </c>
      <c r="AU26" s="40">
        <f t="shared" si="29"/>
        <v>0</v>
      </c>
      <c r="BO26" s="155" t="s">
        <v>236</v>
      </c>
      <c r="BP26" s="146">
        <f>BP20-BP21</f>
        <v>0</v>
      </c>
      <c r="BQ26" s="146">
        <f t="shared" ref="BQ26:BV26" si="30">BQ20-BQ21</f>
        <v>0</v>
      </c>
      <c r="BR26" s="146">
        <f t="shared" si="30"/>
        <v>0</v>
      </c>
      <c r="BS26" s="146">
        <f t="shared" si="30"/>
        <v>0</v>
      </c>
      <c r="BT26" s="146">
        <f t="shared" si="30"/>
        <v>0</v>
      </c>
      <c r="BU26" s="146">
        <f t="shared" si="30"/>
        <v>0</v>
      </c>
      <c r="BV26" s="146">
        <f t="shared" si="30"/>
        <v>0</v>
      </c>
      <c r="BW26" s="146">
        <f t="shared" ref="BW26:CX26" si="31">BW20-BW21</f>
        <v>0</v>
      </c>
      <c r="BX26" s="146">
        <f t="shared" si="31"/>
        <v>0</v>
      </c>
      <c r="BY26" s="146">
        <f t="shared" si="31"/>
        <v>0</v>
      </c>
      <c r="BZ26" s="146">
        <f t="shared" si="31"/>
        <v>0</v>
      </c>
      <c r="CA26" s="146">
        <f t="shared" si="31"/>
        <v>0</v>
      </c>
      <c r="CB26" s="146">
        <f t="shared" si="31"/>
        <v>0</v>
      </c>
      <c r="CC26" s="146">
        <f t="shared" si="31"/>
        <v>0</v>
      </c>
      <c r="CD26" s="146">
        <f t="shared" si="31"/>
        <v>0</v>
      </c>
      <c r="CE26" s="146">
        <f t="shared" si="31"/>
        <v>0</v>
      </c>
      <c r="CF26" s="146">
        <f t="shared" si="31"/>
        <v>0</v>
      </c>
      <c r="CG26" s="146">
        <f t="shared" si="31"/>
        <v>0</v>
      </c>
      <c r="CH26" s="146">
        <f t="shared" si="31"/>
        <v>0</v>
      </c>
      <c r="CI26" s="146">
        <f t="shared" si="31"/>
        <v>0</v>
      </c>
      <c r="CJ26" s="146">
        <f t="shared" si="31"/>
        <v>0</v>
      </c>
      <c r="CK26" s="146">
        <f t="shared" si="31"/>
        <v>0</v>
      </c>
      <c r="CL26" s="146">
        <f t="shared" si="31"/>
        <v>0</v>
      </c>
      <c r="CM26" s="146">
        <f t="shared" si="31"/>
        <v>0</v>
      </c>
      <c r="CN26" s="146">
        <f t="shared" si="31"/>
        <v>0</v>
      </c>
      <c r="CO26" s="146">
        <f t="shared" si="31"/>
        <v>0</v>
      </c>
      <c r="CP26" s="146">
        <f t="shared" si="31"/>
        <v>0</v>
      </c>
      <c r="CQ26" s="146">
        <f t="shared" si="31"/>
        <v>0</v>
      </c>
      <c r="CR26" s="146">
        <f t="shared" si="31"/>
        <v>0</v>
      </c>
      <c r="CS26" s="146">
        <f t="shared" si="31"/>
        <v>0</v>
      </c>
      <c r="CT26" s="146">
        <f t="shared" si="31"/>
        <v>0</v>
      </c>
      <c r="CU26" s="146">
        <f t="shared" si="31"/>
        <v>0</v>
      </c>
      <c r="CV26" s="146">
        <f t="shared" si="31"/>
        <v>0</v>
      </c>
      <c r="CW26" s="146">
        <f t="shared" si="31"/>
        <v>0</v>
      </c>
      <c r="CX26" s="147">
        <f t="shared" si="31"/>
        <v>0</v>
      </c>
    </row>
    <row r="27" spans="3:102" ht="15.75" thickBot="1" x14ac:dyDescent="0.3">
      <c r="C27" s="4" t="str">
        <f t="shared" si="1"/>
        <v>Line 27: Direct Government receipts. This is a calculation. This is simply the basecase multiplied by the relative scenario.</v>
      </c>
      <c r="E27" s="4">
        <f t="shared" si="2"/>
        <v>27</v>
      </c>
      <c r="F27" s="4" t="s">
        <v>8</v>
      </c>
      <c r="G27" s="4" t="s">
        <v>10</v>
      </c>
      <c r="H27" s="1" t="s">
        <v>21</v>
      </c>
      <c r="I27" s="1" t="s">
        <v>10</v>
      </c>
      <c r="K27" s="1" t="str">
        <f>K12</f>
        <v>Direct Government receipts</v>
      </c>
      <c r="M27" s="59">
        <f t="shared" si="29"/>
        <v>0</v>
      </c>
      <c r="N27" s="60">
        <f t="shared" si="29"/>
        <v>0</v>
      </c>
      <c r="O27" s="60">
        <f t="shared" si="29"/>
        <v>0</v>
      </c>
      <c r="P27" s="60">
        <f t="shared" si="29"/>
        <v>0</v>
      </c>
      <c r="Q27" s="60">
        <f t="shared" si="29"/>
        <v>0</v>
      </c>
      <c r="R27" s="60">
        <f t="shared" si="29"/>
        <v>0</v>
      </c>
      <c r="S27" s="60">
        <f t="shared" si="29"/>
        <v>0</v>
      </c>
      <c r="T27" s="60">
        <f t="shared" si="29"/>
        <v>0</v>
      </c>
      <c r="U27" s="60">
        <f t="shared" si="29"/>
        <v>0</v>
      </c>
      <c r="V27" s="60">
        <f t="shared" si="29"/>
        <v>0</v>
      </c>
      <c r="W27" s="60">
        <f t="shared" si="29"/>
        <v>0</v>
      </c>
      <c r="X27" s="60">
        <f t="shared" si="29"/>
        <v>0</v>
      </c>
      <c r="Y27" s="60">
        <f t="shared" si="29"/>
        <v>0</v>
      </c>
      <c r="Z27" s="60">
        <f t="shared" si="29"/>
        <v>0</v>
      </c>
      <c r="AA27" s="60">
        <f t="shared" si="29"/>
        <v>0</v>
      </c>
      <c r="AB27" s="60">
        <f t="shared" si="29"/>
        <v>0</v>
      </c>
      <c r="AC27" s="60">
        <f t="shared" si="29"/>
        <v>0</v>
      </c>
      <c r="AD27" s="60">
        <f t="shared" si="29"/>
        <v>0</v>
      </c>
      <c r="AE27" s="60">
        <f t="shared" si="29"/>
        <v>0</v>
      </c>
      <c r="AF27" s="60">
        <f t="shared" si="29"/>
        <v>0</v>
      </c>
      <c r="AG27" s="60">
        <f t="shared" si="29"/>
        <v>0</v>
      </c>
      <c r="AH27" s="60">
        <f t="shared" si="29"/>
        <v>0</v>
      </c>
      <c r="AI27" s="60">
        <f t="shared" si="29"/>
        <v>0</v>
      </c>
      <c r="AJ27" s="60">
        <f t="shared" si="29"/>
        <v>0</v>
      </c>
      <c r="AK27" s="60">
        <f t="shared" si="29"/>
        <v>0</v>
      </c>
      <c r="AL27" s="60">
        <f t="shared" si="29"/>
        <v>0</v>
      </c>
      <c r="AM27" s="60">
        <f t="shared" si="29"/>
        <v>0</v>
      </c>
      <c r="AN27" s="60">
        <f t="shared" si="29"/>
        <v>0</v>
      </c>
      <c r="AO27" s="60">
        <f t="shared" si="29"/>
        <v>0</v>
      </c>
      <c r="AP27" s="60">
        <f t="shared" si="29"/>
        <v>0</v>
      </c>
      <c r="AQ27" s="60">
        <f t="shared" si="29"/>
        <v>0</v>
      </c>
      <c r="AR27" s="60">
        <f t="shared" si="29"/>
        <v>0</v>
      </c>
      <c r="AS27" s="60">
        <f t="shared" si="29"/>
        <v>0</v>
      </c>
      <c r="AT27" s="60">
        <f t="shared" si="29"/>
        <v>0</v>
      </c>
      <c r="AU27" s="61">
        <f t="shared" si="29"/>
        <v>0</v>
      </c>
      <c r="BO27" s="156" t="s">
        <v>237</v>
      </c>
      <c r="BP27" s="150">
        <f>BP22+BP23</f>
        <v>0</v>
      </c>
      <c r="BQ27" s="150">
        <f t="shared" ref="BQ27:BV27" si="32">BQ22+BQ23</f>
        <v>0</v>
      </c>
      <c r="BR27" s="150">
        <f t="shared" si="32"/>
        <v>0</v>
      </c>
      <c r="BS27" s="150">
        <f t="shared" si="32"/>
        <v>0</v>
      </c>
      <c r="BT27" s="150">
        <f t="shared" si="32"/>
        <v>0</v>
      </c>
      <c r="BU27" s="150">
        <f t="shared" si="32"/>
        <v>0</v>
      </c>
      <c r="BV27" s="150">
        <f t="shared" si="32"/>
        <v>0</v>
      </c>
      <c r="BW27" s="150">
        <f t="shared" ref="BW27:CX27" si="33">BW22+BW23</f>
        <v>0</v>
      </c>
      <c r="BX27" s="150">
        <f t="shared" si="33"/>
        <v>0</v>
      </c>
      <c r="BY27" s="150">
        <f t="shared" si="33"/>
        <v>0</v>
      </c>
      <c r="BZ27" s="150">
        <f t="shared" si="33"/>
        <v>0</v>
      </c>
      <c r="CA27" s="150">
        <f t="shared" si="33"/>
        <v>0</v>
      </c>
      <c r="CB27" s="150">
        <f t="shared" si="33"/>
        <v>0</v>
      </c>
      <c r="CC27" s="150">
        <f t="shared" si="33"/>
        <v>0</v>
      </c>
      <c r="CD27" s="150">
        <f t="shared" si="33"/>
        <v>0</v>
      </c>
      <c r="CE27" s="150">
        <f t="shared" si="33"/>
        <v>0</v>
      </c>
      <c r="CF27" s="150">
        <f t="shared" si="33"/>
        <v>0</v>
      </c>
      <c r="CG27" s="150">
        <f t="shared" si="33"/>
        <v>0</v>
      </c>
      <c r="CH27" s="150">
        <f t="shared" si="33"/>
        <v>0</v>
      </c>
      <c r="CI27" s="150">
        <f t="shared" si="33"/>
        <v>0</v>
      </c>
      <c r="CJ27" s="150">
        <f t="shared" si="33"/>
        <v>0</v>
      </c>
      <c r="CK27" s="150">
        <f t="shared" si="33"/>
        <v>0</v>
      </c>
      <c r="CL27" s="150">
        <f t="shared" si="33"/>
        <v>0</v>
      </c>
      <c r="CM27" s="150">
        <f t="shared" si="33"/>
        <v>0</v>
      </c>
      <c r="CN27" s="150">
        <f t="shared" si="33"/>
        <v>0</v>
      </c>
      <c r="CO27" s="150">
        <f t="shared" si="33"/>
        <v>0</v>
      </c>
      <c r="CP27" s="150">
        <f t="shared" si="33"/>
        <v>0</v>
      </c>
      <c r="CQ27" s="150">
        <f t="shared" si="33"/>
        <v>0</v>
      </c>
      <c r="CR27" s="150">
        <f t="shared" si="33"/>
        <v>0</v>
      </c>
      <c r="CS27" s="150">
        <f t="shared" si="33"/>
        <v>0</v>
      </c>
      <c r="CT27" s="150">
        <f t="shared" si="33"/>
        <v>0</v>
      </c>
      <c r="CU27" s="150">
        <f t="shared" si="33"/>
        <v>0</v>
      </c>
      <c r="CV27" s="150">
        <f t="shared" si="33"/>
        <v>0</v>
      </c>
      <c r="CW27" s="150">
        <f t="shared" si="33"/>
        <v>0</v>
      </c>
      <c r="CX27" s="151">
        <f t="shared" si="33"/>
        <v>0</v>
      </c>
    </row>
    <row r="28" spans="3:102" x14ac:dyDescent="0.25">
      <c r="C28" s="4" t="str">
        <f t="shared" si="1"/>
        <v/>
      </c>
      <c r="E28" s="4">
        <f t="shared" si="2"/>
        <v>28</v>
      </c>
      <c r="G28" s="4" t="s">
        <v>10</v>
      </c>
      <c r="I28" s="1" t="s">
        <v>10</v>
      </c>
      <c r="M28" s="31"/>
      <c r="N28" s="31"/>
      <c r="O28" s="31"/>
      <c r="P28" s="10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BO28" s="157" t="s">
        <v>241</v>
      </c>
      <c r="BP28" s="148">
        <f>BP24-BP25</f>
        <v>0</v>
      </c>
      <c r="BQ28" s="148">
        <f t="shared" ref="BQ28:BV28" si="34">BQ24-BQ25</f>
        <v>0</v>
      </c>
      <c r="BR28" s="148">
        <f t="shared" si="34"/>
        <v>0</v>
      </c>
      <c r="BS28" s="148">
        <f t="shared" si="34"/>
        <v>0</v>
      </c>
      <c r="BT28" s="148">
        <f t="shared" si="34"/>
        <v>0</v>
      </c>
      <c r="BU28" s="148">
        <f t="shared" si="34"/>
        <v>0</v>
      </c>
      <c r="BV28" s="148">
        <f t="shared" si="34"/>
        <v>0</v>
      </c>
      <c r="BW28" s="148">
        <f t="shared" ref="BW28:CX28" si="35">BW24-BW25</f>
        <v>0</v>
      </c>
      <c r="BX28" s="148">
        <f t="shared" si="35"/>
        <v>0</v>
      </c>
      <c r="BY28" s="148">
        <f t="shared" si="35"/>
        <v>0</v>
      </c>
      <c r="BZ28" s="148">
        <f t="shared" si="35"/>
        <v>0</v>
      </c>
      <c r="CA28" s="148">
        <f t="shared" si="35"/>
        <v>0</v>
      </c>
      <c r="CB28" s="148">
        <f t="shared" si="35"/>
        <v>0</v>
      </c>
      <c r="CC28" s="148">
        <f t="shared" si="35"/>
        <v>0</v>
      </c>
      <c r="CD28" s="148">
        <f t="shared" si="35"/>
        <v>0</v>
      </c>
      <c r="CE28" s="148">
        <f t="shared" si="35"/>
        <v>0</v>
      </c>
      <c r="CF28" s="148">
        <f t="shared" si="35"/>
        <v>0</v>
      </c>
      <c r="CG28" s="148">
        <f t="shared" si="35"/>
        <v>0</v>
      </c>
      <c r="CH28" s="148">
        <f t="shared" si="35"/>
        <v>0</v>
      </c>
      <c r="CI28" s="148">
        <f t="shared" si="35"/>
        <v>0</v>
      </c>
      <c r="CJ28" s="148">
        <f t="shared" si="35"/>
        <v>0</v>
      </c>
      <c r="CK28" s="148">
        <f t="shared" si="35"/>
        <v>0</v>
      </c>
      <c r="CL28" s="148">
        <f t="shared" si="35"/>
        <v>0</v>
      </c>
      <c r="CM28" s="148">
        <f t="shared" si="35"/>
        <v>0</v>
      </c>
      <c r="CN28" s="148">
        <f t="shared" si="35"/>
        <v>0</v>
      </c>
      <c r="CO28" s="148">
        <f t="shared" si="35"/>
        <v>0</v>
      </c>
      <c r="CP28" s="148">
        <f t="shared" si="35"/>
        <v>0</v>
      </c>
      <c r="CQ28" s="148">
        <f t="shared" si="35"/>
        <v>0</v>
      </c>
      <c r="CR28" s="148">
        <f t="shared" si="35"/>
        <v>0</v>
      </c>
      <c r="CS28" s="148">
        <f t="shared" si="35"/>
        <v>0</v>
      </c>
      <c r="CT28" s="148">
        <f t="shared" si="35"/>
        <v>0</v>
      </c>
      <c r="CU28" s="148">
        <f t="shared" si="35"/>
        <v>0</v>
      </c>
      <c r="CV28" s="148">
        <f t="shared" si="35"/>
        <v>0</v>
      </c>
      <c r="CW28" s="148">
        <f t="shared" si="35"/>
        <v>0</v>
      </c>
      <c r="CX28" s="149">
        <f t="shared" si="35"/>
        <v>0</v>
      </c>
    </row>
    <row r="29" spans="3:102" s="45" customFormat="1" x14ac:dyDescent="0.25">
      <c r="C29" s="44" t="str">
        <f t="shared" si="1"/>
        <v/>
      </c>
      <c r="D29" s="44"/>
      <c r="E29" s="44">
        <f t="shared" si="2"/>
        <v>29</v>
      </c>
      <c r="F29" s="44"/>
      <c r="G29" s="44" t="s">
        <v>10</v>
      </c>
      <c r="I29" s="45" t="s">
        <v>10</v>
      </c>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row>
    <row r="30" spans="3:102" ht="18.75" outlineLevel="1" x14ac:dyDescent="0.3">
      <c r="C30" s="4" t="str">
        <f t="shared" si="1"/>
        <v/>
      </c>
      <c r="E30" s="4">
        <f t="shared" si="2"/>
        <v>30</v>
      </c>
      <c r="G30" s="4" t="s">
        <v>10</v>
      </c>
      <c r="I30" s="1" t="s">
        <v>10</v>
      </c>
      <c r="J30" s="3" t="s">
        <v>56</v>
      </c>
    </row>
    <row r="31" spans="3:102" ht="15.75" outlineLevel="1" thickBot="1" x14ac:dyDescent="0.3">
      <c r="C31" s="4" t="str">
        <f t="shared" si="1"/>
        <v/>
      </c>
      <c r="E31" s="4">
        <f t="shared" si="2"/>
        <v>31</v>
      </c>
      <c r="G31" s="4" t="s">
        <v>10</v>
      </c>
      <c r="H31" s="2"/>
      <c r="I31" s="2"/>
      <c r="J31" s="2" t="s">
        <v>35</v>
      </c>
    </row>
    <row r="32" spans="3:102" ht="15.75" outlineLevel="1" thickBot="1" x14ac:dyDescent="0.3">
      <c r="C32" s="4" t="str">
        <f t="shared" si="1"/>
        <v>Line 32: Start of Analysis FYI. This is an input. Enter the desired first year of the analysis.</v>
      </c>
      <c r="E32" s="4">
        <f t="shared" si="2"/>
        <v>32</v>
      </c>
      <c r="F32" s="4" t="s">
        <v>6</v>
      </c>
      <c r="G32" s="4" t="s">
        <v>10</v>
      </c>
      <c r="H32" s="1" t="s">
        <v>9</v>
      </c>
      <c r="I32" s="1" t="s">
        <v>10</v>
      </c>
      <c r="K32" s="1" t="s">
        <v>34</v>
      </c>
      <c r="M32" s="58">
        <f>M5</f>
        <v>2020</v>
      </c>
      <c r="N32" s="12">
        <f t="shared" ref="N32:AU32" si="36">M32+1</f>
        <v>2021</v>
      </c>
      <c r="O32" s="12">
        <f t="shared" si="36"/>
        <v>2022</v>
      </c>
      <c r="P32" s="12">
        <f t="shared" si="36"/>
        <v>2023</v>
      </c>
      <c r="Q32" s="12">
        <f t="shared" si="36"/>
        <v>2024</v>
      </c>
      <c r="R32" s="12">
        <f t="shared" si="36"/>
        <v>2025</v>
      </c>
      <c r="S32" s="12">
        <f t="shared" si="36"/>
        <v>2026</v>
      </c>
      <c r="T32" s="12">
        <f t="shared" si="36"/>
        <v>2027</v>
      </c>
      <c r="U32" s="12">
        <f t="shared" si="36"/>
        <v>2028</v>
      </c>
      <c r="V32" s="12">
        <f t="shared" si="36"/>
        <v>2029</v>
      </c>
      <c r="W32" s="12">
        <f t="shared" si="36"/>
        <v>2030</v>
      </c>
      <c r="X32" s="12">
        <f t="shared" si="36"/>
        <v>2031</v>
      </c>
      <c r="Y32" s="12">
        <f t="shared" si="36"/>
        <v>2032</v>
      </c>
      <c r="Z32" s="12">
        <f t="shared" si="36"/>
        <v>2033</v>
      </c>
      <c r="AA32" s="12">
        <f t="shared" si="36"/>
        <v>2034</v>
      </c>
      <c r="AB32" s="12">
        <f t="shared" si="36"/>
        <v>2035</v>
      </c>
      <c r="AC32" s="12">
        <f t="shared" si="36"/>
        <v>2036</v>
      </c>
      <c r="AD32" s="12">
        <f t="shared" si="36"/>
        <v>2037</v>
      </c>
      <c r="AE32" s="12">
        <f t="shared" si="36"/>
        <v>2038</v>
      </c>
      <c r="AF32" s="12">
        <f t="shared" si="36"/>
        <v>2039</v>
      </c>
      <c r="AG32" s="12">
        <f t="shared" si="36"/>
        <v>2040</v>
      </c>
      <c r="AH32" s="12">
        <f t="shared" si="36"/>
        <v>2041</v>
      </c>
      <c r="AI32" s="12">
        <f t="shared" si="36"/>
        <v>2042</v>
      </c>
      <c r="AJ32" s="12">
        <f t="shared" si="36"/>
        <v>2043</v>
      </c>
      <c r="AK32" s="12">
        <f t="shared" si="36"/>
        <v>2044</v>
      </c>
      <c r="AL32" s="12">
        <f t="shared" si="36"/>
        <v>2045</v>
      </c>
      <c r="AM32" s="12">
        <f t="shared" si="36"/>
        <v>2046</v>
      </c>
      <c r="AN32" s="12">
        <f t="shared" si="36"/>
        <v>2047</v>
      </c>
      <c r="AO32" s="12">
        <f t="shared" si="36"/>
        <v>2048</v>
      </c>
      <c r="AP32" s="12">
        <f t="shared" si="36"/>
        <v>2049</v>
      </c>
      <c r="AQ32" s="12">
        <f t="shared" si="36"/>
        <v>2050</v>
      </c>
      <c r="AR32" s="12">
        <f t="shared" si="36"/>
        <v>2051</v>
      </c>
      <c r="AS32" s="12">
        <f t="shared" si="36"/>
        <v>2052</v>
      </c>
      <c r="AT32" s="12">
        <f t="shared" si="36"/>
        <v>2053</v>
      </c>
      <c r="AU32" s="13">
        <f t="shared" si="36"/>
        <v>2054</v>
      </c>
      <c r="BO32" s="1" t="s">
        <v>238</v>
      </c>
    </row>
    <row r="33" spans="3:102" ht="15.75" outlineLevel="1" thickBot="1" x14ac:dyDescent="0.3">
      <c r="C33" s="4" t="str">
        <f t="shared" si="1"/>
        <v/>
      </c>
      <c r="E33" s="4">
        <f t="shared" si="2"/>
        <v>33</v>
      </c>
      <c r="G33" s="4" t="s">
        <v>10</v>
      </c>
      <c r="I33" s="1" t="s">
        <v>10</v>
      </c>
      <c r="BO33" s="154"/>
      <c r="BP33" s="152">
        <f>M$5</f>
        <v>2020</v>
      </c>
      <c r="BQ33" s="152">
        <f t="shared" ref="BQ33:CX33" si="37">N$5</f>
        <v>2021</v>
      </c>
      <c r="BR33" s="152">
        <f t="shared" si="37"/>
        <v>2022</v>
      </c>
      <c r="BS33" s="152">
        <f t="shared" si="37"/>
        <v>2023</v>
      </c>
      <c r="BT33" s="152">
        <f t="shared" si="37"/>
        <v>2024</v>
      </c>
      <c r="BU33" s="152">
        <f t="shared" si="37"/>
        <v>2025</v>
      </c>
      <c r="BV33" s="152">
        <f t="shared" si="37"/>
        <v>2026</v>
      </c>
      <c r="BW33" s="152">
        <f t="shared" si="37"/>
        <v>2027</v>
      </c>
      <c r="BX33" s="152">
        <f t="shared" si="37"/>
        <v>2028</v>
      </c>
      <c r="BY33" s="152">
        <f t="shared" si="37"/>
        <v>2029</v>
      </c>
      <c r="BZ33" s="152">
        <f t="shared" si="37"/>
        <v>2030</v>
      </c>
      <c r="CA33" s="152">
        <f t="shared" si="37"/>
        <v>2031</v>
      </c>
      <c r="CB33" s="152">
        <f t="shared" si="37"/>
        <v>2032</v>
      </c>
      <c r="CC33" s="152">
        <f t="shared" si="37"/>
        <v>2033</v>
      </c>
      <c r="CD33" s="152">
        <f t="shared" si="37"/>
        <v>2034</v>
      </c>
      <c r="CE33" s="152">
        <f t="shared" si="37"/>
        <v>2035</v>
      </c>
      <c r="CF33" s="152">
        <f t="shared" si="37"/>
        <v>2036</v>
      </c>
      <c r="CG33" s="152">
        <f t="shared" si="37"/>
        <v>2037</v>
      </c>
      <c r="CH33" s="152">
        <f t="shared" si="37"/>
        <v>2038</v>
      </c>
      <c r="CI33" s="152">
        <f t="shared" si="37"/>
        <v>2039</v>
      </c>
      <c r="CJ33" s="152">
        <f t="shared" si="37"/>
        <v>2040</v>
      </c>
      <c r="CK33" s="152">
        <f t="shared" si="37"/>
        <v>2041</v>
      </c>
      <c r="CL33" s="152">
        <f t="shared" si="37"/>
        <v>2042</v>
      </c>
      <c r="CM33" s="152">
        <f t="shared" si="37"/>
        <v>2043</v>
      </c>
      <c r="CN33" s="152">
        <f t="shared" si="37"/>
        <v>2044</v>
      </c>
      <c r="CO33" s="152">
        <f t="shared" si="37"/>
        <v>2045</v>
      </c>
      <c r="CP33" s="152">
        <f t="shared" si="37"/>
        <v>2046</v>
      </c>
      <c r="CQ33" s="152">
        <f t="shared" si="37"/>
        <v>2047</v>
      </c>
      <c r="CR33" s="152">
        <f t="shared" si="37"/>
        <v>2048</v>
      </c>
      <c r="CS33" s="152">
        <f t="shared" si="37"/>
        <v>2049</v>
      </c>
      <c r="CT33" s="152">
        <f t="shared" si="37"/>
        <v>2050</v>
      </c>
      <c r="CU33" s="152">
        <f t="shared" si="37"/>
        <v>2051</v>
      </c>
      <c r="CV33" s="152">
        <f t="shared" si="37"/>
        <v>2052</v>
      </c>
      <c r="CW33" s="152">
        <f t="shared" si="37"/>
        <v>2053</v>
      </c>
      <c r="CX33" s="153">
        <f t="shared" si="37"/>
        <v>2054</v>
      </c>
    </row>
    <row r="34" spans="3:102" outlineLevel="1" x14ac:dyDescent="0.25">
      <c r="C34" s="4" t="str">
        <f t="shared" si="1"/>
        <v>Line 34: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34" s="4">
        <f t="shared" si="2"/>
        <v>34</v>
      </c>
      <c r="F34" s="4" t="s">
        <v>6</v>
      </c>
      <c r="G34" s="4" t="s">
        <v>10</v>
      </c>
      <c r="H34" s="1" t="s">
        <v>48</v>
      </c>
      <c r="I34" s="1" t="s">
        <v>10</v>
      </c>
      <c r="K34" s="1" t="s">
        <v>15</v>
      </c>
      <c r="M34" s="62"/>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21"/>
      <c r="AS34" s="21"/>
      <c r="AT34" s="21"/>
      <c r="AU34" s="23"/>
      <c r="BO34" s="155" t="str">
        <f>K34</f>
        <v>Gross Operating Income to Company</v>
      </c>
      <c r="BP34" s="146">
        <f t="shared" ref="BP34:CX34" si="38">M34</f>
        <v>0</v>
      </c>
      <c r="BQ34" s="146">
        <f t="shared" si="38"/>
        <v>0</v>
      </c>
      <c r="BR34" s="146">
        <f t="shared" si="38"/>
        <v>0</v>
      </c>
      <c r="BS34" s="146">
        <f t="shared" si="38"/>
        <v>0</v>
      </c>
      <c r="BT34" s="146">
        <f t="shared" si="38"/>
        <v>0</v>
      </c>
      <c r="BU34" s="146">
        <f t="shared" si="38"/>
        <v>0</v>
      </c>
      <c r="BV34" s="146">
        <f t="shared" si="38"/>
        <v>0</v>
      </c>
      <c r="BW34" s="146">
        <f t="shared" si="38"/>
        <v>0</v>
      </c>
      <c r="BX34" s="146">
        <f t="shared" si="38"/>
        <v>0</v>
      </c>
      <c r="BY34" s="146">
        <f t="shared" si="38"/>
        <v>0</v>
      </c>
      <c r="BZ34" s="146">
        <f t="shared" si="38"/>
        <v>0</v>
      </c>
      <c r="CA34" s="146">
        <f t="shared" si="38"/>
        <v>0</v>
      </c>
      <c r="CB34" s="146">
        <f t="shared" si="38"/>
        <v>0</v>
      </c>
      <c r="CC34" s="146">
        <f t="shared" si="38"/>
        <v>0</v>
      </c>
      <c r="CD34" s="146">
        <f t="shared" si="38"/>
        <v>0</v>
      </c>
      <c r="CE34" s="146">
        <f t="shared" si="38"/>
        <v>0</v>
      </c>
      <c r="CF34" s="146">
        <f t="shared" si="38"/>
        <v>0</v>
      </c>
      <c r="CG34" s="146">
        <f t="shared" si="38"/>
        <v>0</v>
      </c>
      <c r="CH34" s="146">
        <f t="shared" si="38"/>
        <v>0</v>
      </c>
      <c r="CI34" s="146">
        <f t="shared" si="38"/>
        <v>0</v>
      </c>
      <c r="CJ34" s="146">
        <f t="shared" si="38"/>
        <v>0</v>
      </c>
      <c r="CK34" s="146">
        <f t="shared" si="38"/>
        <v>0</v>
      </c>
      <c r="CL34" s="146">
        <f t="shared" si="38"/>
        <v>0</v>
      </c>
      <c r="CM34" s="146">
        <f t="shared" si="38"/>
        <v>0</v>
      </c>
      <c r="CN34" s="146">
        <f t="shared" si="38"/>
        <v>0</v>
      </c>
      <c r="CO34" s="146">
        <f t="shared" si="38"/>
        <v>0</v>
      </c>
      <c r="CP34" s="146">
        <f t="shared" si="38"/>
        <v>0</v>
      </c>
      <c r="CQ34" s="146">
        <f t="shared" si="38"/>
        <v>0</v>
      </c>
      <c r="CR34" s="146">
        <f t="shared" si="38"/>
        <v>0</v>
      </c>
      <c r="CS34" s="146">
        <f t="shared" si="38"/>
        <v>0</v>
      </c>
      <c r="CT34" s="146">
        <f t="shared" si="38"/>
        <v>0</v>
      </c>
      <c r="CU34" s="146">
        <f t="shared" si="38"/>
        <v>0</v>
      </c>
      <c r="CV34" s="146">
        <f t="shared" si="38"/>
        <v>0</v>
      </c>
      <c r="CW34" s="146">
        <f t="shared" si="38"/>
        <v>0</v>
      </c>
      <c r="CX34" s="147">
        <f t="shared" si="38"/>
        <v>0</v>
      </c>
    </row>
    <row r="35" spans="3:102" outlineLevel="1" x14ac:dyDescent="0.25">
      <c r="C35" s="4" t="str">
        <f t="shared" si="1"/>
        <v>Line 35: Operating Expenses. This is an input. Enter the projected operating costs per year.  This can include capital or construction costs.</v>
      </c>
      <c r="E35" s="4">
        <f t="shared" si="2"/>
        <v>35</v>
      </c>
      <c r="F35" s="4" t="s">
        <v>6</v>
      </c>
      <c r="G35" s="4" t="s">
        <v>10</v>
      </c>
      <c r="H35" s="1" t="s">
        <v>37</v>
      </c>
      <c r="I35" s="1" t="s">
        <v>10</v>
      </c>
      <c r="K35" s="1" t="s">
        <v>4</v>
      </c>
      <c r="L35" s="1" t="s">
        <v>33</v>
      </c>
      <c r="M35" s="64"/>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24"/>
      <c r="AS35" s="24"/>
      <c r="AT35" s="24"/>
      <c r="AU35" s="25"/>
      <c r="BO35" s="156" t="str">
        <f t="shared" ref="BO35:BO39" si="39">K35</f>
        <v>Operating Expenses</v>
      </c>
      <c r="BP35" s="150">
        <f t="shared" ref="BP35:BY38" si="40">-M35</f>
        <v>0</v>
      </c>
      <c r="BQ35" s="150">
        <f t="shared" si="40"/>
        <v>0</v>
      </c>
      <c r="BR35" s="150">
        <f t="shared" si="40"/>
        <v>0</v>
      </c>
      <c r="BS35" s="150">
        <f t="shared" si="40"/>
        <v>0</v>
      </c>
      <c r="BT35" s="150">
        <f t="shared" si="40"/>
        <v>0</v>
      </c>
      <c r="BU35" s="150">
        <f t="shared" si="40"/>
        <v>0</v>
      </c>
      <c r="BV35" s="150">
        <f t="shared" si="40"/>
        <v>0</v>
      </c>
      <c r="BW35" s="150">
        <f t="shared" si="40"/>
        <v>0</v>
      </c>
      <c r="BX35" s="150">
        <f t="shared" si="40"/>
        <v>0</v>
      </c>
      <c r="BY35" s="150">
        <f t="shared" si="40"/>
        <v>0</v>
      </c>
      <c r="BZ35" s="150">
        <f t="shared" ref="BZ35:CF38" si="41">-W35</f>
        <v>0</v>
      </c>
      <c r="CA35" s="150">
        <f t="shared" si="41"/>
        <v>0</v>
      </c>
      <c r="CB35" s="150">
        <f t="shared" si="41"/>
        <v>0</v>
      </c>
      <c r="CC35" s="150">
        <f t="shared" si="41"/>
        <v>0</v>
      </c>
      <c r="CD35" s="150">
        <f t="shared" si="41"/>
        <v>0</v>
      </c>
      <c r="CE35" s="150">
        <f t="shared" si="41"/>
        <v>0</v>
      </c>
      <c r="CF35" s="150">
        <f t="shared" si="41"/>
        <v>0</v>
      </c>
      <c r="CG35" s="150">
        <f t="shared" ref="CG35:CV38" si="42">-AD35</f>
        <v>0</v>
      </c>
      <c r="CH35" s="150">
        <f t="shared" si="42"/>
        <v>0</v>
      </c>
      <c r="CI35" s="150">
        <f t="shared" si="42"/>
        <v>0</v>
      </c>
      <c r="CJ35" s="150">
        <f t="shared" si="42"/>
        <v>0</v>
      </c>
      <c r="CK35" s="150">
        <f t="shared" si="42"/>
        <v>0</v>
      </c>
      <c r="CL35" s="150">
        <f t="shared" si="42"/>
        <v>0</v>
      </c>
      <c r="CM35" s="150">
        <f t="shared" si="42"/>
        <v>0</v>
      </c>
      <c r="CN35" s="150">
        <f t="shared" si="42"/>
        <v>0</v>
      </c>
      <c r="CO35" s="150">
        <f t="shared" si="42"/>
        <v>0</v>
      </c>
      <c r="CP35" s="150">
        <f t="shared" si="42"/>
        <v>0</v>
      </c>
      <c r="CQ35" s="150">
        <f t="shared" si="42"/>
        <v>0</v>
      </c>
      <c r="CR35" s="150">
        <f t="shared" si="42"/>
        <v>0</v>
      </c>
      <c r="CS35" s="150">
        <f t="shared" si="42"/>
        <v>0</v>
      </c>
      <c r="CT35" s="150">
        <f t="shared" si="42"/>
        <v>0</v>
      </c>
      <c r="CU35" s="150">
        <f t="shared" si="42"/>
        <v>0</v>
      </c>
      <c r="CV35" s="150">
        <f t="shared" si="42"/>
        <v>0</v>
      </c>
      <c r="CW35" s="150">
        <f t="shared" ref="CW35:CX38" si="43">-AT35</f>
        <v>0</v>
      </c>
      <c r="CX35" s="151">
        <f t="shared" si="43"/>
        <v>0</v>
      </c>
    </row>
    <row r="36" spans="3:102" outlineLevel="1" x14ac:dyDescent="0.25">
      <c r="C36" s="4" t="str">
        <f t="shared" si="1"/>
        <v>Line 36: Expected Debt Principal Repayments. This is an input. Enter the net amount of Principal to be repaid as a negative number.  If there are debt disbursements to the company in this year, add those as a positive number.</v>
      </c>
      <c r="E36" s="4">
        <f t="shared" si="2"/>
        <v>36</v>
      </c>
      <c r="F36" s="4" t="s">
        <v>6</v>
      </c>
      <c r="G36" s="4" t="s">
        <v>10</v>
      </c>
      <c r="H36" s="1" t="s">
        <v>245</v>
      </c>
      <c r="I36" s="1" t="s">
        <v>10</v>
      </c>
      <c r="K36" s="1" t="s">
        <v>246</v>
      </c>
      <c r="L36" s="1" t="s">
        <v>33</v>
      </c>
      <c r="M36" s="64"/>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24"/>
      <c r="AS36" s="24"/>
      <c r="AT36" s="24"/>
      <c r="AU36" s="25"/>
      <c r="BO36" s="156" t="str">
        <f t="shared" si="39"/>
        <v>Expected Debt Principal Repayments</v>
      </c>
      <c r="BP36" s="150">
        <f t="shared" si="40"/>
        <v>0</v>
      </c>
      <c r="BQ36" s="150">
        <f t="shared" si="40"/>
        <v>0</v>
      </c>
      <c r="BR36" s="150">
        <f t="shared" si="40"/>
        <v>0</v>
      </c>
      <c r="BS36" s="150">
        <f t="shared" si="40"/>
        <v>0</v>
      </c>
      <c r="BT36" s="150">
        <f t="shared" si="40"/>
        <v>0</v>
      </c>
      <c r="BU36" s="150">
        <f t="shared" si="40"/>
        <v>0</v>
      </c>
      <c r="BV36" s="150">
        <f t="shared" si="40"/>
        <v>0</v>
      </c>
      <c r="BW36" s="150">
        <f t="shared" si="40"/>
        <v>0</v>
      </c>
      <c r="BX36" s="150">
        <f t="shared" si="40"/>
        <v>0</v>
      </c>
      <c r="BY36" s="150">
        <f t="shared" si="40"/>
        <v>0</v>
      </c>
      <c r="BZ36" s="150">
        <f t="shared" si="41"/>
        <v>0</v>
      </c>
      <c r="CA36" s="150">
        <f t="shared" si="41"/>
        <v>0</v>
      </c>
      <c r="CB36" s="150">
        <f t="shared" si="41"/>
        <v>0</v>
      </c>
      <c r="CC36" s="150">
        <f t="shared" si="41"/>
        <v>0</v>
      </c>
      <c r="CD36" s="150">
        <f t="shared" si="41"/>
        <v>0</v>
      </c>
      <c r="CE36" s="150">
        <f t="shared" si="41"/>
        <v>0</v>
      </c>
      <c r="CF36" s="150">
        <f t="shared" si="41"/>
        <v>0</v>
      </c>
      <c r="CG36" s="150">
        <f t="shared" si="42"/>
        <v>0</v>
      </c>
      <c r="CH36" s="150">
        <f t="shared" si="42"/>
        <v>0</v>
      </c>
      <c r="CI36" s="150">
        <f t="shared" si="42"/>
        <v>0</v>
      </c>
      <c r="CJ36" s="150">
        <f t="shared" si="42"/>
        <v>0</v>
      </c>
      <c r="CK36" s="150">
        <f t="shared" si="42"/>
        <v>0</v>
      </c>
      <c r="CL36" s="150">
        <f t="shared" si="42"/>
        <v>0</v>
      </c>
      <c r="CM36" s="150">
        <f t="shared" si="42"/>
        <v>0</v>
      </c>
      <c r="CN36" s="150">
        <f t="shared" si="42"/>
        <v>0</v>
      </c>
      <c r="CO36" s="150">
        <f t="shared" si="42"/>
        <v>0</v>
      </c>
      <c r="CP36" s="150">
        <f t="shared" si="42"/>
        <v>0</v>
      </c>
      <c r="CQ36" s="150">
        <f t="shared" si="42"/>
        <v>0</v>
      </c>
      <c r="CR36" s="150">
        <f t="shared" si="42"/>
        <v>0</v>
      </c>
      <c r="CS36" s="150">
        <f t="shared" si="42"/>
        <v>0</v>
      </c>
      <c r="CT36" s="150">
        <f t="shared" si="42"/>
        <v>0</v>
      </c>
      <c r="CU36" s="150">
        <f t="shared" si="42"/>
        <v>0</v>
      </c>
      <c r="CV36" s="150">
        <f t="shared" si="42"/>
        <v>0</v>
      </c>
      <c r="CW36" s="150">
        <f t="shared" si="43"/>
        <v>0</v>
      </c>
      <c r="CX36" s="151">
        <f t="shared" si="43"/>
        <v>0</v>
      </c>
    </row>
    <row r="37" spans="3:102" ht="15.75" outlineLevel="1" thickBot="1" x14ac:dyDescent="0.3">
      <c r="C37" s="4" t="str">
        <f t="shared" si="1"/>
        <v>Line 37: Expected Debt Interest Repayments. This is an input. Enter the net amount of interest to be paid as a negative number.</v>
      </c>
      <c r="E37" s="4">
        <f t="shared" si="2"/>
        <v>37</v>
      </c>
      <c r="F37" s="4" t="s">
        <v>6</v>
      </c>
      <c r="G37" s="4" t="s">
        <v>10</v>
      </c>
      <c r="H37" s="1" t="s">
        <v>47</v>
      </c>
      <c r="I37" s="1" t="s">
        <v>10</v>
      </c>
      <c r="K37" s="1" t="s">
        <v>45</v>
      </c>
      <c r="L37" s="1" t="s">
        <v>33</v>
      </c>
      <c r="M37" s="64"/>
      <c r="N37" s="65"/>
      <c r="O37" s="66"/>
      <c r="P37" s="66"/>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24"/>
      <c r="AS37" s="24"/>
      <c r="AT37" s="24"/>
      <c r="AU37" s="25"/>
      <c r="BO37" s="156" t="str">
        <f t="shared" si="39"/>
        <v>Expected Debt Interest Repayments</v>
      </c>
      <c r="BP37" s="150">
        <f t="shared" si="40"/>
        <v>0</v>
      </c>
      <c r="BQ37" s="150">
        <f t="shared" si="40"/>
        <v>0</v>
      </c>
      <c r="BR37" s="150">
        <f t="shared" si="40"/>
        <v>0</v>
      </c>
      <c r="BS37" s="150">
        <f t="shared" si="40"/>
        <v>0</v>
      </c>
      <c r="BT37" s="150">
        <f t="shared" si="40"/>
        <v>0</v>
      </c>
      <c r="BU37" s="150">
        <f t="shared" si="40"/>
        <v>0</v>
      </c>
      <c r="BV37" s="150">
        <f t="shared" si="40"/>
        <v>0</v>
      </c>
      <c r="BW37" s="150">
        <f t="shared" si="40"/>
        <v>0</v>
      </c>
      <c r="BX37" s="150">
        <f t="shared" si="40"/>
        <v>0</v>
      </c>
      <c r="BY37" s="150">
        <f t="shared" si="40"/>
        <v>0</v>
      </c>
      <c r="BZ37" s="150">
        <f t="shared" si="41"/>
        <v>0</v>
      </c>
      <c r="CA37" s="150">
        <f t="shared" si="41"/>
        <v>0</v>
      </c>
      <c r="CB37" s="150">
        <f t="shared" si="41"/>
        <v>0</v>
      </c>
      <c r="CC37" s="150">
        <f t="shared" si="41"/>
        <v>0</v>
      </c>
      <c r="CD37" s="150">
        <f t="shared" si="41"/>
        <v>0</v>
      </c>
      <c r="CE37" s="150">
        <f t="shared" si="41"/>
        <v>0</v>
      </c>
      <c r="CF37" s="150">
        <f t="shared" si="41"/>
        <v>0</v>
      </c>
      <c r="CG37" s="150">
        <f t="shared" si="42"/>
        <v>0</v>
      </c>
      <c r="CH37" s="150">
        <f t="shared" si="42"/>
        <v>0</v>
      </c>
      <c r="CI37" s="150">
        <f t="shared" si="42"/>
        <v>0</v>
      </c>
      <c r="CJ37" s="150">
        <f t="shared" si="42"/>
        <v>0</v>
      </c>
      <c r="CK37" s="150">
        <f t="shared" si="42"/>
        <v>0</v>
      </c>
      <c r="CL37" s="150">
        <f t="shared" si="42"/>
        <v>0</v>
      </c>
      <c r="CM37" s="150">
        <f t="shared" si="42"/>
        <v>0</v>
      </c>
      <c r="CN37" s="150">
        <f t="shared" si="42"/>
        <v>0</v>
      </c>
      <c r="CO37" s="150">
        <f t="shared" si="42"/>
        <v>0</v>
      </c>
      <c r="CP37" s="150">
        <f t="shared" si="42"/>
        <v>0</v>
      </c>
      <c r="CQ37" s="150">
        <f t="shared" si="42"/>
        <v>0</v>
      </c>
      <c r="CR37" s="150">
        <f t="shared" si="42"/>
        <v>0</v>
      </c>
      <c r="CS37" s="150">
        <f t="shared" si="42"/>
        <v>0</v>
      </c>
      <c r="CT37" s="150">
        <f t="shared" si="42"/>
        <v>0</v>
      </c>
      <c r="CU37" s="150">
        <f t="shared" si="42"/>
        <v>0</v>
      </c>
      <c r="CV37" s="150">
        <f t="shared" si="42"/>
        <v>0</v>
      </c>
      <c r="CW37" s="150">
        <f t="shared" si="43"/>
        <v>0</v>
      </c>
      <c r="CX37" s="151">
        <f t="shared" si="43"/>
        <v>0</v>
      </c>
    </row>
    <row r="38" spans="3:102" outlineLevel="1" x14ac:dyDescent="0.25">
      <c r="C38" s="4" t="str">
        <f t="shared" si="1"/>
        <v>Line 38: Direct Support payments. This is an input. This line can be used for payments such as payments for minimum revenue guarantees for toll roads.</v>
      </c>
      <c r="E38" s="4">
        <f t="shared" si="2"/>
        <v>38</v>
      </c>
      <c r="F38" s="4" t="s">
        <v>6</v>
      </c>
      <c r="G38" s="4" t="s">
        <v>10</v>
      </c>
      <c r="H38" s="1" t="s">
        <v>42</v>
      </c>
      <c r="I38" s="1" t="s">
        <v>10</v>
      </c>
      <c r="K38" s="1" t="s">
        <v>197</v>
      </c>
      <c r="L38" s="1" t="s">
        <v>33</v>
      </c>
      <c r="M38" s="26"/>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7"/>
      <c r="BO38" s="156" t="str">
        <f t="shared" si="39"/>
        <v>Direct Support payments</v>
      </c>
      <c r="BP38" s="150">
        <f t="shared" si="40"/>
        <v>0</v>
      </c>
      <c r="BQ38" s="150">
        <f t="shared" si="40"/>
        <v>0</v>
      </c>
      <c r="BR38" s="150">
        <f t="shared" si="40"/>
        <v>0</v>
      </c>
      <c r="BS38" s="150">
        <f t="shared" si="40"/>
        <v>0</v>
      </c>
      <c r="BT38" s="150">
        <f t="shared" si="40"/>
        <v>0</v>
      </c>
      <c r="BU38" s="150">
        <f t="shared" si="40"/>
        <v>0</v>
      </c>
      <c r="BV38" s="150">
        <f t="shared" si="40"/>
        <v>0</v>
      </c>
      <c r="BW38" s="150">
        <f t="shared" si="40"/>
        <v>0</v>
      </c>
      <c r="BX38" s="150">
        <f t="shared" si="40"/>
        <v>0</v>
      </c>
      <c r="BY38" s="150">
        <f t="shared" si="40"/>
        <v>0</v>
      </c>
      <c r="BZ38" s="150">
        <f t="shared" si="41"/>
        <v>0</v>
      </c>
      <c r="CA38" s="150">
        <f t="shared" si="41"/>
        <v>0</v>
      </c>
      <c r="CB38" s="150">
        <f t="shared" si="41"/>
        <v>0</v>
      </c>
      <c r="CC38" s="150">
        <f t="shared" si="41"/>
        <v>0</v>
      </c>
      <c r="CD38" s="150">
        <f t="shared" si="41"/>
        <v>0</v>
      </c>
      <c r="CE38" s="150">
        <f t="shared" si="41"/>
        <v>0</v>
      </c>
      <c r="CF38" s="150">
        <f t="shared" si="41"/>
        <v>0</v>
      </c>
      <c r="CG38" s="150">
        <f t="shared" si="42"/>
        <v>0</v>
      </c>
      <c r="CH38" s="150">
        <f t="shared" si="42"/>
        <v>0</v>
      </c>
      <c r="CI38" s="150">
        <f t="shared" si="42"/>
        <v>0</v>
      </c>
      <c r="CJ38" s="150">
        <f t="shared" si="42"/>
        <v>0</v>
      </c>
      <c r="CK38" s="150">
        <f t="shared" si="42"/>
        <v>0</v>
      </c>
      <c r="CL38" s="150">
        <f t="shared" si="42"/>
        <v>0</v>
      </c>
      <c r="CM38" s="150">
        <f t="shared" si="42"/>
        <v>0</v>
      </c>
      <c r="CN38" s="150">
        <f t="shared" si="42"/>
        <v>0</v>
      </c>
      <c r="CO38" s="150">
        <f t="shared" si="42"/>
        <v>0</v>
      </c>
      <c r="CP38" s="150">
        <f t="shared" si="42"/>
        <v>0</v>
      </c>
      <c r="CQ38" s="150">
        <f t="shared" si="42"/>
        <v>0</v>
      </c>
      <c r="CR38" s="150">
        <f t="shared" si="42"/>
        <v>0</v>
      </c>
      <c r="CS38" s="150">
        <f t="shared" si="42"/>
        <v>0</v>
      </c>
      <c r="CT38" s="150">
        <f t="shared" si="42"/>
        <v>0</v>
      </c>
      <c r="CU38" s="150">
        <f t="shared" si="42"/>
        <v>0</v>
      </c>
      <c r="CV38" s="150">
        <f t="shared" si="42"/>
        <v>0</v>
      </c>
      <c r="CW38" s="150">
        <f t="shared" si="43"/>
        <v>0</v>
      </c>
      <c r="CX38" s="151">
        <f t="shared" si="43"/>
        <v>0</v>
      </c>
    </row>
    <row r="39" spans="3:102" ht="15.75" outlineLevel="1" thickBot="1" x14ac:dyDescent="0.3">
      <c r="C39" s="4" t="str">
        <f t="shared" si="1"/>
        <v xml:space="preserve">Line 39: Direct Government receipts. This is an input. This line can be used for payments such as receipts from toll roads.  </v>
      </c>
      <c r="E39" s="4">
        <f t="shared" si="2"/>
        <v>39</v>
      </c>
      <c r="F39" s="4" t="s">
        <v>6</v>
      </c>
      <c r="G39" s="4" t="s">
        <v>10</v>
      </c>
      <c r="H39" s="1" t="s">
        <v>43</v>
      </c>
      <c r="I39" s="1" t="s">
        <v>10</v>
      </c>
      <c r="K39" s="1" t="s">
        <v>198</v>
      </c>
      <c r="M39" s="28"/>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30"/>
      <c r="BO39" s="157" t="str">
        <f t="shared" si="39"/>
        <v>Direct Government receipts</v>
      </c>
      <c r="BP39" s="148">
        <f t="shared" ref="BP39:CX39" si="44">M39</f>
        <v>0</v>
      </c>
      <c r="BQ39" s="148">
        <f t="shared" si="44"/>
        <v>0</v>
      </c>
      <c r="BR39" s="148">
        <f t="shared" si="44"/>
        <v>0</v>
      </c>
      <c r="BS39" s="148">
        <f t="shared" si="44"/>
        <v>0</v>
      </c>
      <c r="BT39" s="148">
        <f t="shared" si="44"/>
        <v>0</v>
      </c>
      <c r="BU39" s="148">
        <f t="shared" si="44"/>
        <v>0</v>
      </c>
      <c r="BV39" s="148">
        <f t="shared" si="44"/>
        <v>0</v>
      </c>
      <c r="BW39" s="148">
        <f t="shared" si="44"/>
        <v>0</v>
      </c>
      <c r="BX39" s="148">
        <f t="shared" si="44"/>
        <v>0</v>
      </c>
      <c r="BY39" s="148">
        <f t="shared" si="44"/>
        <v>0</v>
      </c>
      <c r="BZ39" s="148">
        <f t="shared" si="44"/>
        <v>0</v>
      </c>
      <c r="CA39" s="148">
        <f t="shared" si="44"/>
        <v>0</v>
      </c>
      <c r="CB39" s="148">
        <f t="shared" si="44"/>
        <v>0</v>
      </c>
      <c r="CC39" s="148">
        <f t="shared" si="44"/>
        <v>0</v>
      </c>
      <c r="CD39" s="148">
        <f t="shared" si="44"/>
        <v>0</v>
      </c>
      <c r="CE39" s="148">
        <f t="shared" si="44"/>
        <v>0</v>
      </c>
      <c r="CF39" s="148">
        <f t="shared" si="44"/>
        <v>0</v>
      </c>
      <c r="CG39" s="148">
        <f t="shared" si="44"/>
        <v>0</v>
      </c>
      <c r="CH39" s="148">
        <f t="shared" si="44"/>
        <v>0</v>
      </c>
      <c r="CI39" s="148">
        <f t="shared" si="44"/>
        <v>0</v>
      </c>
      <c r="CJ39" s="148">
        <f t="shared" si="44"/>
        <v>0</v>
      </c>
      <c r="CK39" s="148">
        <f t="shared" si="44"/>
        <v>0</v>
      </c>
      <c r="CL39" s="148">
        <f t="shared" si="44"/>
        <v>0</v>
      </c>
      <c r="CM39" s="148">
        <f t="shared" si="44"/>
        <v>0</v>
      </c>
      <c r="CN39" s="148">
        <f t="shared" si="44"/>
        <v>0</v>
      </c>
      <c r="CO39" s="148">
        <f t="shared" si="44"/>
        <v>0</v>
      </c>
      <c r="CP39" s="148">
        <f t="shared" si="44"/>
        <v>0</v>
      </c>
      <c r="CQ39" s="148">
        <f t="shared" si="44"/>
        <v>0</v>
      </c>
      <c r="CR39" s="148">
        <f t="shared" si="44"/>
        <v>0</v>
      </c>
      <c r="CS39" s="148">
        <f t="shared" si="44"/>
        <v>0</v>
      </c>
      <c r="CT39" s="148">
        <f t="shared" si="44"/>
        <v>0</v>
      </c>
      <c r="CU39" s="148">
        <f t="shared" si="44"/>
        <v>0</v>
      </c>
      <c r="CV39" s="148">
        <f t="shared" si="44"/>
        <v>0</v>
      </c>
      <c r="CW39" s="148">
        <f t="shared" si="44"/>
        <v>0</v>
      </c>
      <c r="CX39" s="149">
        <f t="shared" si="44"/>
        <v>0</v>
      </c>
    </row>
    <row r="40" spans="3:102" ht="15.75" outlineLevel="1" thickBot="1" x14ac:dyDescent="0.3">
      <c r="C40" s="4" t="str">
        <f t="shared" si="1"/>
        <v>Line 40: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40" s="4">
        <f t="shared" si="2"/>
        <v>40</v>
      </c>
      <c r="F40" s="4" t="s">
        <v>13</v>
      </c>
      <c r="G40" s="4" t="s">
        <v>10</v>
      </c>
      <c r="H40" s="1" t="s">
        <v>30</v>
      </c>
      <c r="I40" s="1" t="s">
        <v>10</v>
      </c>
      <c r="J40" s="2" t="s">
        <v>11</v>
      </c>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BO40" s="155" t="s">
        <v>236</v>
      </c>
      <c r="BP40" s="146">
        <f t="shared" ref="BP40:CX40" si="45">BP34-BP35</f>
        <v>0</v>
      </c>
      <c r="BQ40" s="146">
        <f t="shared" si="45"/>
        <v>0</v>
      </c>
      <c r="BR40" s="146">
        <f t="shared" si="45"/>
        <v>0</v>
      </c>
      <c r="BS40" s="146">
        <f t="shared" si="45"/>
        <v>0</v>
      </c>
      <c r="BT40" s="146">
        <f t="shared" si="45"/>
        <v>0</v>
      </c>
      <c r="BU40" s="146">
        <f t="shared" si="45"/>
        <v>0</v>
      </c>
      <c r="BV40" s="146">
        <f t="shared" si="45"/>
        <v>0</v>
      </c>
      <c r="BW40" s="146">
        <f t="shared" si="45"/>
        <v>0</v>
      </c>
      <c r="BX40" s="146">
        <f t="shared" si="45"/>
        <v>0</v>
      </c>
      <c r="BY40" s="146">
        <f t="shared" si="45"/>
        <v>0</v>
      </c>
      <c r="BZ40" s="146">
        <f t="shared" si="45"/>
        <v>0</v>
      </c>
      <c r="CA40" s="146">
        <f t="shared" si="45"/>
        <v>0</v>
      </c>
      <c r="CB40" s="146">
        <f t="shared" si="45"/>
        <v>0</v>
      </c>
      <c r="CC40" s="146">
        <f t="shared" si="45"/>
        <v>0</v>
      </c>
      <c r="CD40" s="146">
        <f t="shared" si="45"/>
        <v>0</v>
      </c>
      <c r="CE40" s="146">
        <f t="shared" si="45"/>
        <v>0</v>
      </c>
      <c r="CF40" s="146">
        <f t="shared" si="45"/>
        <v>0</v>
      </c>
      <c r="CG40" s="146">
        <f t="shared" si="45"/>
        <v>0</v>
      </c>
      <c r="CH40" s="146">
        <f t="shared" si="45"/>
        <v>0</v>
      </c>
      <c r="CI40" s="146">
        <f t="shared" si="45"/>
        <v>0</v>
      </c>
      <c r="CJ40" s="146">
        <f t="shared" si="45"/>
        <v>0</v>
      </c>
      <c r="CK40" s="146">
        <f t="shared" si="45"/>
        <v>0</v>
      </c>
      <c r="CL40" s="146">
        <f t="shared" si="45"/>
        <v>0</v>
      </c>
      <c r="CM40" s="146">
        <f t="shared" si="45"/>
        <v>0</v>
      </c>
      <c r="CN40" s="146">
        <f t="shared" si="45"/>
        <v>0</v>
      </c>
      <c r="CO40" s="146">
        <f t="shared" si="45"/>
        <v>0</v>
      </c>
      <c r="CP40" s="146">
        <f t="shared" si="45"/>
        <v>0</v>
      </c>
      <c r="CQ40" s="146">
        <f t="shared" si="45"/>
        <v>0</v>
      </c>
      <c r="CR40" s="146">
        <f t="shared" si="45"/>
        <v>0</v>
      </c>
      <c r="CS40" s="146">
        <f t="shared" si="45"/>
        <v>0</v>
      </c>
      <c r="CT40" s="146">
        <f t="shared" si="45"/>
        <v>0</v>
      </c>
      <c r="CU40" s="146">
        <f t="shared" si="45"/>
        <v>0</v>
      </c>
      <c r="CV40" s="146">
        <f t="shared" si="45"/>
        <v>0</v>
      </c>
      <c r="CW40" s="146">
        <f t="shared" si="45"/>
        <v>0</v>
      </c>
      <c r="CX40" s="147">
        <f t="shared" si="45"/>
        <v>0</v>
      </c>
    </row>
    <row r="41" spans="3:102" outlineLevel="1" x14ac:dyDescent="0.25">
      <c r="C41" s="4" t="str">
        <f t="shared" si="1"/>
        <v>Line 41: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41" s="4">
        <f t="shared" si="2"/>
        <v>41</v>
      </c>
      <c r="F41" s="4" t="s">
        <v>7</v>
      </c>
      <c r="G41" s="4" t="s">
        <v>10</v>
      </c>
      <c r="H41" s="1" t="s">
        <v>19</v>
      </c>
      <c r="I41" s="1" t="s">
        <v>10</v>
      </c>
      <c r="K41" s="1" t="str">
        <f t="shared" ref="K41:K46" si="46">"Relative "&amp;K34</f>
        <v>Relative Gross Operating Income to Company</v>
      </c>
      <c r="M41" s="14">
        <v>1</v>
      </c>
      <c r="N41" s="5">
        <v>1</v>
      </c>
      <c r="O41" s="5">
        <v>1</v>
      </c>
      <c r="P41" s="5">
        <v>1</v>
      </c>
      <c r="Q41" s="5">
        <v>1</v>
      </c>
      <c r="R41" s="5">
        <v>1</v>
      </c>
      <c r="S41" s="5">
        <v>1</v>
      </c>
      <c r="T41" s="5">
        <v>1</v>
      </c>
      <c r="U41" s="5">
        <v>1</v>
      </c>
      <c r="V41" s="5">
        <v>1</v>
      </c>
      <c r="W41" s="5">
        <v>1</v>
      </c>
      <c r="X41" s="5">
        <v>1</v>
      </c>
      <c r="Y41" s="5">
        <v>1</v>
      </c>
      <c r="Z41" s="5">
        <v>1</v>
      </c>
      <c r="AA41" s="5">
        <v>1</v>
      </c>
      <c r="AB41" s="5">
        <v>1</v>
      </c>
      <c r="AC41" s="5">
        <v>1</v>
      </c>
      <c r="AD41" s="5">
        <v>1</v>
      </c>
      <c r="AE41" s="5">
        <v>1</v>
      </c>
      <c r="AF41" s="5">
        <v>1</v>
      </c>
      <c r="AG41" s="5">
        <v>1</v>
      </c>
      <c r="AH41" s="5">
        <v>1</v>
      </c>
      <c r="AI41" s="5">
        <v>1</v>
      </c>
      <c r="AJ41" s="5">
        <v>1</v>
      </c>
      <c r="AK41" s="5">
        <v>1</v>
      </c>
      <c r="AL41" s="5">
        <v>1</v>
      </c>
      <c r="AM41" s="5">
        <v>1</v>
      </c>
      <c r="AN41" s="5">
        <v>1</v>
      </c>
      <c r="AO41" s="5">
        <v>1</v>
      </c>
      <c r="AP41" s="5">
        <v>1</v>
      </c>
      <c r="AQ41" s="5">
        <v>1</v>
      </c>
      <c r="AR41" s="5">
        <v>1</v>
      </c>
      <c r="AS41" s="5">
        <v>1</v>
      </c>
      <c r="AT41" s="5">
        <v>1</v>
      </c>
      <c r="AU41" s="6">
        <v>1</v>
      </c>
      <c r="BO41" s="156" t="s">
        <v>237</v>
      </c>
      <c r="BP41" s="150">
        <f t="shared" ref="BP41:CX41" si="47">BP36+BP37</f>
        <v>0</v>
      </c>
      <c r="BQ41" s="150">
        <f t="shared" si="47"/>
        <v>0</v>
      </c>
      <c r="BR41" s="150">
        <f t="shared" si="47"/>
        <v>0</v>
      </c>
      <c r="BS41" s="150">
        <f t="shared" si="47"/>
        <v>0</v>
      </c>
      <c r="BT41" s="150">
        <f t="shared" si="47"/>
        <v>0</v>
      </c>
      <c r="BU41" s="150">
        <f t="shared" si="47"/>
        <v>0</v>
      </c>
      <c r="BV41" s="150">
        <f t="shared" si="47"/>
        <v>0</v>
      </c>
      <c r="BW41" s="150">
        <f t="shared" si="47"/>
        <v>0</v>
      </c>
      <c r="BX41" s="150">
        <f t="shared" si="47"/>
        <v>0</v>
      </c>
      <c r="BY41" s="150">
        <f t="shared" si="47"/>
        <v>0</v>
      </c>
      <c r="BZ41" s="150">
        <f t="shared" si="47"/>
        <v>0</v>
      </c>
      <c r="CA41" s="150">
        <f t="shared" si="47"/>
        <v>0</v>
      </c>
      <c r="CB41" s="150">
        <f t="shared" si="47"/>
        <v>0</v>
      </c>
      <c r="CC41" s="150">
        <f t="shared" si="47"/>
        <v>0</v>
      </c>
      <c r="CD41" s="150">
        <f t="shared" si="47"/>
        <v>0</v>
      </c>
      <c r="CE41" s="150">
        <f t="shared" si="47"/>
        <v>0</v>
      </c>
      <c r="CF41" s="150">
        <f t="shared" si="47"/>
        <v>0</v>
      </c>
      <c r="CG41" s="150">
        <f t="shared" si="47"/>
        <v>0</v>
      </c>
      <c r="CH41" s="150">
        <f t="shared" si="47"/>
        <v>0</v>
      </c>
      <c r="CI41" s="150">
        <f t="shared" si="47"/>
        <v>0</v>
      </c>
      <c r="CJ41" s="150">
        <f t="shared" si="47"/>
        <v>0</v>
      </c>
      <c r="CK41" s="150">
        <f t="shared" si="47"/>
        <v>0</v>
      </c>
      <c r="CL41" s="150">
        <f t="shared" si="47"/>
        <v>0</v>
      </c>
      <c r="CM41" s="150">
        <f t="shared" si="47"/>
        <v>0</v>
      </c>
      <c r="CN41" s="150">
        <f t="shared" si="47"/>
        <v>0</v>
      </c>
      <c r="CO41" s="150">
        <f t="shared" si="47"/>
        <v>0</v>
      </c>
      <c r="CP41" s="150">
        <f t="shared" si="47"/>
        <v>0</v>
      </c>
      <c r="CQ41" s="150">
        <f t="shared" si="47"/>
        <v>0</v>
      </c>
      <c r="CR41" s="150">
        <f t="shared" si="47"/>
        <v>0</v>
      </c>
      <c r="CS41" s="150">
        <f t="shared" si="47"/>
        <v>0</v>
      </c>
      <c r="CT41" s="150">
        <f t="shared" si="47"/>
        <v>0</v>
      </c>
      <c r="CU41" s="150">
        <f t="shared" si="47"/>
        <v>0</v>
      </c>
      <c r="CV41" s="150">
        <f t="shared" si="47"/>
        <v>0</v>
      </c>
      <c r="CW41" s="150">
        <f t="shared" si="47"/>
        <v>0</v>
      </c>
      <c r="CX41" s="151">
        <f t="shared" si="47"/>
        <v>0</v>
      </c>
    </row>
    <row r="42" spans="3:102" outlineLevel="1" x14ac:dyDescent="0.25">
      <c r="C42" s="4" t="str">
        <f t="shared" si="1"/>
        <v>Line 42: Relative Operating Expenses. This is a scenario multiplier. This is the multiplier on the costs.  Typical causes of an increase could be as follows: higher maintenance, additional staff, increases in commodity prices, increases in FX expenses, increases due to inflation.</v>
      </c>
      <c r="E42" s="4">
        <f t="shared" si="2"/>
        <v>42</v>
      </c>
      <c r="F42" s="4" t="s">
        <v>7</v>
      </c>
      <c r="G42" s="4" t="s">
        <v>10</v>
      </c>
      <c r="H42" s="1" t="s">
        <v>17</v>
      </c>
      <c r="I42" s="1" t="s">
        <v>10</v>
      </c>
      <c r="K42" s="1" t="str">
        <f t="shared" si="46"/>
        <v>Relative Operating Expenses</v>
      </c>
      <c r="M42" s="15">
        <v>1</v>
      </c>
      <c r="N42" s="7">
        <v>1</v>
      </c>
      <c r="O42" s="7">
        <v>1</v>
      </c>
      <c r="P42" s="7">
        <v>1</v>
      </c>
      <c r="Q42" s="7">
        <v>1</v>
      </c>
      <c r="R42" s="7">
        <v>1</v>
      </c>
      <c r="S42" s="7">
        <v>1</v>
      </c>
      <c r="T42" s="7">
        <v>1</v>
      </c>
      <c r="U42" s="7">
        <v>1</v>
      </c>
      <c r="V42" s="7">
        <v>1</v>
      </c>
      <c r="W42" s="7">
        <v>1</v>
      </c>
      <c r="X42" s="7">
        <v>1</v>
      </c>
      <c r="Y42" s="7">
        <v>1</v>
      </c>
      <c r="Z42" s="7">
        <v>1</v>
      </c>
      <c r="AA42" s="7">
        <v>1</v>
      </c>
      <c r="AB42" s="7">
        <v>1</v>
      </c>
      <c r="AC42" s="7">
        <v>1</v>
      </c>
      <c r="AD42" s="7">
        <v>1</v>
      </c>
      <c r="AE42" s="7">
        <v>1</v>
      </c>
      <c r="AF42" s="7">
        <v>1</v>
      </c>
      <c r="AG42" s="7">
        <v>1</v>
      </c>
      <c r="AH42" s="7">
        <v>1</v>
      </c>
      <c r="AI42" s="7">
        <v>1</v>
      </c>
      <c r="AJ42" s="7">
        <v>1</v>
      </c>
      <c r="AK42" s="7">
        <v>1</v>
      </c>
      <c r="AL42" s="7">
        <v>1</v>
      </c>
      <c r="AM42" s="7">
        <v>1</v>
      </c>
      <c r="AN42" s="7">
        <v>1</v>
      </c>
      <c r="AO42" s="7">
        <v>1</v>
      </c>
      <c r="AP42" s="7">
        <v>1</v>
      </c>
      <c r="AQ42" s="7">
        <v>1</v>
      </c>
      <c r="AR42" s="7">
        <v>1</v>
      </c>
      <c r="AS42" s="7">
        <v>1</v>
      </c>
      <c r="AT42" s="7">
        <v>1</v>
      </c>
      <c r="AU42" s="8">
        <v>1</v>
      </c>
      <c r="BO42" s="157" t="s">
        <v>241</v>
      </c>
      <c r="BP42" s="148">
        <f>BP38-BP39</f>
        <v>0</v>
      </c>
      <c r="BQ42" s="148">
        <f t="shared" ref="BQ42:CX42" si="48">BQ38-BQ39</f>
        <v>0</v>
      </c>
      <c r="BR42" s="148">
        <f t="shared" si="48"/>
        <v>0</v>
      </c>
      <c r="BS42" s="148">
        <f t="shared" si="48"/>
        <v>0</v>
      </c>
      <c r="BT42" s="148">
        <f t="shared" si="48"/>
        <v>0</v>
      </c>
      <c r="BU42" s="148">
        <f t="shared" si="48"/>
        <v>0</v>
      </c>
      <c r="BV42" s="148">
        <f t="shared" si="48"/>
        <v>0</v>
      </c>
      <c r="BW42" s="148">
        <f t="shared" si="48"/>
        <v>0</v>
      </c>
      <c r="BX42" s="148">
        <f t="shared" si="48"/>
        <v>0</v>
      </c>
      <c r="BY42" s="148">
        <f t="shared" si="48"/>
        <v>0</v>
      </c>
      <c r="BZ42" s="148">
        <f t="shared" si="48"/>
        <v>0</v>
      </c>
      <c r="CA42" s="148">
        <f t="shared" si="48"/>
        <v>0</v>
      </c>
      <c r="CB42" s="148">
        <f t="shared" si="48"/>
        <v>0</v>
      </c>
      <c r="CC42" s="148">
        <f t="shared" si="48"/>
        <v>0</v>
      </c>
      <c r="CD42" s="148">
        <f t="shared" si="48"/>
        <v>0</v>
      </c>
      <c r="CE42" s="148">
        <f t="shared" si="48"/>
        <v>0</v>
      </c>
      <c r="CF42" s="148">
        <f t="shared" si="48"/>
        <v>0</v>
      </c>
      <c r="CG42" s="148">
        <f t="shared" si="48"/>
        <v>0</v>
      </c>
      <c r="CH42" s="148">
        <f t="shared" si="48"/>
        <v>0</v>
      </c>
      <c r="CI42" s="148">
        <f t="shared" si="48"/>
        <v>0</v>
      </c>
      <c r="CJ42" s="148">
        <f t="shared" si="48"/>
        <v>0</v>
      </c>
      <c r="CK42" s="148">
        <f t="shared" si="48"/>
        <v>0</v>
      </c>
      <c r="CL42" s="148">
        <f t="shared" si="48"/>
        <v>0</v>
      </c>
      <c r="CM42" s="148">
        <f t="shared" si="48"/>
        <v>0</v>
      </c>
      <c r="CN42" s="148">
        <f t="shared" si="48"/>
        <v>0</v>
      </c>
      <c r="CO42" s="148">
        <f t="shared" si="48"/>
        <v>0</v>
      </c>
      <c r="CP42" s="148">
        <f t="shared" si="48"/>
        <v>0</v>
      </c>
      <c r="CQ42" s="148">
        <f t="shared" si="48"/>
        <v>0</v>
      </c>
      <c r="CR42" s="148">
        <f t="shared" si="48"/>
        <v>0</v>
      </c>
      <c r="CS42" s="148">
        <f t="shared" si="48"/>
        <v>0</v>
      </c>
      <c r="CT42" s="148">
        <f t="shared" si="48"/>
        <v>0</v>
      </c>
      <c r="CU42" s="148">
        <f t="shared" si="48"/>
        <v>0</v>
      </c>
      <c r="CV42" s="148">
        <f t="shared" si="48"/>
        <v>0</v>
      </c>
      <c r="CW42" s="148">
        <f t="shared" si="48"/>
        <v>0</v>
      </c>
      <c r="CX42" s="149">
        <f t="shared" si="48"/>
        <v>0</v>
      </c>
    </row>
    <row r="43" spans="3:102" outlineLevel="1" x14ac:dyDescent="0.25">
      <c r="C43" s="4" t="str">
        <f t="shared" si="1"/>
        <v>Line 43: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43" s="4">
        <f t="shared" si="2"/>
        <v>43</v>
      </c>
      <c r="F43" s="4" t="s">
        <v>7</v>
      </c>
      <c r="G43" s="4" t="s">
        <v>10</v>
      </c>
      <c r="H43" s="1" t="s">
        <v>50</v>
      </c>
      <c r="I43" s="1" t="s">
        <v>10</v>
      </c>
      <c r="K43" s="1" t="str">
        <f t="shared" si="46"/>
        <v>Relative Expected Debt Principal Repayments</v>
      </c>
      <c r="M43" s="15">
        <v>1</v>
      </c>
      <c r="N43" s="7">
        <v>1</v>
      </c>
      <c r="O43" s="7">
        <v>1</v>
      </c>
      <c r="P43" s="7">
        <v>1</v>
      </c>
      <c r="Q43" s="7">
        <v>1</v>
      </c>
      <c r="R43" s="7">
        <v>1</v>
      </c>
      <c r="S43" s="7">
        <v>1</v>
      </c>
      <c r="T43" s="7">
        <v>1</v>
      </c>
      <c r="U43" s="7">
        <v>1</v>
      </c>
      <c r="V43" s="7">
        <v>1</v>
      </c>
      <c r="W43" s="7">
        <v>1</v>
      </c>
      <c r="X43" s="7">
        <v>1</v>
      </c>
      <c r="Y43" s="7">
        <v>1</v>
      </c>
      <c r="Z43" s="7">
        <v>1</v>
      </c>
      <c r="AA43" s="7">
        <v>1</v>
      </c>
      <c r="AB43" s="7">
        <v>1</v>
      </c>
      <c r="AC43" s="7">
        <v>1</v>
      </c>
      <c r="AD43" s="7">
        <v>1</v>
      </c>
      <c r="AE43" s="7">
        <v>1</v>
      </c>
      <c r="AF43" s="7">
        <v>1</v>
      </c>
      <c r="AG43" s="7">
        <v>1</v>
      </c>
      <c r="AH43" s="7">
        <v>1</v>
      </c>
      <c r="AI43" s="7">
        <v>1</v>
      </c>
      <c r="AJ43" s="7">
        <v>1</v>
      </c>
      <c r="AK43" s="7">
        <v>1</v>
      </c>
      <c r="AL43" s="7">
        <v>1</v>
      </c>
      <c r="AM43" s="7">
        <v>1</v>
      </c>
      <c r="AN43" s="7">
        <v>1</v>
      </c>
      <c r="AO43" s="7">
        <v>1</v>
      </c>
      <c r="AP43" s="7">
        <v>1</v>
      </c>
      <c r="AQ43" s="7">
        <v>1</v>
      </c>
      <c r="AR43" s="7">
        <v>1</v>
      </c>
      <c r="AS43" s="7">
        <v>1</v>
      </c>
      <c r="AT43" s="7">
        <v>1</v>
      </c>
      <c r="AU43" s="8">
        <v>1</v>
      </c>
    </row>
    <row r="44" spans="3:102" outlineLevel="1" x14ac:dyDescent="0.25">
      <c r="C44" s="4" t="str">
        <f t="shared" si="1"/>
        <v>Line 44: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44" s="4">
        <f t="shared" si="2"/>
        <v>44</v>
      </c>
      <c r="F44" s="4" t="s">
        <v>7</v>
      </c>
      <c r="G44" s="4" t="s">
        <v>10</v>
      </c>
      <c r="H44" s="1" t="s">
        <v>49</v>
      </c>
      <c r="I44" s="1" t="s">
        <v>10</v>
      </c>
      <c r="K44" s="1" t="str">
        <f t="shared" si="46"/>
        <v>Relative Expected Debt Interest Repayments</v>
      </c>
      <c r="M44" s="15">
        <v>1</v>
      </c>
      <c r="N44" s="7">
        <v>1</v>
      </c>
      <c r="O44" s="7">
        <v>1</v>
      </c>
      <c r="P44" s="7">
        <v>1</v>
      </c>
      <c r="Q44" s="7">
        <v>1</v>
      </c>
      <c r="R44" s="7">
        <v>1</v>
      </c>
      <c r="S44" s="7">
        <v>1</v>
      </c>
      <c r="T44" s="7">
        <v>1</v>
      </c>
      <c r="U44" s="7">
        <v>1</v>
      </c>
      <c r="V44" s="7">
        <v>1</v>
      </c>
      <c r="W44" s="7">
        <v>1</v>
      </c>
      <c r="X44" s="7">
        <v>1</v>
      </c>
      <c r="Y44" s="7">
        <v>1</v>
      </c>
      <c r="Z44" s="7">
        <v>1</v>
      </c>
      <c r="AA44" s="7">
        <v>1</v>
      </c>
      <c r="AB44" s="7">
        <v>1</v>
      </c>
      <c r="AC44" s="7">
        <v>1</v>
      </c>
      <c r="AD44" s="7">
        <v>1</v>
      </c>
      <c r="AE44" s="7">
        <v>1</v>
      </c>
      <c r="AF44" s="7">
        <v>1</v>
      </c>
      <c r="AG44" s="7">
        <v>1</v>
      </c>
      <c r="AH44" s="7">
        <v>1</v>
      </c>
      <c r="AI44" s="7">
        <v>1</v>
      </c>
      <c r="AJ44" s="7">
        <v>1</v>
      </c>
      <c r="AK44" s="7">
        <v>1</v>
      </c>
      <c r="AL44" s="7">
        <v>1</v>
      </c>
      <c r="AM44" s="7">
        <v>1</v>
      </c>
      <c r="AN44" s="7">
        <v>1</v>
      </c>
      <c r="AO44" s="7">
        <v>1</v>
      </c>
      <c r="AP44" s="7">
        <v>1</v>
      </c>
      <c r="AQ44" s="7">
        <v>1</v>
      </c>
      <c r="AR44" s="7">
        <v>1</v>
      </c>
      <c r="AS44" s="7">
        <v>1</v>
      </c>
      <c r="AT44" s="7">
        <v>1</v>
      </c>
      <c r="AU44" s="8">
        <v>1</v>
      </c>
    </row>
    <row r="45" spans="3:102" outlineLevel="1" x14ac:dyDescent="0.25">
      <c r="C45" s="4" t="str">
        <f t="shared" si="1"/>
        <v>Line 45: Relative Direct Support payments. This is a scenario multiplier. This is the multiplier on payments.  It may increase if for example the Government pays for increased production volume, or it may decrease if for example there are service penalties.</v>
      </c>
      <c r="E45" s="4">
        <f t="shared" si="2"/>
        <v>45</v>
      </c>
      <c r="F45" s="4" t="s">
        <v>7</v>
      </c>
      <c r="G45" s="4" t="s">
        <v>10</v>
      </c>
      <c r="H45" s="1" t="s">
        <v>18</v>
      </c>
      <c r="I45" s="1" t="s">
        <v>10</v>
      </c>
      <c r="K45" s="1" t="str">
        <f t="shared" si="46"/>
        <v>Relative Direct Support payments</v>
      </c>
      <c r="M45" s="15">
        <v>1</v>
      </c>
      <c r="N45" s="7">
        <v>1</v>
      </c>
      <c r="O45" s="7">
        <v>1</v>
      </c>
      <c r="P45" s="7">
        <v>1</v>
      </c>
      <c r="Q45" s="7">
        <v>1</v>
      </c>
      <c r="R45" s="7">
        <v>1</v>
      </c>
      <c r="S45" s="7">
        <v>1</v>
      </c>
      <c r="T45" s="7">
        <v>1</v>
      </c>
      <c r="U45" s="7">
        <v>1</v>
      </c>
      <c r="V45" s="7">
        <v>1</v>
      </c>
      <c r="W45" s="7">
        <v>1</v>
      </c>
      <c r="X45" s="7">
        <v>1</v>
      </c>
      <c r="Y45" s="7">
        <v>1</v>
      </c>
      <c r="Z45" s="7">
        <v>1</v>
      </c>
      <c r="AA45" s="7">
        <v>1</v>
      </c>
      <c r="AB45" s="7">
        <v>1</v>
      </c>
      <c r="AC45" s="7">
        <v>1</v>
      </c>
      <c r="AD45" s="7">
        <v>1</v>
      </c>
      <c r="AE45" s="7">
        <v>1</v>
      </c>
      <c r="AF45" s="7">
        <v>1</v>
      </c>
      <c r="AG45" s="7">
        <v>1</v>
      </c>
      <c r="AH45" s="7">
        <v>1</v>
      </c>
      <c r="AI45" s="7">
        <v>1</v>
      </c>
      <c r="AJ45" s="7">
        <v>1</v>
      </c>
      <c r="AK45" s="7">
        <v>1</v>
      </c>
      <c r="AL45" s="7">
        <v>1</v>
      </c>
      <c r="AM45" s="7">
        <v>1</v>
      </c>
      <c r="AN45" s="7">
        <v>1</v>
      </c>
      <c r="AO45" s="7">
        <v>1</v>
      </c>
      <c r="AP45" s="7">
        <v>1</v>
      </c>
      <c r="AQ45" s="7">
        <v>1</v>
      </c>
      <c r="AR45" s="7">
        <v>1</v>
      </c>
      <c r="AS45" s="7">
        <v>1</v>
      </c>
      <c r="AT45" s="7">
        <v>1</v>
      </c>
      <c r="AU45" s="8">
        <v>1</v>
      </c>
      <c r="BO45" s="1" t="s">
        <v>239</v>
      </c>
    </row>
    <row r="46" spans="3:102" ht="15.75" outlineLevel="1" thickBot="1" x14ac:dyDescent="0.3">
      <c r="C46" s="4" t="str">
        <f t="shared" si="1"/>
        <v>Line 46: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46" s="4">
        <f t="shared" si="2"/>
        <v>46</v>
      </c>
      <c r="F46" s="4" t="s">
        <v>7</v>
      </c>
      <c r="G46" s="4" t="s">
        <v>10</v>
      </c>
      <c r="H46" s="1" t="s">
        <v>44</v>
      </c>
      <c r="I46" s="1" t="s">
        <v>10</v>
      </c>
      <c r="K46" s="1" t="str">
        <f t="shared" si="46"/>
        <v>Relative Direct Government receipts</v>
      </c>
      <c r="M46" s="16">
        <v>1</v>
      </c>
      <c r="N46" s="9">
        <v>1</v>
      </c>
      <c r="O46" s="9">
        <v>1</v>
      </c>
      <c r="P46" s="9">
        <v>1</v>
      </c>
      <c r="Q46" s="9">
        <v>1</v>
      </c>
      <c r="R46" s="9">
        <v>1</v>
      </c>
      <c r="S46" s="9">
        <v>1</v>
      </c>
      <c r="T46" s="9">
        <v>1</v>
      </c>
      <c r="U46" s="9">
        <v>1</v>
      </c>
      <c r="V46" s="9">
        <v>1</v>
      </c>
      <c r="W46" s="9">
        <v>1</v>
      </c>
      <c r="X46" s="9">
        <v>1</v>
      </c>
      <c r="Y46" s="9">
        <v>1</v>
      </c>
      <c r="Z46" s="9">
        <v>1</v>
      </c>
      <c r="AA46" s="9">
        <v>1</v>
      </c>
      <c r="AB46" s="9">
        <v>1</v>
      </c>
      <c r="AC46" s="9">
        <v>1</v>
      </c>
      <c r="AD46" s="9">
        <v>1</v>
      </c>
      <c r="AE46" s="9">
        <v>1</v>
      </c>
      <c r="AF46" s="9">
        <v>1</v>
      </c>
      <c r="AG46" s="9">
        <v>1</v>
      </c>
      <c r="AH46" s="9">
        <v>1</v>
      </c>
      <c r="AI46" s="9">
        <v>1</v>
      </c>
      <c r="AJ46" s="9">
        <v>1</v>
      </c>
      <c r="AK46" s="9">
        <v>1</v>
      </c>
      <c r="AL46" s="9">
        <v>1</v>
      </c>
      <c r="AM46" s="9">
        <v>1</v>
      </c>
      <c r="AN46" s="9">
        <v>1</v>
      </c>
      <c r="AO46" s="9">
        <v>1</v>
      </c>
      <c r="AP46" s="9">
        <v>1</v>
      </c>
      <c r="AQ46" s="9">
        <v>1</v>
      </c>
      <c r="AR46" s="9">
        <v>1</v>
      </c>
      <c r="AS46" s="9">
        <v>1</v>
      </c>
      <c r="AT46" s="9">
        <v>1</v>
      </c>
      <c r="AU46" s="10">
        <v>1</v>
      </c>
      <c r="BO46" s="154"/>
      <c r="BP46" s="152">
        <f>M$5</f>
        <v>2020</v>
      </c>
      <c r="BQ46" s="152">
        <f t="shared" ref="BQ46:CX46" si="49">N$5</f>
        <v>2021</v>
      </c>
      <c r="BR46" s="152">
        <f t="shared" si="49"/>
        <v>2022</v>
      </c>
      <c r="BS46" s="152">
        <f t="shared" si="49"/>
        <v>2023</v>
      </c>
      <c r="BT46" s="152">
        <f t="shared" si="49"/>
        <v>2024</v>
      </c>
      <c r="BU46" s="152">
        <f t="shared" si="49"/>
        <v>2025</v>
      </c>
      <c r="BV46" s="152">
        <f t="shared" si="49"/>
        <v>2026</v>
      </c>
      <c r="BW46" s="152">
        <f t="shared" si="49"/>
        <v>2027</v>
      </c>
      <c r="BX46" s="152">
        <f t="shared" si="49"/>
        <v>2028</v>
      </c>
      <c r="BY46" s="152">
        <f t="shared" si="49"/>
        <v>2029</v>
      </c>
      <c r="BZ46" s="152">
        <f t="shared" si="49"/>
        <v>2030</v>
      </c>
      <c r="CA46" s="152">
        <f t="shared" si="49"/>
        <v>2031</v>
      </c>
      <c r="CB46" s="152">
        <f t="shared" si="49"/>
        <v>2032</v>
      </c>
      <c r="CC46" s="152">
        <f t="shared" si="49"/>
        <v>2033</v>
      </c>
      <c r="CD46" s="152">
        <f t="shared" si="49"/>
        <v>2034</v>
      </c>
      <c r="CE46" s="152">
        <f t="shared" si="49"/>
        <v>2035</v>
      </c>
      <c r="CF46" s="152">
        <f t="shared" si="49"/>
        <v>2036</v>
      </c>
      <c r="CG46" s="152">
        <f t="shared" si="49"/>
        <v>2037</v>
      </c>
      <c r="CH46" s="152">
        <f t="shared" si="49"/>
        <v>2038</v>
      </c>
      <c r="CI46" s="152">
        <f t="shared" si="49"/>
        <v>2039</v>
      </c>
      <c r="CJ46" s="152">
        <f t="shared" si="49"/>
        <v>2040</v>
      </c>
      <c r="CK46" s="152">
        <f t="shared" si="49"/>
        <v>2041</v>
      </c>
      <c r="CL46" s="152">
        <f t="shared" si="49"/>
        <v>2042</v>
      </c>
      <c r="CM46" s="152">
        <f t="shared" si="49"/>
        <v>2043</v>
      </c>
      <c r="CN46" s="152">
        <f t="shared" si="49"/>
        <v>2044</v>
      </c>
      <c r="CO46" s="152">
        <f t="shared" si="49"/>
        <v>2045</v>
      </c>
      <c r="CP46" s="152">
        <f t="shared" si="49"/>
        <v>2046</v>
      </c>
      <c r="CQ46" s="152">
        <f t="shared" si="49"/>
        <v>2047</v>
      </c>
      <c r="CR46" s="152">
        <f t="shared" si="49"/>
        <v>2048</v>
      </c>
      <c r="CS46" s="152">
        <f t="shared" si="49"/>
        <v>2049</v>
      </c>
      <c r="CT46" s="152">
        <f t="shared" si="49"/>
        <v>2050</v>
      </c>
      <c r="CU46" s="152">
        <f t="shared" si="49"/>
        <v>2051</v>
      </c>
      <c r="CV46" s="152">
        <f t="shared" si="49"/>
        <v>2052</v>
      </c>
      <c r="CW46" s="152">
        <f t="shared" si="49"/>
        <v>2053</v>
      </c>
      <c r="CX46" s="153">
        <f t="shared" si="49"/>
        <v>2054</v>
      </c>
    </row>
    <row r="47" spans="3:102" ht="15.75" outlineLevel="1" thickBot="1" x14ac:dyDescent="0.3">
      <c r="C47" s="4" t="str">
        <f t="shared" si="1"/>
        <v/>
      </c>
      <c r="E47" s="4">
        <f t="shared" si="2"/>
        <v>47</v>
      </c>
      <c r="G47" s="4" t="s">
        <v>10</v>
      </c>
      <c r="I47" s="1" t="s">
        <v>10</v>
      </c>
      <c r="J47" s="2" t="s">
        <v>12</v>
      </c>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BO47" s="155" t="str">
        <f t="shared" ref="BO47:BO52" si="50">BO34</f>
        <v>Gross Operating Income to Company</v>
      </c>
      <c r="BP47" s="146">
        <f t="shared" ref="BP47:CX47" si="51">M48</f>
        <v>0</v>
      </c>
      <c r="BQ47" s="146">
        <f t="shared" si="51"/>
        <v>0</v>
      </c>
      <c r="BR47" s="146">
        <f t="shared" si="51"/>
        <v>0</v>
      </c>
      <c r="BS47" s="146">
        <f t="shared" si="51"/>
        <v>0</v>
      </c>
      <c r="BT47" s="146">
        <f t="shared" si="51"/>
        <v>0</v>
      </c>
      <c r="BU47" s="146">
        <f t="shared" si="51"/>
        <v>0</v>
      </c>
      <c r="BV47" s="146">
        <f t="shared" si="51"/>
        <v>0</v>
      </c>
      <c r="BW47" s="146">
        <f t="shared" si="51"/>
        <v>0</v>
      </c>
      <c r="BX47" s="146">
        <f t="shared" si="51"/>
        <v>0</v>
      </c>
      <c r="BY47" s="146">
        <f t="shared" si="51"/>
        <v>0</v>
      </c>
      <c r="BZ47" s="146">
        <f t="shared" si="51"/>
        <v>0</v>
      </c>
      <c r="CA47" s="146">
        <f t="shared" si="51"/>
        <v>0</v>
      </c>
      <c r="CB47" s="146">
        <f t="shared" si="51"/>
        <v>0</v>
      </c>
      <c r="CC47" s="146">
        <f t="shared" si="51"/>
        <v>0</v>
      </c>
      <c r="CD47" s="146">
        <f t="shared" si="51"/>
        <v>0</v>
      </c>
      <c r="CE47" s="146">
        <f t="shared" si="51"/>
        <v>0</v>
      </c>
      <c r="CF47" s="146">
        <f t="shared" si="51"/>
        <v>0</v>
      </c>
      <c r="CG47" s="146">
        <f t="shared" si="51"/>
        <v>0</v>
      </c>
      <c r="CH47" s="146">
        <f t="shared" si="51"/>
        <v>0</v>
      </c>
      <c r="CI47" s="146">
        <f t="shared" si="51"/>
        <v>0</v>
      </c>
      <c r="CJ47" s="146">
        <f t="shared" si="51"/>
        <v>0</v>
      </c>
      <c r="CK47" s="146">
        <f t="shared" si="51"/>
        <v>0</v>
      </c>
      <c r="CL47" s="146">
        <f t="shared" si="51"/>
        <v>0</v>
      </c>
      <c r="CM47" s="146">
        <f t="shared" si="51"/>
        <v>0</v>
      </c>
      <c r="CN47" s="146">
        <f t="shared" si="51"/>
        <v>0</v>
      </c>
      <c r="CO47" s="146">
        <f t="shared" si="51"/>
        <v>0</v>
      </c>
      <c r="CP47" s="146">
        <f t="shared" si="51"/>
        <v>0</v>
      </c>
      <c r="CQ47" s="146">
        <f t="shared" si="51"/>
        <v>0</v>
      </c>
      <c r="CR47" s="146">
        <f t="shared" si="51"/>
        <v>0</v>
      </c>
      <c r="CS47" s="146">
        <f t="shared" si="51"/>
        <v>0</v>
      </c>
      <c r="CT47" s="146">
        <f t="shared" si="51"/>
        <v>0</v>
      </c>
      <c r="CU47" s="146">
        <f t="shared" si="51"/>
        <v>0</v>
      </c>
      <c r="CV47" s="146">
        <f t="shared" si="51"/>
        <v>0</v>
      </c>
      <c r="CW47" s="146">
        <f t="shared" si="51"/>
        <v>0</v>
      </c>
      <c r="CX47" s="147">
        <f t="shared" si="51"/>
        <v>0</v>
      </c>
    </row>
    <row r="48" spans="3:102" outlineLevel="1" x14ac:dyDescent="0.25">
      <c r="C48" s="4" t="str">
        <f t="shared" si="1"/>
        <v>Line 48: Gross Income. This is a calculation. This is simply the basecase multiplied by the relative scenario.</v>
      </c>
      <c r="E48" s="4">
        <f t="shared" si="2"/>
        <v>48</v>
      </c>
      <c r="F48" s="4" t="s">
        <v>8</v>
      </c>
      <c r="G48" s="4" t="s">
        <v>10</v>
      </c>
      <c r="H48" s="1" t="s">
        <v>21</v>
      </c>
      <c r="I48" s="1" t="s">
        <v>10</v>
      </c>
      <c r="K48" s="1" t="s">
        <v>0</v>
      </c>
      <c r="M48" s="32">
        <f t="shared" ref="M48:AU51" si="52">M34*M41</f>
        <v>0</v>
      </c>
      <c r="N48" s="33">
        <f t="shared" si="52"/>
        <v>0</v>
      </c>
      <c r="O48" s="33">
        <f t="shared" si="52"/>
        <v>0</v>
      </c>
      <c r="P48" s="33">
        <f t="shared" si="52"/>
        <v>0</v>
      </c>
      <c r="Q48" s="33">
        <f t="shared" si="52"/>
        <v>0</v>
      </c>
      <c r="R48" s="33">
        <f t="shared" si="52"/>
        <v>0</v>
      </c>
      <c r="S48" s="33">
        <f t="shared" si="52"/>
        <v>0</v>
      </c>
      <c r="T48" s="33">
        <f t="shared" si="52"/>
        <v>0</v>
      </c>
      <c r="U48" s="33">
        <f t="shared" si="52"/>
        <v>0</v>
      </c>
      <c r="V48" s="33">
        <f t="shared" si="52"/>
        <v>0</v>
      </c>
      <c r="W48" s="33">
        <f t="shared" si="52"/>
        <v>0</v>
      </c>
      <c r="X48" s="33">
        <f t="shared" si="52"/>
        <v>0</v>
      </c>
      <c r="Y48" s="33">
        <f t="shared" si="52"/>
        <v>0</v>
      </c>
      <c r="Z48" s="33">
        <f t="shared" si="52"/>
        <v>0</v>
      </c>
      <c r="AA48" s="33">
        <f t="shared" si="52"/>
        <v>0</v>
      </c>
      <c r="AB48" s="33">
        <f t="shared" si="52"/>
        <v>0</v>
      </c>
      <c r="AC48" s="33">
        <f t="shared" si="52"/>
        <v>0</v>
      </c>
      <c r="AD48" s="33">
        <f t="shared" si="52"/>
        <v>0</v>
      </c>
      <c r="AE48" s="33">
        <f t="shared" si="52"/>
        <v>0</v>
      </c>
      <c r="AF48" s="33">
        <f t="shared" si="52"/>
        <v>0</v>
      </c>
      <c r="AG48" s="33">
        <f t="shared" si="52"/>
        <v>0</v>
      </c>
      <c r="AH48" s="33">
        <f t="shared" si="52"/>
        <v>0</v>
      </c>
      <c r="AI48" s="33">
        <f t="shared" si="52"/>
        <v>0</v>
      </c>
      <c r="AJ48" s="33">
        <f t="shared" si="52"/>
        <v>0</v>
      </c>
      <c r="AK48" s="33">
        <f t="shared" si="52"/>
        <v>0</v>
      </c>
      <c r="AL48" s="33">
        <f t="shared" si="52"/>
        <v>0</v>
      </c>
      <c r="AM48" s="33">
        <f t="shared" si="52"/>
        <v>0</v>
      </c>
      <c r="AN48" s="33">
        <f t="shared" si="52"/>
        <v>0</v>
      </c>
      <c r="AO48" s="33">
        <f t="shared" si="52"/>
        <v>0</v>
      </c>
      <c r="AP48" s="33">
        <f t="shared" si="52"/>
        <v>0</v>
      </c>
      <c r="AQ48" s="33">
        <f t="shared" si="52"/>
        <v>0</v>
      </c>
      <c r="AR48" s="33">
        <f t="shared" si="52"/>
        <v>0</v>
      </c>
      <c r="AS48" s="33">
        <f t="shared" si="52"/>
        <v>0</v>
      </c>
      <c r="AT48" s="33">
        <f t="shared" si="52"/>
        <v>0</v>
      </c>
      <c r="AU48" s="34">
        <f t="shared" si="52"/>
        <v>0</v>
      </c>
      <c r="BO48" s="156" t="str">
        <f t="shared" si="50"/>
        <v>Operating Expenses</v>
      </c>
      <c r="BP48" s="150">
        <f t="shared" ref="BP48:BY50" si="53">-M49</f>
        <v>0</v>
      </c>
      <c r="BQ48" s="150">
        <f t="shared" si="53"/>
        <v>0</v>
      </c>
      <c r="BR48" s="150">
        <f t="shared" si="53"/>
        <v>0</v>
      </c>
      <c r="BS48" s="150">
        <f t="shared" si="53"/>
        <v>0</v>
      </c>
      <c r="BT48" s="150">
        <f t="shared" si="53"/>
        <v>0</v>
      </c>
      <c r="BU48" s="150">
        <f t="shared" si="53"/>
        <v>0</v>
      </c>
      <c r="BV48" s="150">
        <f t="shared" si="53"/>
        <v>0</v>
      </c>
      <c r="BW48" s="150">
        <f t="shared" si="53"/>
        <v>0</v>
      </c>
      <c r="BX48" s="150">
        <f t="shared" si="53"/>
        <v>0</v>
      </c>
      <c r="BY48" s="150">
        <f t="shared" si="53"/>
        <v>0</v>
      </c>
      <c r="BZ48" s="150">
        <f t="shared" ref="BZ48:CI50" si="54">-W49</f>
        <v>0</v>
      </c>
      <c r="CA48" s="150">
        <f t="shared" si="54"/>
        <v>0</v>
      </c>
      <c r="CB48" s="150">
        <f t="shared" si="54"/>
        <v>0</v>
      </c>
      <c r="CC48" s="150">
        <f t="shared" si="54"/>
        <v>0</v>
      </c>
      <c r="CD48" s="150">
        <f t="shared" si="54"/>
        <v>0</v>
      </c>
      <c r="CE48" s="150">
        <f t="shared" si="54"/>
        <v>0</v>
      </c>
      <c r="CF48" s="150">
        <f t="shared" si="54"/>
        <v>0</v>
      </c>
      <c r="CG48" s="150">
        <f t="shared" si="54"/>
        <v>0</v>
      </c>
      <c r="CH48" s="150">
        <f t="shared" si="54"/>
        <v>0</v>
      </c>
      <c r="CI48" s="150">
        <f t="shared" si="54"/>
        <v>0</v>
      </c>
      <c r="CJ48" s="150">
        <f t="shared" ref="CJ48:CS50" si="55">-AG49</f>
        <v>0</v>
      </c>
      <c r="CK48" s="150">
        <f t="shared" si="55"/>
        <v>0</v>
      </c>
      <c r="CL48" s="150">
        <f t="shared" si="55"/>
        <v>0</v>
      </c>
      <c r="CM48" s="150">
        <f t="shared" si="55"/>
        <v>0</v>
      </c>
      <c r="CN48" s="150">
        <f t="shared" si="55"/>
        <v>0</v>
      </c>
      <c r="CO48" s="150">
        <f t="shared" si="55"/>
        <v>0</v>
      </c>
      <c r="CP48" s="150">
        <f t="shared" si="55"/>
        <v>0</v>
      </c>
      <c r="CQ48" s="150">
        <f t="shared" si="55"/>
        <v>0</v>
      </c>
      <c r="CR48" s="150">
        <f t="shared" si="55"/>
        <v>0</v>
      </c>
      <c r="CS48" s="150">
        <f t="shared" si="55"/>
        <v>0</v>
      </c>
      <c r="CT48" s="150">
        <f t="shared" ref="CT48:CX50" si="56">-AQ49</f>
        <v>0</v>
      </c>
      <c r="CU48" s="150">
        <f t="shared" si="56"/>
        <v>0</v>
      </c>
      <c r="CV48" s="150">
        <f t="shared" si="56"/>
        <v>0</v>
      </c>
      <c r="CW48" s="150">
        <f t="shared" si="56"/>
        <v>0</v>
      </c>
      <c r="CX48" s="151">
        <f t="shared" si="56"/>
        <v>0</v>
      </c>
    </row>
    <row r="49" spans="3:102" outlineLevel="1" x14ac:dyDescent="0.25">
      <c r="C49" s="4" t="str">
        <f t="shared" si="1"/>
        <v>Line 49: Operating Expenses. This is a calculation. This is simply the basecase multiplied by the relative scenario.</v>
      </c>
      <c r="E49" s="4">
        <f t="shared" si="2"/>
        <v>49</v>
      </c>
      <c r="F49" s="4" t="s">
        <v>8</v>
      </c>
      <c r="G49" s="4" t="s">
        <v>10</v>
      </c>
      <c r="H49" s="1" t="s">
        <v>21</v>
      </c>
      <c r="I49" s="1" t="s">
        <v>10</v>
      </c>
      <c r="K49" s="1" t="s">
        <v>4</v>
      </c>
      <c r="M49" s="35">
        <f t="shared" si="52"/>
        <v>0</v>
      </c>
      <c r="N49" s="36">
        <f t="shared" si="52"/>
        <v>0</v>
      </c>
      <c r="O49" s="36">
        <f t="shared" si="52"/>
        <v>0</v>
      </c>
      <c r="P49" s="36">
        <f t="shared" si="52"/>
        <v>0</v>
      </c>
      <c r="Q49" s="36">
        <f t="shared" si="52"/>
        <v>0</v>
      </c>
      <c r="R49" s="36">
        <f t="shared" si="52"/>
        <v>0</v>
      </c>
      <c r="S49" s="36">
        <f t="shared" si="52"/>
        <v>0</v>
      </c>
      <c r="T49" s="36">
        <f t="shared" si="52"/>
        <v>0</v>
      </c>
      <c r="U49" s="36">
        <f t="shared" si="52"/>
        <v>0</v>
      </c>
      <c r="V49" s="36">
        <f t="shared" si="52"/>
        <v>0</v>
      </c>
      <c r="W49" s="36">
        <f t="shared" si="52"/>
        <v>0</v>
      </c>
      <c r="X49" s="36">
        <f t="shared" si="52"/>
        <v>0</v>
      </c>
      <c r="Y49" s="36">
        <f t="shared" si="52"/>
        <v>0</v>
      </c>
      <c r="Z49" s="36">
        <f t="shared" si="52"/>
        <v>0</v>
      </c>
      <c r="AA49" s="36">
        <f t="shared" si="52"/>
        <v>0</v>
      </c>
      <c r="AB49" s="36">
        <f t="shared" si="52"/>
        <v>0</v>
      </c>
      <c r="AC49" s="36">
        <f t="shared" si="52"/>
        <v>0</v>
      </c>
      <c r="AD49" s="36">
        <f t="shared" si="52"/>
        <v>0</v>
      </c>
      <c r="AE49" s="36">
        <f t="shared" si="52"/>
        <v>0</v>
      </c>
      <c r="AF49" s="36">
        <f t="shared" si="52"/>
        <v>0</v>
      </c>
      <c r="AG49" s="36">
        <f t="shared" si="52"/>
        <v>0</v>
      </c>
      <c r="AH49" s="36">
        <f t="shared" si="52"/>
        <v>0</v>
      </c>
      <c r="AI49" s="36">
        <f t="shared" si="52"/>
        <v>0</v>
      </c>
      <c r="AJ49" s="36">
        <f t="shared" si="52"/>
        <v>0</v>
      </c>
      <c r="AK49" s="36">
        <f t="shared" si="52"/>
        <v>0</v>
      </c>
      <c r="AL49" s="36">
        <f t="shared" si="52"/>
        <v>0</v>
      </c>
      <c r="AM49" s="36">
        <f t="shared" si="52"/>
        <v>0</v>
      </c>
      <c r="AN49" s="36">
        <f t="shared" si="52"/>
        <v>0</v>
      </c>
      <c r="AO49" s="36">
        <f t="shared" si="52"/>
        <v>0</v>
      </c>
      <c r="AP49" s="36">
        <f t="shared" si="52"/>
        <v>0</v>
      </c>
      <c r="AQ49" s="36">
        <f t="shared" si="52"/>
        <v>0</v>
      </c>
      <c r="AR49" s="36">
        <f t="shared" si="52"/>
        <v>0</v>
      </c>
      <c r="AS49" s="36">
        <f t="shared" si="52"/>
        <v>0</v>
      </c>
      <c r="AT49" s="36">
        <f t="shared" si="52"/>
        <v>0</v>
      </c>
      <c r="AU49" s="37">
        <f t="shared" si="52"/>
        <v>0</v>
      </c>
      <c r="BO49" s="156" t="str">
        <f t="shared" si="50"/>
        <v>Expected Debt Principal Repayments</v>
      </c>
      <c r="BP49" s="150">
        <f t="shared" si="53"/>
        <v>0</v>
      </c>
      <c r="BQ49" s="150">
        <f t="shared" si="53"/>
        <v>0</v>
      </c>
      <c r="BR49" s="150">
        <f t="shared" si="53"/>
        <v>0</v>
      </c>
      <c r="BS49" s="150">
        <f t="shared" si="53"/>
        <v>0</v>
      </c>
      <c r="BT49" s="150">
        <f t="shared" si="53"/>
        <v>0</v>
      </c>
      <c r="BU49" s="150">
        <f t="shared" si="53"/>
        <v>0</v>
      </c>
      <c r="BV49" s="150">
        <f t="shared" si="53"/>
        <v>0</v>
      </c>
      <c r="BW49" s="150">
        <f t="shared" si="53"/>
        <v>0</v>
      </c>
      <c r="BX49" s="150">
        <f t="shared" si="53"/>
        <v>0</v>
      </c>
      <c r="BY49" s="150">
        <f t="shared" si="53"/>
        <v>0</v>
      </c>
      <c r="BZ49" s="150">
        <f t="shared" si="54"/>
        <v>0</v>
      </c>
      <c r="CA49" s="150">
        <f t="shared" si="54"/>
        <v>0</v>
      </c>
      <c r="CB49" s="150">
        <f t="shared" si="54"/>
        <v>0</v>
      </c>
      <c r="CC49" s="150">
        <f t="shared" si="54"/>
        <v>0</v>
      </c>
      <c r="CD49" s="150">
        <f t="shared" si="54"/>
        <v>0</v>
      </c>
      <c r="CE49" s="150">
        <f t="shared" si="54"/>
        <v>0</v>
      </c>
      <c r="CF49" s="150">
        <f t="shared" si="54"/>
        <v>0</v>
      </c>
      <c r="CG49" s="150">
        <f t="shared" si="54"/>
        <v>0</v>
      </c>
      <c r="CH49" s="150">
        <f t="shared" si="54"/>
        <v>0</v>
      </c>
      <c r="CI49" s="150">
        <f t="shared" si="54"/>
        <v>0</v>
      </c>
      <c r="CJ49" s="150">
        <f t="shared" si="55"/>
        <v>0</v>
      </c>
      <c r="CK49" s="150">
        <f t="shared" si="55"/>
        <v>0</v>
      </c>
      <c r="CL49" s="150">
        <f t="shared" si="55"/>
        <v>0</v>
      </c>
      <c r="CM49" s="150">
        <f t="shared" si="55"/>
        <v>0</v>
      </c>
      <c r="CN49" s="150">
        <f t="shared" si="55"/>
        <v>0</v>
      </c>
      <c r="CO49" s="150">
        <f t="shared" si="55"/>
        <v>0</v>
      </c>
      <c r="CP49" s="150">
        <f t="shared" si="55"/>
        <v>0</v>
      </c>
      <c r="CQ49" s="150">
        <f t="shared" si="55"/>
        <v>0</v>
      </c>
      <c r="CR49" s="150">
        <f t="shared" si="55"/>
        <v>0</v>
      </c>
      <c r="CS49" s="150">
        <f t="shared" si="55"/>
        <v>0</v>
      </c>
      <c r="CT49" s="150">
        <f t="shared" si="56"/>
        <v>0</v>
      </c>
      <c r="CU49" s="150">
        <f t="shared" si="56"/>
        <v>0</v>
      </c>
      <c r="CV49" s="150">
        <f t="shared" si="56"/>
        <v>0</v>
      </c>
      <c r="CW49" s="150">
        <f t="shared" si="56"/>
        <v>0</v>
      </c>
      <c r="CX49" s="151">
        <f t="shared" si="56"/>
        <v>0</v>
      </c>
    </row>
    <row r="50" spans="3:102" outlineLevel="1" x14ac:dyDescent="0.25">
      <c r="C50" s="4" t="str">
        <f t="shared" si="1"/>
        <v>Line 50: Debt Principal payment required. This is a calculation. This is simply the basecase multiplied by the relative scenario.</v>
      </c>
      <c r="E50" s="4">
        <f t="shared" si="2"/>
        <v>50</v>
      </c>
      <c r="F50" s="4" t="s">
        <v>8</v>
      </c>
      <c r="G50" s="4" t="s">
        <v>10</v>
      </c>
      <c r="H50" s="1" t="s">
        <v>21</v>
      </c>
      <c r="I50" s="1" t="s">
        <v>10</v>
      </c>
      <c r="K50" s="1" t="s">
        <v>247</v>
      </c>
      <c r="M50" s="35">
        <f t="shared" si="52"/>
        <v>0</v>
      </c>
      <c r="N50" s="36">
        <f t="shared" si="52"/>
        <v>0</v>
      </c>
      <c r="O50" s="36">
        <f t="shared" si="52"/>
        <v>0</v>
      </c>
      <c r="P50" s="36">
        <f t="shared" si="52"/>
        <v>0</v>
      </c>
      <c r="Q50" s="36">
        <f t="shared" si="52"/>
        <v>0</v>
      </c>
      <c r="R50" s="36">
        <f t="shared" si="52"/>
        <v>0</v>
      </c>
      <c r="S50" s="36">
        <f t="shared" si="52"/>
        <v>0</v>
      </c>
      <c r="T50" s="36">
        <f t="shared" si="52"/>
        <v>0</v>
      </c>
      <c r="U50" s="36">
        <f t="shared" si="52"/>
        <v>0</v>
      </c>
      <c r="V50" s="36">
        <f t="shared" si="52"/>
        <v>0</v>
      </c>
      <c r="W50" s="36">
        <f t="shared" si="52"/>
        <v>0</v>
      </c>
      <c r="X50" s="36">
        <f t="shared" si="52"/>
        <v>0</v>
      </c>
      <c r="Y50" s="36">
        <f t="shared" si="52"/>
        <v>0</v>
      </c>
      <c r="Z50" s="36">
        <f t="shared" si="52"/>
        <v>0</v>
      </c>
      <c r="AA50" s="36">
        <f t="shared" si="52"/>
        <v>0</v>
      </c>
      <c r="AB50" s="36">
        <f t="shared" si="52"/>
        <v>0</v>
      </c>
      <c r="AC50" s="36">
        <f t="shared" si="52"/>
        <v>0</v>
      </c>
      <c r="AD50" s="36">
        <f t="shared" si="52"/>
        <v>0</v>
      </c>
      <c r="AE50" s="36">
        <f t="shared" si="52"/>
        <v>0</v>
      </c>
      <c r="AF50" s="36">
        <f t="shared" si="52"/>
        <v>0</v>
      </c>
      <c r="AG50" s="36">
        <f t="shared" si="52"/>
        <v>0</v>
      </c>
      <c r="AH50" s="36">
        <f t="shared" si="52"/>
        <v>0</v>
      </c>
      <c r="AI50" s="36">
        <f t="shared" si="52"/>
        <v>0</v>
      </c>
      <c r="AJ50" s="36">
        <f t="shared" si="52"/>
        <v>0</v>
      </c>
      <c r="AK50" s="36">
        <f t="shared" si="52"/>
        <v>0</v>
      </c>
      <c r="AL50" s="36">
        <f t="shared" si="52"/>
        <v>0</v>
      </c>
      <c r="AM50" s="36">
        <f t="shared" si="52"/>
        <v>0</v>
      </c>
      <c r="AN50" s="36">
        <f t="shared" si="52"/>
        <v>0</v>
      </c>
      <c r="AO50" s="36">
        <f t="shared" si="52"/>
        <v>0</v>
      </c>
      <c r="AP50" s="36">
        <f t="shared" si="52"/>
        <v>0</v>
      </c>
      <c r="AQ50" s="36">
        <f t="shared" si="52"/>
        <v>0</v>
      </c>
      <c r="AR50" s="36">
        <f t="shared" si="52"/>
        <v>0</v>
      </c>
      <c r="AS50" s="36">
        <f t="shared" si="52"/>
        <v>0</v>
      </c>
      <c r="AT50" s="36">
        <f t="shared" si="52"/>
        <v>0</v>
      </c>
      <c r="AU50" s="37">
        <f t="shared" si="52"/>
        <v>0</v>
      </c>
      <c r="BO50" s="156" t="str">
        <f t="shared" si="50"/>
        <v>Expected Debt Interest Repayments</v>
      </c>
      <c r="BP50" s="150">
        <f t="shared" si="53"/>
        <v>0</v>
      </c>
      <c r="BQ50" s="150">
        <f t="shared" si="53"/>
        <v>0</v>
      </c>
      <c r="BR50" s="150">
        <f t="shared" si="53"/>
        <v>0</v>
      </c>
      <c r="BS50" s="150">
        <f t="shared" si="53"/>
        <v>0</v>
      </c>
      <c r="BT50" s="150">
        <f t="shared" si="53"/>
        <v>0</v>
      </c>
      <c r="BU50" s="150">
        <f t="shared" si="53"/>
        <v>0</v>
      </c>
      <c r="BV50" s="150">
        <f t="shared" si="53"/>
        <v>0</v>
      </c>
      <c r="BW50" s="150">
        <f t="shared" si="53"/>
        <v>0</v>
      </c>
      <c r="BX50" s="150">
        <f t="shared" si="53"/>
        <v>0</v>
      </c>
      <c r="BY50" s="150">
        <f t="shared" si="53"/>
        <v>0</v>
      </c>
      <c r="BZ50" s="150">
        <f t="shared" si="54"/>
        <v>0</v>
      </c>
      <c r="CA50" s="150">
        <f t="shared" si="54"/>
        <v>0</v>
      </c>
      <c r="CB50" s="150">
        <f t="shared" si="54"/>
        <v>0</v>
      </c>
      <c r="CC50" s="150">
        <f t="shared" si="54"/>
        <v>0</v>
      </c>
      <c r="CD50" s="150">
        <f t="shared" si="54"/>
        <v>0</v>
      </c>
      <c r="CE50" s="150">
        <f t="shared" si="54"/>
        <v>0</v>
      </c>
      <c r="CF50" s="150">
        <f t="shared" si="54"/>
        <v>0</v>
      </c>
      <c r="CG50" s="150">
        <f t="shared" si="54"/>
        <v>0</v>
      </c>
      <c r="CH50" s="150">
        <f t="shared" si="54"/>
        <v>0</v>
      </c>
      <c r="CI50" s="150">
        <f t="shared" si="54"/>
        <v>0</v>
      </c>
      <c r="CJ50" s="150">
        <f t="shared" si="55"/>
        <v>0</v>
      </c>
      <c r="CK50" s="150">
        <f t="shared" si="55"/>
        <v>0</v>
      </c>
      <c r="CL50" s="150">
        <f t="shared" si="55"/>
        <v>0</v>
      </c>
      <c r="CM50" s="150">
        <f t="shared" si="55"/>
        <v>0</v>
      </c>
      <c r="CN50" s="150">
        <f t="shared" si="55"/>
        <v>0</v>
      </c>
      <c r="CO50" s="150">
        <f t="shared" si="55"/>
        <v>0</v>
      </c>
      <c r="CP50" s="150">
        <f t="shared" si="55"/>
        <v>0</v>
      </c>
      <c r="CQ50" s="150">
        <f t="shared" si="55"/>
        <v>0</v>
      </c>
      <c r="CR50" s="150">
        <f t="shared" si="55"/>
        <v>0</v>
      </c>
      <c r="CS50" s="150">
        <f t="shared" si="55"/>
        <v>0</v>
      </c>
      <c r="CT50" s="150">
        <f t="shared" si="56"/>
        <v>0</v>
      </c>
      <c r="CU50" s="150">
        <f t="shared" si="56"/>
        <v>0</v>
      </c>
      <c r="CV50" s="150">
        <f t="shared" si="56"/>
        <v>0</v>
      </c>
      <c r="CW50" s="150">
        <f t="shared" si="56"/>
        <v>0</v>
      </c>
      <c r="CX50" s="151">
        <f t="shared" si="56"/>
        <v>0</v>
      </c>
    </row>
    <row r="51" spans="3:102" outlineLevel="1" x14ac:dyDescent="0.25">
      <c r="C51" s="4" t="str">
        <f t="shared" si="1"/>
        <v>Line 51: Debt Interest payment required. This is a calculation. This is simply the basecase multiplied by the relative scenario.</v>
      </c>
      <c r="E51" s="4">
        <f t="shared" si="2"/>
        <v>51</v>
      </c>
      <c r="F51" s="4" t="s">
        <v>8</v>
      </c>
      <c r="G51" s="4" t="s">
        <v>10</v>
      </c>
      <c r="H51" s="1" t="s">
        <v>21</v>
      </c>
      <c r="I51" s="1" t="s">
        <v>10</v>
      </c>
      <c r="K51" s="1" t="s">
        <v>46</v>
      </c>
      <c r="M51" s="35">
        <f t="shared" si="52"/>
        <v>0</v>
      </c>
      <c r="N51" s="36">
        <f t="shared" si="52"/>
        <v>0</v>
      </c>
      <c r="O51" s="36">
        <f t="shared" si="52"/>
        <v>0</v>
      </c>
      <c r="P51" s="36">
        <f t="shared" si="52"/>
        <v>0</v>
      </c>
      <c r="Q51" s="36">
        <f t="shared" si="52"/>
        <v>0</v>
      </c>
      <c r="R51" s="36">
        <f t="shared" si="52"/>
        <v>0</v>
      </c>
      <c r="S51" s="36">
        <f t="shared" si="52"/>
        <v>0</v>
      </c>
      <c r="T51" s="36">
        <f t="shared" si="52"/>
        <v>0</v>
      </c>
      <c r="U51" s="36">
        <f t="shared" si="52"/>
        <v>0</v>
      </c>
      <c r="V51" s="36">
        <f t="shared" si="52"/>
        <v>0</v>
      </c>
      <c r="W51" s="36">
        <f t="shared" si="52"/>
        <v>0</v>
      </c>
      <c r="X51" s="36">
        <f t="shared" si="52"/>
        <v>0</v>
      </c>
      <c r="Y51" s="36">
        <f t="shared" si="52"/>
        <v>0</v>
      </c>
      <c r="Z51" s="36">
        <f t="shared" si="52"/>
        <v>0</v>
      </c>
      <c r="AA51" s="36">
        <f t="shared" si="52"/>
        <v>0</v>
      </c>
      <c r="AB51" s="36">
        <f t="shared" si="52"/>
        <v>0</v>
      </c>
      <c r="AC51" s="36">
        <f t="shared" si="52"/>
        <v>0</v>
      </c>
      <c r="AD51" s="36">
        <f t="shared" si="52"/>
        <v>0</v>
      </c>
      <c r="AE51" s="36">
        <f t="shared" si="52"/>
        <v>0</v>
      </c>
      <c r="AF51" s="36">
        <f t="shared" si="52"/>
        <v>0</v>
      </c>
      <c r="AG51" s="36">
        <f t="shared" si="52"/>
        <v>0</v>
      </c>
      <c r="AH51" s="36">
        <f t="shared" si="52"/>
        <v>0</v>
      </c>
      <c r="AI51" s="36">
        <f t="shared" si="52"/>
        <v>0</v>
      </c>
      <c r="AJ51" s="36">
        <f t="shared" si="52"/>
        <v>0</v>
      </c>
      <c r="AK51" s="36">
        <f t="shared" si="52"/>
        <v>0</v>
      </c>
      <c r="AL51" s="36">
        <f t="shared" si="52"/>
        <v>0</v>
      </c>
      <c r="AM51" s="36">
        <f t="shared" si="52"/>
        <v>0</v>
      </c>
      <c r="AN51" s="36">
        <f t="shared" si="52"/>
        <v>0</v>
      </c>
      <c r="AO51" s="36">
        <f t="shared" si="52"/>
        <v>0</v>
      </c>
      <c r="AP51" s="36">
        <f t="shared" si="52"/>
        <v>0</v>
      </c>
      <c r="AQ51" s="36">
        <f t="shared" si="52"/>
        <v>0</v>
      </c>
      <c r="AR51" s="36">
        <f t="shared" si="52"/>
        <v>0</v>
      </c>
      <c r="AS51" s="36">
        <f t="shared" si="52"/>
        <v>0</v>
      </c>
      <c r="AT51" s="36">
        <f t="shared" si="52"/>
        <v>0</v>
      </c>
      <c r="AU51" s="37">
        <f t="shared" si="52"/>
        <v>0</v>
      </c>
      <c r="BO51" s="156" t="str">
        <f t="shared" si="50"/>
        <v>Direct Support payments</v>
      </c>
      <c r="BP51" s="150">
        <f t="shared" ref="BP51:CX51" si="57">-M53</f>
        <v>0</v>
      </c>
      <c r="BQ51" s="150">
        <f t="shared" si="57"/>
        <v>0</v>
      </c>
      <c r="BR51" s="150">
        <f t="shared" si="57"/>
        <v>0</v>
      </c>
      <c r="BS51" s="150">
        <f t="shared" si="57"/>
        <v>0</v>
      </c>
      <c r="BT51" s="150">
        <f t="shared" si="57"/>
        <v>0</v>
      </c>
      <c r="BU51" s="150">
        <f t="shared" si="57"/>
        <v>0</v>
      </c>
      <c r="BV51" s="150">
        <f t="shared" si="57"/>
        <v>0</v>
      </c>
      <c r="BW51" s="150">
        <f t="shared" si="57"/>
        <v>0</v>
      </c>
      <c r="BX51" s="150">
        <f t="shared" si="57"/>
        <v>0</v>
      </c>
      <c r="BY51" s="150">
        <f t="shared" si="57"/>
        <v>0</v>
      </c>
      <c r="BZ51" s="150">
        <f t="shared" si="57"/>
        <v>0</v>
      </c>
      <c r="CA51" s="150">
        <f t="shared" si="57"/>
        <v>0</v>
      </c>
      <c r="CB51" s="150">
        <f t="shared" si="57"/>
        <v>0</v>
      </c>
      <c r="CC51" s="150">
        <f t="shared" si="57"/>
        <v>0</v>
      </c>
      <c r="CD51" s="150">
        <f t="shared" si="57"/>
        <v>0</v>
      </c>
      <c r="CE51" s="150">
        <f t="shared" si="57"/>
        <v>0</v>
      </c>
      <c r="CF51" s="150">
        <f t="shared" si="57"/>
        <v>0</v>
      </c>
      <c r="CG51" s="150">
        <f t="shared" si="57"/>
        <v>0</v>
      </c>
      <c r="CH51" s="150">
        <f t="shared" si="57"/>
        <v>0</v>
      </c>
      <c r="CI51" s="150">
        <f t="shared" si="57"/>
        <v>0</v>
      </c>
      <c r="CJ51" s="150">
        <f t="shared" si="57"/>
        <v>0</v>
      </c>
      <c r="CK51" s="150">
        <f t="shared" si="57"/>
        <v>0</v>
      </c>
      <c r="CL51" s="150">
        <f t="shared" si="57"/>
        <v>0</v>
      </c>
      <c r="CM51" s="150">
        <f t="shared" si="57"/>
        <v>0</v>
      </c>
      <c r="CN51" s="150">
        <f t="shared" si="57"/>
        <v>0</v>
      </c>
      <c r="CO51" s="150">
        <f t="shared" si="57"/>
        <v>0</v>
      </c>
      <c r="CP51" s="150">
        <f t="shared" si="57"/>
        <v>0</v>
      </c>
      <c r="CQ51" s="150">
        <f t="shared" si="57"/>
        <v>0</v>
      </c>
      <c r="CR51" s="150">
        <f t="shared" si="57"/>
        <v>0</v>
      </c>
      <c r="CS51" s="150">
        <f t="shared" si="57"/>
        <v>0</v>
      </c>
      <c r="CT51" s="150">
        <f t="shared" si="57"/>
        <v>0</v>
      </c>
      <c r="CU51" s="150">
        <f t="shared" si="57"/>
        <v>0</v>
      </c>
      <c r="CV51" s="150">
        <f t="shared" si="57"/>
        <v>0</v>
      </c>
      <c r="CW51" s="150">
        <f t="shared" si="57"/>
        <v>0</v>
      </c>
      <c r="CX51" s="151">
        <f t="shared" si="57"/>
        <v>0</v>
      </c>
    </row>
    <row r="52" spans="3:102" outlineLevel="1" x14ac:dyDescent="0.25">
      <c r="C52" s="4" t="str">
        <f t="shared" si="1"/>
        <v>Line 52: Net cashflow after debt servicing. This is a calculation. This is the sum of scenario income and costs</v>
      </c>
      <c r="E52" s="4">
        <f t="shared" si="2"/>
        <v>52</v>
      </c>
      <c r="F52" s="4" t="s">
        <v>8</v>
      </c>
      <c r="G52" s="4" t="s">
        <v>10</v>
      </c>
      <c r="H52" s="1" t="s">
        <v>52</v>
      </c>
      <c r="I52" s="1" t="s">
        <v>10</v>
      </c>
      <c r="K52" s="1" t="s">
        <v>16</v>
      </c>
      <c r="M52" s="35">
        <f>SUM(M48:M51)</f>
        <v>0</v>
      </c>
      <c r="N52" s="36">
        <f t="shared" ref="N52:AU52" si="58">SUM(N48:N51)</f>
        <v>0</v>
      </c>
      <c r="O52" s="36">
        <f t="shared" si="58"/>
        <v>0</v>
      </c>
      <c r="P52" s="36">
        <f t="shared" si="58"/>
        <v>0</v>
      </c>
      <c r="Q52" s="36">
        <f t="shared" si="58"/>
        <v>0</v>
      </c>
      <c r="R52" s="36">
        <f t="shared" si="58"/>
        <v>0</v>
      </c>
      <c r="S52" s="36">
        <f t="shared" si="58"/>
        <v>0</v>
      </c>
      <c r="T52" s="36">
        <f t="shared" si="58"/>
        <v>0</v>
      </c>
      <c r="U52" s="36">
        <f t="shared" si="58"/>
        <v>0</v>
      </c>
      <c r="V52" s="36">
        <f t="shared" si="58"/>
        <v>0</v>
      </c>
      <c r="W52" s="36">
        <f t="shared" si="58"/>
        <v>0</v>
      </c>
      <c r="X52" s="36">
        <f t="shared" si="58"/>
        <v>0</v>
      </c>
      <c r="Y52" s="36">
        <f t="shared" si="58"/>
        <v>0</v>
      </c>
      <c r="Z52" s="36">
        <f t="shared" si="58"/>
        <v>0</v>
      </c>
      <c r="AA52" s="36">
        <f t="shared" si="58"/>
        <v>0</v>
      </c>
      <c r="AB52" s="36">
        <f t="shared" si="58"/>
        <v>0</v>
      </c>
      <c r="AC52" s="36">
        <f t="shared" si="58"/>
        <v>0</v>
      </c>
      <c r="AD52" s="36">
        <f t="shared" si="58"/>
        <v>0</v>
      </c>
      <c r="AE52" s="36">
        <f t="shared" si="58"/>
        <v>0</v>
      </c>
      <c r="AF52" s="36">
        <f t="shared" si="58"/>
        <v>0</v>
      </c>
      <c r="AG52" s="36">
        <f t="shared" si="58"/>
        <v>0</v>
      </c>
      <c r="AH52" s="36">
        <f t="shared" si="58"/>
        <v>0</v>
      </c>
      <c r="AI52" s="36">
        <f t="shared" si="58"/>
        <v>0</v>
      </c>
      <c r="AJ52" s="36">
        <f t="shared" si="58"/>
        <v>0</v>
      </c>
      <c r="AK52" s="36">
        <f t="shared" si="58"/>
        <v>0</v>
      </c>
      <c r="AL52" s="36">
        <f t="shared" si="58"/>
        <v>0</v>
      </c>
      <c r="AM52" s="36">
        <f t="shared" si="58"/>
        <v>0</v>
      </c>
      <c r="AN52" s="36">
        <f t="shared" si="58"/>
        <v>0</v>
      </c>
      <c r="AO52" s="36">
        <f t="shared" si="58"/>
        <v>0</v>
      </c>
      <c r="AP52" s="36">
        <f t="shared" si="58"/>
        <v>0</v>
      </c>
      <c r="AQ52" s="36">
        <f t="shared" si="58"/>
        <v>0</v>
      </c>
      <c r="AR52" s="36">
        <f t="shared" si="58"/>
        <v>0</v>
      </c>
      <c r="AS52" s="36">
        <f t="shared" si="58"/>
        <v>0</v>
      </c>
      <c r="AT52" s="36">
        <f t="shared" si="58"/>
        <v>0</v>
      </c>
      <c r="AU52" s="37">
        <f t="shared" si="58"/>
        <v>0</v>
      </c>
      <c r="BO52" s="157" t="str">
        <f t="shared" si="50"/>
        <v>Direct Government receipts</v>
      </c>
      <c r="BP52" s="148">
        <f t="shared" ref="BP52:CX52" si="59">M54</f>
        <v>0</v>
      </c>
      <c r="BQ52" s="148">
        <f t="shared" si="59"/>
        <v>0</v>
      </c>
      <c r="BR52" s="148">
        <f t="shared" si="59"/>
        <v>0</v>
      </c>
      <c r="BS52" s="148">
        <f t="shared" si="59"/>
        <v>0</v>
      </c>
      <c r="BT52" s="148">
        <f t="shared" si="59"/>
        <v>0</v>
      </c>
      <c r="BU52" s="148">
        <f t="shared" si="59"/>
        <v>0</v>
      </c>
      <c r="BV52" s="148">
        <f t="shared" si="59"/>
        <v>0</v>
      </c>
      <c r="BW52" s="148">
        <f t="shared" si="59"/>
        <v>0</v>
      </c>
      <c r="BX52" s="148">
        <f t="shared" si="59"/>
        <v>0</v>
      </c>
      <c r="BY52" s="148">
        <f t="shared" si="59"/>
        <v>0</v>
      </c>
      <c r="BZ52" s="148">
        <f t="shared" si="59"/>
        <v>0</v>
      </c>
      <c r="CA52" s="148">
        <f t="shared" si="59"/>
        <v>0</v>
      </c>
      <c r="CB52" s="148">
        <f t="shared" si="59"/>
        <v>0</v>
      </c>
      <c r="CC52" s="148">
        <f t="shared" si="59"/>
        <v>0</v>
      </c>
      <c r="CD52" s="148">
        <f t="shared" si="59"/>
        <v>0</v>
      </c>
      <c r="CE52" s="148">
        <f t="shared" si="59"/>
        <v>0</v>
      </c>
      <c r="CF52" s="148">
        <f t="shared" si="59"/>
        <v>0</v>
      </c>
      <c r="CG52" s="148">
        <f t="shared" si="59"/>
        <v>0</v>
      </c>
      <c r="CH52" s="148">
        <f t="shared" si="59"/>
        <v>0</v>
      </c>
      <c r="CI52" s="148">
        <f t="shared" si="59"/>
        <v>0</v>
      </c>
      <c r="CJ52" s="148">
        <f t="shared" si="59"/>
        <v>0</v>
      </c>
      <c r="CK52" s="148">
        <f t="shared" si="59"/>
        <v>0</v>
      </c>
      <c r="CL52" s="148">
        <f t="shared" si="59"/>
        <v>0</v>
      </c>
      <c r="CM52" s="148">
        <f t="shared" si="59"/>
        <v>0</v>
      </c>
      <c r="CN52" s="148">
        <f t="shared" si="59"/>
        <v>0</v>
      </c>
      <c r="CO52" s="148">
        <f t="shared" si="59"/>
        <v>0</v>
      </c>
      <c r="CP52" s="148">
        <f t="shared" si="59"/>
        <v>0</v>
      </c>
      <c r="CQ52" s="148">
        <f t="shared" si="59"/>
        <v>0</v>
      </c>
      <c r="CR52" s="148">
        <f t="shared" si="59"/>
        <v>0</v>
      </c>
      <c r="CS52" s="148">
        <f t="shared" si="59"/>
        <v>0</v>
      </c>
      <c r="CT52" s="148">
        <f t="shared" si="59"/>
        <v>0</v>
      </c>
      <c r="CU52" s="148">
        <f t="shared" si="59"/>
        <v>0</v>
      </c>
      <c r="CV52" s="148">
        <f t="shared" si="59"/>
        <v>0</v>
      </c>
      <c r="CW52" s="148">
        <f t="shared" si="59"/>
        <v>0</v>
      </c>
      <c r="CX52" s="149">
        <f t="shared" si="59"/>
        <v>0</v>
      </c>
    </row>
    <row r="53" spans="3:102" outlineLevel="1" x14ac:dyDescent="0.25">
      <c r="C53" s="4" t="str">
        <f t="shared" si="1"/>
        <v>Line 53: Direct Support payments. This is a calculation. This is simply the basecase multiplied by the relative scenario.</v>
      </c>
      <c r="E53" s="4">
        <f t="shared" si="2"/>
        <v>53</v>
      </c>
      <c r="F53" s="4" t="s">
        <v>8</v>
      </c>
      <c r="G53" s="4" t="s">
        <v>10</v>
      </c>
      <c r="H53" s="1" t="s">
        <v>21</v>
      </c>
      <c r="I53" s="1" t="s">
        <v>10</v>
      </c>
      <c r="K53" s="1" t="str">
        <f>K38</f>
        <v>Direct Support payments</v>
      </c>
      <c r="M53" s="38">
        <f t="shared" ref="M53:AU54" si="60">M38*M45</f>
        <v>0</v>
      </c>
      <c r="N53" s="39">
        <f t="shared" si="60"/>
        <v>0</v>
      </c>
      <c r="O53" s="39">
        <f t="shared" si="60"/>
        <v>0</v>
      </c>
      <c r="P53" s="39">
        <f t="shared" si="60"/>
        <v>0</v>
      </c>
      <c r="Q53" s="39">
        <f t="shared" si="60"/>
        <v>0</v>
      </c>
      <c r="R53" s="39">
        <f t="shared" si="60"/>
        <v>0</v>
      </c>
      <c r="S53" s="39">
        <f t="shared" si="60"/>
        <v>0</v>
      </c>
      <c r="T53" s="39">
        <f t="shared" si="60"/>
        <v>0</v>
      </c>
      <c r="U53" s="39">
        <f t="shared" si="60"/>
        <v>0</v>
      </c>
      <c r="V53" s="39">
        <f t="shared" si="60"/>
        <v>0</v>
      </c>
      <c r="W53" s="39">
        <f t="shared" si="60"/>
        <v>0</v>
      </c>
      <c r="X53" s="39">
        <f t="shared" si="60"/>
        <v>0</v>
      </c>
      <c r="Y53" s="39">
        <f t="shared" si="60"/>
        <v>0</v>
      </c>
      <c r="Z53" s="39">
        <f t="shared" si="60"/>
        <v>0</v>
      </c>
      <c r="AA53" s="39">
        <f t="shared" si="60"/>
        <v>0</v>
      </c>
      <c r="AB53" s="39">
        <f t="shared" si="60"/>
        <v>0</v>
      </c>
      <c r="AC53" s="39">
        <f t="shared" si="60"/>
        <v>0</v>
      </c>
      <c r="AD53" s="39">
        <f t="shared" si="60"/>
        <v>0</v>
      </c>
      <c r="AE53" s="39">
        <f t="shared" si="60"/>
        <v>0</v>
      </c>
      <c r="AF53" s="39">
        <f t="shared" si="60"/>
        <v>0</v>
      </c>
      <c r="AG53" s="39">
        <f t="shared" si="60"/>
        <v>0</v>
      </c>
      <c r="AH53" s="39">
        <f t="shared" si="60"/>
        <v>0</v>
      </c>
      <c r="AI53" s="39">
        <f t="shared" si="60"/>
        <v>0</v>
      </c>
      <c r="AJ53" s="39">
        <f t="shared" si="60"/>
        <v>0</v>
      </c>
      <c r="AK53" s="39">
        <f t="shared" si="60"/>
        <v>0</v>
      </c>
      <c r="AL53" s="39">
        <f t="shared" si="60"/>
        <v>0</v>
      </c>
      <c r="AM53" s="39">
        <f t="shared" si="60"/>
        <v>0</v>
      </c>
      <c r="AN53" s="39">
        <f t="shared" si="60"/>
        <v>0</v>
      </c>
      <c r="AO53" s="39">
        <f t="shared" si="60"/>
        <v>0</v>
      </c>
      <c r="AP53" s="39">
        <f t="shared" si="60"/>
        <v>0</v>
      </c>
      <c r="AQ53" s="39">
        <f t="shared" si="60"/>
        <v>0</v>
      </c>
      <c r="AR53" s="39">
        <f t="shared" si="60"/>
        <v>0</v>
      </c>
      <c r="AS53" s="39">
        <f t="shared" si="60"/>
        <v>0</v>
      </c>
      <c r="AT53" s="39">
        <f t="shared" si="60"/>
        <v>0</v>
      </c>
      <c r="AU53" s="40">
        <f t="shared" si="60"/>
        <v>0</v>
      </c>
      <c r="BO53" s="155" t="s">
        <v>236</v>
      </c>
      <c r="BP53" s="146">
        <f t="shared" ref="BP53:CX53" si="61">BP47-BP48</f>
        <v>0</v>
      </c>
      <c r="BQ53" s="146">
        <f t="shared" si="61"/>
        <v>0</v>
      </c>
      <c r="BR53" s="146">
        <f t="shared" si="61"/>
        <v>0</v>
      </c>
      <c r="BS53" s="146">
        <f t="shared" si="61"/>
        <v>0</v>
      </c>
      <c r="BT53" s="146">
        <f t="shared" si="61"/>
        <v>0</v>
      </c>
      <c r="BU53" s="146">
        <f t="shared" si="61"/>
        <v>0</v>
      </c>
      <c r="BV53" s="146">
        <f t="shared" si="61"/>
        <v>0</v>
      </c>
      <c r="BW53" s="146">
        <f t="shared" si="61"/>
        <v>0</v>
      </c>
      <c r="BX53" s="146">
        <f t="shared" si="61"/>
        <v>0</v>
      </c>
      <c r="BY53" s="146">
        <f t="shared" si="61"/>
        <v>0</v>
      </c>
      <c r="BZ53" s="146">
        <f t="shared" si="61"/>
        <v>0</v>
      </c>
      <c r="CA53" s="146">
        <f t="shared" si="61"/>
        <v>0</v>
      </c>
      <c r="CB53" s="146">
        <f t="shared" si="61"/>
        <v>0</v>
      </c>
      <c r="CC53" s="146">
        <f t="shared" si="61"/>
        <v>0</v>
      </c>
      <c r="CD53" s="146">
        <f t="shared" si="61"/>
        <v>0</v>
      </c>
      <c r="CE53" s="146">
        <f t="shared" si="61"/>
        <v>0</v>
      </c>
      <c r="CF53" s="146">
        <f t="shared" si="61"/>
        <v>0</v>
      </c>
      <c r="CG53" s="146">
        <f t="shared" si="61"/>
        <v>0</v>
      </c>
      <c r="CH53" s="146">
        <f t="shared" si="61"/>
        <v>0</v>
      </c>
      <c r="CI53" s="146">
        <f t="shared" si="61"/>
        <v>0</v>
      </c>
      <c r="CJ53" s="146">
        <f t="shared" si="61"/>
        <v>0</v>
      </c>
      <c r="CK53" s="146">
        <f t="shared" si="61"/>
        <v>0</v>
      </c>
      <c r="CL53" s="146">
        <f t="shared" si="61"/>
        <v>0</v>
      </c>
      <c r="CM53" s="146">
        <f t="shared" si="61"/>
        <v>0</v>
      </c>
      <c r="CN53" s="146">
        <f t="shared" si="61"/>
        <v>0</v>
      </c>
      <c r="CO53" s="146">
        <f t="shared" si="61"/>
        <v>0</v>
      </c>
      <c r="CP53" s="146">
        <f t="shared" si="61"/>
        <v>0</v>
      </c>
      <c r="CQ53" s="146">
        <f t="shared" si="61"/>
        <v>0</v>
      </c>
      <c r="CR53" s="146">
        <f t="shared" si="61"/>
        <v>0</v>
      </c>
      <c r="CS53" s="146">
        <f t="shared" si="61"/>
        <v>0</v>
      </c>
      <c r="CT53" s="146">
        <f t="shared" si="61"/>
        <v>0</v>
      </c>
      <c r="CU53" s="146">
        <f t="shared" si="61"/>
        <v>0</v>
      </c>
      <c r="CV53" s="146">
        <f t="shared" si="61"/>
        <v>0</v>
      </c>
      <c r="CW53" s="146">
        <f t="shared" si="61"/>
        <v>0</v>
      </c>
      <c r="CX53" s="147">
        <f t="shared" si="61"/>
        <v>0</v>
      </c>
    </row>
    <row r="54" spans="3:102" ht="15.75" outlineLevel="1" thickBot="1" x14ac:dyDescent="0.3">
      <c r="C54" s="4" t="str">
        <f t="shared" si="1"/>
        <v>Line 54: Direct Government receipts. This is a calculation. This is simply the basecase multiplied by the relative scenario.</v>
      </c>
      <c r="E54" s="4">
        <f t="shared" si="2"/>
        <v>54</v>
      </c>
      <c r="F54" s="4" t="s">
        <v>8</v>
      </c>
      <c r="G54" s="4" t="s">
        <v>10</v>
      </c>
      <c r="H54" s="1" t="s">
        <v>21</v>
      </c>
      <c r="I54" s="1" t="s">
        <v>10</v>
      </c>
      <c r="K54" s="1" t="str">
        <f>K39</f>
        <v>Direct Government receipts</v>
      </c>
      <c r="M54" s="59">
        <f t="shared" si="60"/>
        <v>0</v>
      </c>
      <c r="N54" s="60">
        <f t="shared" si="60"/>
        <v>0</v>
      </c>
      <c r="O54" s="60">
        <f t="shared" si="60"/>
        <v>0</v>
      </c>
      <c r="P54" s="60">
        <f t="shared" si="60"/>
        <v>0</v>
      </c>
      <c r="Q54" s="60">
        <f t="shared" si="60"/>
        <v>0</v>
      </c>
      <c r="R54" s="60">
        <f t="shared" si="60"/>
        <v>0</v>
      </c>
      <c r="S54" s="60">
        <f t="shared" si="60"/>
        <v>0</v>
      </c>
      <c r="T54" s="60">
        <f t="shared" si="60"/>
        <v>0</v>
      </c>
      <c r="U54" s="60">
        <f t="shared" si="60"/>
        <v>0</v>
      </c>
      <c r="V54" s="60">
        <f t="shared" si="60"/>
        <v>0</v>
      </c>
      <c r="W54" s="60">
        <f t="shared" si="60"/>
        <v>0</v>
      </c>
      <c r="X54" s="60">
        <f t="shared" si="60"/>
        <v>0</v>
      </c>
      <c r="Y54" s="60">
        <f t="shared" si="60"/>
        <v>0</v>
      </c>
      <c r="Z54" s="60">
        <f t="shared" si="60"/>
        <v>0</v>
      </c>
      <c r="AA54" s="60">
        <f t="shared" si="60"/>
        <v>0</v>
      </c>
      <c r="AB54" s="60">
        <f t="shared" si="60"/>
        <v>0</v>
      </c>
      <c r="AC54" s="60">
        <f t="shared" si="60"/>
        <v>0</v>
      </c>
      <c r="AD54" s="60">
        <f t="shared" si="60"/>
        <v>0</v>
      </c>
      <c r="AE54" s="60">
        <f t="shared" si="60"/>
        <v>0</v>
      </c>
      <c r="AF54" s="60">
        <f t="shared" si="60"/>
        <v>0</v>
      </c>
      <c r="AG54" s="60">
        <f t="shared" si="60"/>
        <v>0</v>
      </c>
      <c r="AH54" s="60">
        <f t="shared" si="60"/>
        <v>0</v>
      </c>
      <c r="AI54" s="60">
        <f t="shared" si="60"/>
        <v>0</v>
      </c>
      <c r="AJ54" s="60">
        <f t="shared" si="60"/>
        <v>0</v>
      </c>
      <c r="AK54" s="60">
        <f t="shared" si="60"/>
        <v>0</v>
      </c>
      <c r="AL54" s="60">
        <f t="shared" si="60"/>
        <v>0</v>
      </c>
      <c r="AM54" s="60">
        <f t="shared" si="60"/>
        <v>0</v>
      </c>
      <c r="AN54" s="60">
        <f t="shared" si="60"/>
        <v>0</v>
      </c>
      <c r="AO54" s="60">
        <f t="shared" si="60"/>
        <v>0</v>
      </c>
      <c r="AP54" s="60">
        <f t="shared" si="60"/>
        <v>0</v>
      </c>
      <c r="AQ54" s="60">
        <f t="shared" si="60"/>
        <v>0</v>
      </c>
      <c r="AR54" s="60">
        <f t="shared" si="60"/>
        <v>0</v>
      </c>
      <c r="AS54" s="60">
        <f t="shared" si="60"/>
        <v>0</v>
      </c>
      <c r="AT54" s="60">
        <f t="shared" si="60"/>
        <v>0</v>
      </c>
      <c r="AU54" s="61">
        <f t="shared" si="60"/>
        <v>0</v>
      </c>
      <c r="BO54" s="156" t="s">
        <v>237</v>
      </c>
      <c r="BP54" s="150">
        <f t="shared" ref="BP54:CX54" si="62">BP49+BP50</f>
        <v>0</v>
      </c>
      <c r="BQ54" s="150">
        <f t="shared" si="62"/>
        <v>0</v>
      </c>
      <c r="BR54" s="150">
        <f t="shared" si="62"/>
        <v>0</v>
      </c>
      <c r="BS54" s="150">
        <f t="shared" si="62"/>
        <v>0</v>
      </c>
      <c r="BT54" s="150">
        <f t="shared" si="62"/>
        <v>0</v>
      </c>
      <c r="BU54" s="150">
        <f t="shared" si="62"/>
        <v>0</v>
      </c>
      <c r="BV54" s="150">
        <f t="shared" si="62"/>
        <v>0</v>
      </c>
      <c r="BW54" s="150">
        <f t="shared" si="62"/>
        <v>0</v>
      </c>
      <c r="BX54" s="150">
        <f t="shared" si="62"/>
        <v>0</v>
      </c>
      <c r="BY54" s="150">
        <f t="shared" si="62"/>
        <v>0</v>
      </c>
      <c r="BZ54" s="150">
        <f t="shared" si="62"/>
        <v>0</v>
      </c>
      <c r="CA54" s="150">
        <f t="shared" si="62"/>
        <v>0</v>
      </c>
      <c r="CB54" s="150">
        <f t="shared" si="62"/>
        <v>0</v>
      </c>
      <c r="CC54" s="150">
        <f t="shared" si="62"/>
        <v>0</v>
      </c>
      <c r="CD54" s="150">
        <f t="shared" si="62"/>
        <v>0</v>
      </c>
      <c r="CE54" s="150">
        <f t="shared" si="62"/>
        <v>0</v>
      </c>
      <c r="CF54" s="150">
        <f t="shared" si="62"/>
        <v>0</v>
      </c>
      <c r="CG54" s="150">
        <f t="shared" si="62"/>
        <v>0</v>
      </c>
      <c r="CH54" s="150">
        <f t="shared" si="62"/>
        <v>0</v>
      </c>
      <c r="CI54" s="150">
        <f t="shared" si="62"/>
        <v>0</v>
      </c>
      <c r="CJ54" s="150">
        <f t="shared" si="62"/>
        <v>0</v>
      </c>
      <c r="CK54" s="150">
        <f t="shared" si="62"/>
        <v>0</v>
      </c>
      <c r="CL54" s="150">
        <f t="shared" si="62"/>
        <v>0</v>
      </c>
      <c r="CM54" s="150">
        <f t="shared" si="62"/>
        <v>0</v>
      </c>
      <c r="CN54" s="150">
        <f t="shared" si="62"/>
        <v>0</v>
      </c>
      <c r="CO54" s="150">
        <f t="shared" si="62"/>
        <v>0</v>
      </c>
      <c r="CP54" s="150">
        <f t="shared" si="62"/>
        <v>0</v>
      </c>
      <c r="CQ54" s="150">
        <f t="shared" si="62"/>
        <v>0</v>
      </c>
      <c r="CR54" s="150">
        <f t="shared" si="62"/>
        <v>0</v>
      </c>
      <c r="CS54" s="150">
        <f t="shared" si="62"/>
        <v>0</v>
      </c>
      <c r="CT54" s="150">
        <f t="shared" si="62"/>
        <v>0</v>
      </c>
      <c r="CU54" s="150">
        <f t="shared" si="62"/>
        <v>0</v>
      </c>
      <c r="CV54" s="150">
        <f t="shared" si="62"/>
        <v>0</v>
      </c>
      <c r="CW54" s="150">
        <f t="shared" si="62"/>
        <v>0</v>
      </c>
      <c r="CX54" s="151">
        <f t="shared" si="62"/>
        <v>0</v>
      </c>
    </row>
    <row r="55" spans="3:102" outlineLevel="1" x14ac:dyDescent="0.25">
      <c r="C55" s="4" t="str">
        <f t="shared" si="1"/>
        <v/>
      </c>
      <c r="E55" s="4">
        <f t="shared" si="2"/>
        <v>55</v>
      </c>
      <c r="G55" s="4" t="s">
        <v>10</v>
      </c>
      <c r="I55" s="1" t="s">
        <v>10</v>
      </c>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BO55" s="157" t="s">
        <v>241</v>
      </c>
      <c r="BP55" s="148">
        <f>BP51-BP52</f>
        <v>0</v>
      </c>
      <c r="BQ55" s="148">
        <f t="shared" ref="BQ55:CX55" si="63">BQ51-BQ52</f>
        <v>0</v>
      </c>
      <c r="BR55" s="148">
        <f t="shared" si="63"/>
        <v>0</v>
      </c>
      <c r="BS55" s="148">
        <f t="shared" si="63"/>
        <v>0</v>
      </c>
      <c r="BT55" s="148">
        <f t="shared" si="63"/>
        <v>0</v>
      </c>
      <c r="BU55" s="148">
        <f t="shared" si="63"/>
        <v>0</v>
      </c>
      <c r="BV55" s="148">
        <f t="shared" si="63"/>
        <v>0</v>
      </c>
      <c r="BW55" s="148">
        <f t="shared" si="63"/>
        <v>0</v>
      </c>
      <c r="BX55" s="148">
        <f t="shared" si="63"/>
        <v>0</v>
      </c>
      <c r="BY55" s="148">
        <f t="shared" si="63"/>
        <v>0</v>
      </c>
      <c r="BZ55" s="148">
        <f t="shared" si="63"/>
        <v>0</v>
      </c>
      <c r="CA55" s="148">
        <f t="shared" si="63"/>
        <v>0</v>
      </c>
      <c r="CB55" s="148">
        <f t="shared" si="63"/>
        <v>0</v>
      </c>
      <c r="CC55" s="148">
        <f t="shared" si="63"/>
        <v>0</v>
      </c>
      <c r="CD55" s="148">
        <f t="shared" si="63"/>
        <v>0</v>
      </c>
      <c r="CE55" s="148">
        <f t="shared" si="63"/>
        <v>0</v>
      </c>
      <c r="CF55" s="148">
        <f t="shared" si="63"/>
        <v>0</v>
      </c>
      <c r="CG55" s="148">
        <f t="shared" si="63"/>
        <v>0</v>
      </c>
      <c r="CH55" s="148">
        <f t="shared" si="63"/>
        <v>0</v>
      </c>
      <c r="CI55" s="148">
        <f t="shared" si="63"/>
        <v>0</v>
      </c>
      <c r="CJ55" s="148">
        <f t="shared" si="63"/>
        <v>0</v>
      </c>
      <c r="CK55" s="148">
        <f t="shared" si="63"/>
        <v>0</v>
      </c>
      <c r="CL55" s="148">
        <f t="shared" si="63"/>
        <v>0</v>
      </c>
      <c r="CM55" s="148">
        <f t="shared" si="63"/>
        <v>0</v>
      </c>
      <c r="CN55" s="148">
        <f t="shared" si="63"/>
        <v>0</v>
      </c>
      <c r="CO55" s="148">
        <f t="shared" si="63"/>
        <v>0</v>
      </c>
      <c r="CP55" s="148">
        <f t="shared" si="63"/>
        <v>0</v>
      </c>
      <c r="CQ55" s="148">
        <f t="shared" si="63"/>
        <v>0</v>
      </c>
      <c r="CR55" s="148">
        <f t="shared" si="63"/>
        <v>0</v>
      </c>
      <c r="CS55" s="148">
        <f t="shared" si="63"/>
        <v>0</v>
      </c>
      <c r="CT55" s="148">
        <f t="shared" si="63"/>
        <v>0</v>
      </c>
      <c r="CU55" s="148">
        <f t="shared" si="63"/>
        <v>0</v>
      </c>
      <c r="CV55" s="148">
        <f t="shared" si="63"/>
        <v>0</v>
      </c>
      <c r="CW55" s="148">
        <f t="shared" si="63"/>
        <v>0</v>
      </c>
      <c r="CX55" s="149">
        <f t="shared" si="63"/>
        <v>0</v>
      </c>
    </row>
    <row r="56" spans="3:102" s="45" customFormat="1" x14ac:dyDescent="0.25">
      <c r="C56" s="44" t="str">
        <f t="shared" si="1"/>
        <v/>
      </c>
      <c r="D56" s="44"/>
      <c r="E56" s="44">
        <f t="shared" si="2"/>
        <v>56</v>
      </c>
      <c r="F56" s="44"/>
      <c r="G56" s="44" t="s">
        <v>10</v>
      </c>
      <c r="I56" s="45" t="s">
        <v>10</v>
      </c>
    </row>
    <row r="57" spans="3:102" ht="19.5" thickBot="1" x14ac:dyDescent="0.35">
      <c r="C57" s="4" t="str">
        <f t="shared" si="1"/>
        <v>Line 57: . This is a new section of the model. These are the combined cashflow of New Project and Existing Business</v>
      </c>
      <c r="E57" s="4">
        <f t="shared" si="2"/>
        <v>57</v>
      </c>
      <c r="F57" s="4" t="s">
        <v>23</v>
      </c>
      <c r="G57" s="4" t="s">
        <v>10</v>
      </c>
      <c r="H57" s="3" t="s">
        <v>24</v>
      </c>
      <c r="I57" s="1" t="s">
        <v>10</v>
      </c>
      <c r="J57" s="3" t="s">
        <v>22</v>
      </c>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BO57" s="154"/>
      <c r="BP57" s="152">
        <f>M$5</f>
        <v>2020</v>
      </c>
      <c r="BQ57" s="152">
        <f t="shared" ref="BQ57:CX57" si="64">N$5</f>
        <v>2021</v>
      </c>
      <c r="BR57" s="152">
        <f t="shared" si="64"/>
        <v>2022</v>
      </c>
      <c r="BS57" s="152">
        <f t="shared" si="64"/>
        <v>2023</v>
      </c>
      <c r="BT57" s="152">
        <f t="shared" si="64"/>
        <v>2024</v>
      </c>
      <c r="BU57" s="152">
        <f t="shared" si="64"/>
        <v>2025</v>
      </c>
      <c r="BV57" s="152">
        <f t="shared" si="64"/>
        <v>2026</v>
      </c>
      <c r="BW57" s="152">
        <f t="shared" si="64"/>
        <v>2027</v>
      </c>
      <c r="BX57" s="152">
        <f t="shared" si="64"/>
        <v>2028</v>
      </c>
      <c r="BY57" s="152">
        <f t="shared" si="64"/>
        <v>2029</v>
      </c>
      <c r="BZ57" s="152">
        <f t="shared" si="64"/>
        <v>2030</v>
      </c>
      <c r="CA57" s="152">
        <f t="shared" si="64"/>
        <v>2031</v>
      </c>
      <c r="CB57" s="152">
        <f t="shared" si="64"/>
        <v>2032</v>
      </c>
      <c r="CC57" s="152">
        <f t="shared" si="64"/>
        <v>2033</v>
      </c>
      <c r="CD57" s="152">
        <f t="shared" si="64"/>
        <v>2034</v>
      </c>
      <c r="CE57" s="152">
        <f t="shared" si="64"/>
        <v>2035</v>
      </c>
      <c r="CF57" s="152">
        <f t="shared" si="64"/>
        <v>2036</v>
      </c>
      <c r="CG57" s="152">
        <f t="shared" si="64"/>
        <v>2037</v>
      </c>
      <c r="CH57" s="152">
        <f t="shared" si="64"/>
        <v>2038</v>
      </c>
      <c r="CI57" s="152">
        <f t="shared" si="64"/>
        <v>2039</v>
      </c>
      <c r="CJ57" s="152">
        <f t="shared" si="64"/>
        <v>2040</v>
      </c>
      <c r="CK57" s="152">
        <f t="shared" si="64"/>
        <v>2041</v>
      </c>
      <c r="CL57" s="152">
        <f t="shared" si="64"/>
        <v>2042</v>
      </c>
      <c r="CM57" s="152">
        <f t="shared" si="64"/>
        <v>2043</v>
      </c>
      <c r="CN57" s="152">
        <f t="shared" si="64"/>
        <v>2044</v>
      </c>
      <c r="CO57" s="152">
        <f t="shared" si="64"/>
        <v>2045</v>
      </c>
      <c r="CP57" s="152">
        <f t="shared" si="64"/>
        <v>2046</v>
      </c>
      <c r="CQ57" s="152">
        <f t="shared" si="64"/>
        <v>2047</v>
      </c>
      <c r="CR57" s="152">
        <f t="shared" si="64"/>
        <v>2048</v>
      </c>
      <c r="CS57" s="152">
        <f t="shared" si="64"/>
        <v>2049</v>
      </c>
      <c r="CT57" s="152">
        <f t="shared" si="64"/>
        <v>2050</v>
      </c>
      <c r="CU57" s="152">
        <f t="shared" si="64"/>
        <v>2051</v>
      </c>
      <c r="CV57" s="152">
        <f t="shared" si="64"/>
        <v>2052</v>
      </c>
      <c r="CW57" s="152">
        <f t="shared" si="64"/>
        <v>2053</v>
      </c>
      <c r="CX57" s="153">
        <f t="shared" si="64"/>
        <v>2054</v>
      </c>
    </row>
    <row r="58" spans="3:102" x14ac:dyDescent="0.25">
      <c r="C58" s="4" t="str">
        <f t="shared" si="1"/>
        <v>Line 58: Gross Income. This is a calculation. This is simply the sum from the existing and new.</v>
      </c>
      <c r="E58" s="4">
        <f t="shared" si="2"/>
        <v>58</v>
      </c>
      <c r="F58" s="4" t="s">
        <v>8</v>
      </c>
      <c r="G58" s="4" t="s">
        <v>10</v>
      </c>
      <c r="H58" s="1" t="s">
        <v>25</v>
      </c>
      <c r="I58" s="1" t="s">
        <v>10</v>
      </c>
      <c r="K58" s="1" t="s">
        <v>0</v>
      </c>
      <c r="M58" s="32">
        <f t="shared" ref="M58:AU58" si="65">M21+M48</f>
        <v>0</v>
      </c>
      <c r="N58" s="33">
        <f t="shared" si="65"/>
        <v>0</v>
      </c>
      <c r="O58" s="33">
        <f t="shared" si="65"/>
        <v>0</v>
      </c>
      <c r="P58" s="33">
        <f t="shared" si="65"/>
        <v>0</v>
      </c>
      <c r="Q58" s="33">
        <f t="shared" si="65"/>
        <v>0</v>
      </c>
      <c r="R58" s="33">
        <f t="shared" si="65"/>
        <v>0</v>
      </c>
      <c r="S58" s="33">
        <f t="shared" si="65"/>
        <v>0</v>
      </c>
      <c r="T58" s="33">
        <f t="shared" si="65"/>
        <v>0</v>
      </c>
      <c r="U58" s="33">
        <f t="shared" si="65"/>
        <v>0</v>
      </c>
      <c r="V58" s="33">
        <f t="shared" si="65"/>
        <v>0</v>
      </c>
      <c r="W58" s="33">
        <f t="shared" si="65"/>
        <v>0</v>
      </c>
      <c r="X58" s="33">
        <f t="shared" si="65"/>
        <v>0</v>
      </c>
      <c r="Y58" s="33">
        <f t="shared" si="65"/>
        <v>0</v>
      </c>
      <c r="Z58" s="33">
        <f t="shared" si="65"/>
        <v>0</v>
      </c>
      <c r="AA58" s="33">
        <f t="shared" si="65"/>
        <v>0</v>
      </c>
      <c r="AB58" s="33">
        <f t="shared" si="65"/>
        <v>0</v>
      </c>
      <c r="AC58" s="33">
        <f t="shared" si="65"/>
        <v>0</v>
      </c>
      <c r="AD58" s="33">
        <f t="shared" si="65"/>
        <v>0</v>
      </c>
      <c r="AE58" s="33">
        <f t="shared" si="65"/>
        <v>0</v>
      </c>
      <c r="AF58" s="33">
        <f t="shared" si="65"/>
        <v>0</v>
      </c>
      <c r="AG58" s="33">
        <f t="shared" si="65"/>
        <v>0</v>
      </c>
      <c r="AH58" s="33">
        <f t="shared" si="65"/>
        <v>0</v>
      </c>
      <c r="AI58" s="33">
        <f t="shared" si="65"/>
        <v>0</v>
      </c>
      <c r="AJ58" s="33">
        <f t="shared" si="65"/>
        <v>0</v>
      </c>
      <c r="AK58" s="33">
        <f t="shared" si="65"/>
        <v>0</v>
      </c>
      <c r="AL58" s="33">
        <f t="shared" si="65"/>
        <v>0</v>
      </c>
      <c r="AM58" s="33">
        <f t="shared" si="65"/>
        <v>0</v>
      </c>
      <c r="AN58" s="33">
        <f t="shared" si="65"/>
        <v>0</v>
      </c>
      <c r="AO58" s="33">
        <f t="shared" si="65"/>
        <v>0</v>
      </c>
      <c r="AP58" s="33">
        <f t="shared" si="65"/>
        <v>0</v>
      </c>
      <c r="AQ58" s="33">
        <f t="shared" si="65"/>
        <v>0</v>
      </c>
      <c r="AR58" s="33">
        <f t="shared" si="65"/>
        <v>0</v>
      </c>
      <c r="AS58" s="33">
        <f t="shared" si="65"/>
        <v>0</v>
      </c>
      <c r="AT58" s="33">
        <f t="shared" si="65"/>
        <v>0</v>
      </c>
      <c r="AU58" s="34">
        <f t="shared" si="65"/>
        <v>0</v>
      </c>
      <c r="BO58" s="155" t="str">
        <f>K58</f>
        <v>Gross Income</v>
      </c>
      <c r="BP58" s="146">
        <f>M58</f>
        <v>0</v>
      </c>
      <c r="BQ58" s="146">
        <f t="shared" ref="BQ58:CX58" si="66">N58</f>
        <v>0</v>
      </c>
      <c r="BR58" s="146">
        <f t="shared" si="66"/>
        <v>0</v>
      </c>
      <c r="BS58" s="146">
        <f t="shared" si="66"/>
        <v>0</v>
      </c>
      <c r="BT58" s="146">
        <f t="shared" si="66"/>
        <v>0</v>
      </c>
      <c r="BU58" s="146">
        <f t="shared" si="66"/>
        <v>0</v>
      </c>
      <c r="BV58" s="146">
        <f t="shared" si="66"/>
        <v>0</v>
      </c>
      <c r="BW58" s="146">
        <f t="shared" si="66"/>
        <v>0</v>
      </c>
      <c r="BX58" s="146">
        <f t="shared" si="66"/>
        <v>0</v>
      </c>
      <c r="BY58" s="146">
        <f t="shared" si="66"/>
        <v>0</v>
      </c>
      <c r="BZ58" s="146">
        <f t="shared" si="66"/>
        <v>0</v>
      </c>
      <c r="CA58" s="146">
        <f t="shared" si="66"/>
        <v>0</v>
      </c>
      <c r="CB58" s="146">
        <f t="shared" si="66"/>
        <v>0</v>
      </c>
      <c r="CC58" s="146">
        <f t="shared" si="66"/>
        <v>0</v>
      </c>
      <c r="CD58" s="146">
        <f t="shared" si="66"/>
        <v>0</v>
      </c>
      <c r="CE58" s="146">
        <f t="shared" si="66"/>
        <v>0</v>
      </c>
      <c r="CF58" s="146">
        <f t="shared" si="66"/>
        <v>0</v>
      </c>
      <c r="CG58" s="146">
        <f t="shared" si="66"/>
        <v>0</v>
      </c>
      <c r="CH58" s="146">
        <f t="shared" si="66"/>
        <v>0</v>
      </c>
      <c r="CI58" s="146">
        <f t="shared" si="66"/>
        <v>0</v>
      </c>
      <c r="CJ58" s="146">
        <f t="shared" si="66"/>
        <v>0</v>
      </c>
      <c r="CK58" s="146">
        <f t="shared" si="66"/>
        <v>0</v>
      </c>
      <c r="CL58" s="146">
        <f t="shared" si="66"/>
        <v>0</v>
      </c>
      <c r="CM58" s="146">
        <f t="shared" si="66"/>
        <v>0</v>
      </c>
      <c r="CN58" s="146">
        <f t="shared" si="66"/>
        <v>0</v>
      </c>
      <c r="CO58" s="146">
        <f t="shared" si="66"/>
        <v>0</v>
      </c>
      <c r="CP58" s="146">
        <f t="shared" si="66"/>
        <v>0</v>
      </c>
      <c r="CQ58" s="146">
        <f t="shared" si="66"/>
        <v>0</v>
      </c>
      <c r="CR58" s="146">
        <f t="shared" si="66"/>
        <v>0</v>
      </c>
      <c r="CS58" s="146">
        <f t="shared" si="66"/>
        <v>0</v>
      </c>
      <c r="CT58" s="146">
        <f t="shared" si="66"/>
        <v>0</v>
      </c>
      <c r="CU58" s="146">
        <f t="shared" si="66"/>
        <v>0</v>
      </c>
      <c r="CV58" s="146">
        <f t="shared" si="66"/>
        <v>0</v>
      </c>
      <c r="CW58" s="146">
        <f t="shared" si="66"/>
        <v>0</v>
      </c>
      <c r="CX58" s="147">
        <f t="shared" si="66"/>
        <v>0</v>
      </c>
    </row>
    <row r="59" spans="3:102" x14ac:dyDescent="0.25">
      <c r="C59" s="4" t="str">
        <f t="shared" si="1"/>
        <v>Line 59: Operating Expenses. This is a calculation. This is simply the sum from the existing and new.</v>
      </c>
      <c r="E59" s="4">
        <f t="shared" si="2"/>
        <v>59</v>
      </c>
      <c r="F59" s="4" t="s">
        <v>8</v>
      </c>
      <c r="G59" s="4" t="s">
        <v>10</v>
      </c>
      <c r="H59" s="1" t="s">
        <v>25</v>
      </c>
      <c r="I59" s="1" t="s">
        <v>10</v>
      </c>
      <c r="K59" s="1" t="s">
        <v>4</v>
      </c>
      <c r="M59" s="35">
        <f t="shared" ref="M59:AU59" si="67">M22+M49</f>
        <v>0</v>
      </c>
      <c r="N59" s="36">
        <f t="shared" si="67"/>
        <v>0</v>
      </c>
      <c r="O59" s="36">
        <f t="shared" si="67"/>
        <v>0</v>
      </c>
      <c r="P59" s="36">
        <f t="shared" si="67"/>
        <v>0</v>
      </c>
      <c r="Q59" s="36">
        <f t="shared" si="67"/>
        <v>0</v>
      </c>
      <c r="R59" s="36">
        <f t="shared" si="67"/>
        <v>0</v>
      </c>
      <c r="S59" s="36">
        <f t="shared" si="67"/>
        <v>0</v>
      </c>
      <c r="T59" s="36">
        <f t="shared" si="67"/>
        <v>0</v>
      </c>
      <c r="U59" s="36">
        <f t="shared" si="67"/>
        <v>0</v>
      </c>
      <c r="V59" s="36">
        <f t="shared" si="67"/>
        <v>0</v>
      </c>
      <c r="W59" s="36">
        <f t="shared" si="67"/>
        <v>0</v>
      </c>
      <c r="X59" s="36">
        <f t="shared" si="67"/>
        <v>0</v>
      </c>
      <c r="Y59" s="36">
        <f t="shared" si="67"/>
        <v>0</v>
      </c>
      <c r="Z59" s="36">
        <f t="shared" si="67"/>
        <v>0</v>
      </c>
      <c r="AA59" s="36">
        <f t="shared" si="67"/>
        <v>0</v>
      </c>
      <c r="AB59" s="36">
        <f t="shared" si="67"/>
        <v>0</v>
      </c>
      <c r="AC59" s="36">
        <f t="shared" si="67"/>
        <v>0</v>
      </c>
      <c r="AD59" s="36">
        <f t="shared" si="67"/>
        <v>0</v>
      </c>
      <c r="AE59" s="36">
        <f t="shared" si="67"/>
        <v>0</v>
      </c>
      <c r="AF59" s="36">
        <f t="shared" si="67"/>
        <v>0</v>
      </c>
      <c r="AG59" s="36">
        <f t="shared" si="67"/>
        <v>0</v>
      </c>
      <c r="AH59" s="36">
        <f t="shared" si="67"/>
        <v>0</v>
      </c>
      <c r="AI59" s="36">
        <f t="shared" si="67"/>
        <v>0</v>
      </c>
      <c r="AJ59" s="36">
        <f t="shared" si="67"/>
        <v>0</v>
      </c>
      <c r="AK59" s="36">
        <f t="shared" si="67"/>
        <v>0</v>
      </c>
      <c r="AL59" s="36">
        <f t="shared" si="67"/>
        <v>0</v>
      </c>
      <c r="AM59" s="36">
        <f t="shared" si="67"/>
        <v>0</v>
      </c>
      <c r="AN59" s="36">
        <f t="shared" si="67"/>
        <v>0</v>
      </c>
      <c r="AO59" s="36">
        <f t="shared" si="67"/>
        <v>0</v>
      </c>
      <c r="AP59" s="36">
        <f t="shared" si="67"/>
        <v>0</v>
      </c>
      <c r="AQ59" s="36">
        <f t="shared" si="67"/>
        <v>0</v>
      </c>
      <c r="AR59" s="36">
        <f t="shared" si="67"/>
        <v>0</v>
      </c>
      <c r="AS59" s="36">
        <f t="shared" si="67"/>
        <v>0</v>
      </c>
      <c r="AT59" s="36">
        <f t="shared" si="67"/>
        <v>0</v>
      </c>
      <c r="AU59" s="37">
        <f t="shared" si="67"/>
        <v>0</v>
      </c>
      <c r="BO59" s="156" t="str">
        <f t="shared" ref="BO59:BO61" si="68">K59</f>
        <v>Operating Expenses</v>
      </c>
      <c r="BP59" s="150">
        <f>-M59</f>
        <v>0</v>
      </c>
      <c r="BQ59" s="150">
        <f t="shared" ref="BQ59:CF61" si="69">-N59</f>
        <v>0</v>
      </c>
      <c r="BR59" s="150">
        <f t="shared" si="69"/>
        <v>0</v>
      </c>
      <c r="BS59" s="150">
        <f t="shared" si="69"/>
        <v>0</v>
      </c>
      <c r="BT59" s="150">
        <f t="shared" si="69"/>
        <v>0</v>
      </c>
      <c r="BU59" s="150">
        <f t="shared" si="69"/>
        <v>0</v>
      </c>
      <c r="BV59" s="150">
        <f t="shared" si="69"/>
        <v>0</v>
      </c>
      <c r="BW59" s="150">
        <f t="shared" si="69"/>
        <v>0</v>
      </c>
      <c r="BX59" s="150">
        <f t="shared" si="69"/>
        <v>0</v>
      </c>
      <c r="BY59" s="150">
        <f t="shared" si="69"/>
        <v>0</v>
      </c>
      <c r="BZ59" s="150">
        <f t="shared" si="69"/>
        <v>0</v>
      </c>
      <c r="CA59" s="150">
        <f t="shared" si="69"/>
        <v>0</v>
      </c>
      <c r="CB59" s="150">
        <f t="shared" si="69"/>
        <v>0</v>
      </c>
      <c r="CC59" s="150">
        <f t="shared" si="69"/>
        <v>0</v>
      </c>
      <c r="CD59" s="150">
        <f t="shared" si="69"/>
        <v>0</v>
      </c>
      <c r="CE59" s="150">
        <f t="shared" si="69"/>
        <v>0</v>
      </c>
      <c r="CF59" s="150">
        <f t="shared" si="69"/>
        <v>0</v>
      </c>
      <c r="CG59" s="150">
        <f t="shared" ref="CG59:CV61" si="70">-AD59</f>
        <v>0</v>
      </c>
      <c r="CH59" s="150">
        <f t="shared" si="70"/>
        <v>0</v>
      </c>
      <c r="CI59" s="150">
        <f t="shared" si="70"/>
        <v>0</v>
      </c>
      <c r="CJ59" s="150">
        <f t="shared" si="70"/>
        <v>0</v>
      </c>
      <c r="CK59" s="150">
        <f t="shared" si="70"/>
        <v>0</v>
      </c>
      <c r="CL59" s="150">
        <f t="shared" si="70"/>
        <v>0</v>
      </c>
      <c r="CM59" s="150">
        <f t="shared" si="70"/>
        <v>0</v>
      </c>
      <c r="CN59" s="150">
        <f t="shared" si="70"/>
        <v>0</v>
      </c>
      <c r="CO59" s="150">
        <f t="shared" si="70"/>
        <v>0</v>
      </c>
      <c r="CP59" s="150">
        <f t="shared" si="70"/>
        <v>0</v>
      </c>
      <c r="CQ59" s="150">
        <f t="shared" si="70"/>
        <v>0</v>
      </c>
      <c r="CR59" s="150">
        <f t="shared" si="70"/>
        <v>0</v>
      </c>
      <c r="CS59" s="150">
        <f t="shared" si="70"/>
        <v>0</v>
      </c>
      <c r="CT59" s="150">
        <f t="shared" si="70"/>
        <v>0</v>
      </c>
      <c r="CU59" s="150">
        <f t="shared" si="70"/>
        <v>0</v>
      </c>
      <c r="CV59" s="150">
        <f t="shared" si="70"/>
        <v>0</v>
      </c>
      <c r="CW59" s="150">
        <f t="shared" ref="CW59:CX61" si="71">-AT59</f>
        <v>0</v>
      </c>
      <c r="CX59" s="151">
        <f t="shared" si="71"/>
        <v>0</v>
      </c>
    </row>
    <row r="60" spans="3:102" x14ac:dyDescent="0.25">
      <c r="C60" s="4" t="str">
        <f t="shared" si="1"/>
        <v>Line 60: Debt Principal payment required. This is a calculation. This is simply the sum from the existing and new.</v>
      </c>
      <c r="E60" s="4">
        <f t="shared" si="2"/>
        <v>60</v>
      </c>
      <c r="F60" s="4" t="s">
        <v>8</v>
      </c>
      <c r="G60" s="4" t="s">
        <v>10</v>
      </c>
      <c r="H60" s="1" t="s">
        <v>25</v>
      </c>
      <c r="I60" s="1" t="s">
        <v>10</v>
      </c>
      <c r="K60" s="1" t="s">
        <v>247</v>
      </c>
      <c r="M60" s="35">
        <f t="shared" ref="M60:AU60" si="72">M23+M50</f>
        <v>0</v>
      </c>
      <c r="N60" s="36">
        <f t="shared" si="72"/>
        <v>0</v>
      </c>
      <c r="O60" s="36">
        <f t="shared" si="72"/>
        <v>0</v>
      </c>
      <c r="P60" s="36">
        <f t="shared" si="72"/>
        <v>0</v>
      </c>
      <c r="Q60" s="36">
        <f t="shared" si="72"/>
        <v>0</v>
      </c>
      <c r="R60" s="36">
        <f t="shared" si="72"/>
        <v>0</v>
      </c>
      <c r="S60" s="36">
        <f t="shared" si="72"/>
        <v>0</v>
      </c>
      <c r="T60" s="36">
        <f t="shared" si="72"/>
        <v>0</v>
      </c>
      <c r="U60" s="36">
        <f t="shared" si="72"/>
        <v>0</v>
      </c>
      <c r="V60" s="36">
        <f t="shared" si="72"/>
        <v>0</v>
      </c>
      <c r="W60" s="36">
        <f t="shared" si="72"/>
        <v>0</v>
      </c>
      <c r="X60" s="36">
        <f t="shared" si="72"/>
        <v>0</v>
      </c>
      <c r="Y60" s="36">
        <f t="shared" si="72"/>
        <v>0</v>
      </c>
      <c r="Z60" s="36">
        <f t="shared" si="72"/>
        <v>0</v>
      </c>
      <c r="AA60" s="36">
        <f t="shared" si="72"/>
        <v>0</v>
      </c>
      <c r="AB60" s="36">
        <f t="shared" si="72"/>
        <v>0</v>
      </c>
      <c r="AC60" s="36">
        <f t="shared" si="72"/>
        <v>0</v>
      </c>
      <c r="AD60" s="36">
        <f t="shared" si="72"/>
        <v>0</v>
      </c>
      <c r="AE60" s="36">
        <f t="shared" si="72"/>
        <v>0</v>
      </c>
      <c r="AF60" s="36">
        <f t="shared" si="72"/>
        <v>0</v>
      </c>
      <c r="AG60" s="36">
        <f t="shared" si="72"/>
        <v>0</v>
      </c>
      <c r="AH60" s="36">
        <f t="shared" si="72"/>
        <v>0</v>
      </c>
      <c r="AI60" s="36">
        <f t="shared" si="72"/>
        <v>0</v>
      </c>
      <c r="AJ60" s="36">
        <f t="shared" si="72"/>
        <v>0</v>
      </c>
      <c r="AK60" s="36">
        <f t="shared" si="72"/>
        <v>0</v>
      </c>
      <c r="AL60" s="36">
        <f t="shared" si="72"/>
        <v>0</v>
      </c>
      <c r="AM60" s="36">
        <f t="shared" si="72"/>
        <v>0</v>
      </c>
      <c r="AN60" s="36">
        <f t="shared" si="72"/>
        <v>0</v>
      </c>
      <c r="AO60" s="36">
        <f t="shared" si="72"/>
        <v>0</v>
      </c>
      <c r="AP60" s="36">
        <f t="shared" si="72"/>
        <v>0</v>
      </c>
      <c r="AQ60" s="36">
        <f t="shared" si="72"/>
        <v>0</v>
      </c>
      <c r="AR60" s="36">
        <f t="shared" si="72"/>
        <v>0</v>
      </c>
      <c r="AS60" s="36">
        <f t="shared" si="72"/>
        <v>0</v>
      </c>
      <c r="AT60" s="36">
        <f t="shared" si="72"/>
        <v>0</v>
      </c>
      <c r="AU60" s="37">
        <f t="shared" si="72"/>
        <v>0</v>
      </c>
      <c r="BO60" s="156" t="str">
        <f t="shared" si="68"/>
        <v>Debt Principal payment required</v>
      </c>
      <c r="BP60" s="150">
        <f>-M60</f>
        <v>0</v>
      </c>
      <c r="BQ60" s="150">
        <f t="shared" si="69"/>
        <v>0</v>
      </c>
      <c r="BR60" s="150">
        <f t="shared" si="69"/>
        <v>0</v>
      </c>
      <c r="BS60" s="150">
        <f t="shared" si="69"/>
        <v>0</v>
      </c>
      <c r="BT60" s="150">
        <f t="shared" si="69"/>
        <v>0</v>
      </c>
      <c r="BU60" s="150">
        <f t="shared" si="69"/>
        <v>0</v>
      </c>
      <c r="BV60" s="150">
        <f t="shared" si="69"/>
        <v>0</v>
      </c>
      <c r="BW60" s="150">
        <f t="shared" si="69"/>
        <v>0</v>
      </c>
      <c r="BX60" s="150">
        <f t="shared" si="69"/>
        <v>0</v>
      </c>
      <c r="BY60" s="150">
        <f t="shared" si="69"/>
        <v>0</v>
      </c>
      <c r="BZ60" s="150">
        <f t="shared" si="69"/>
        <v>0</v>
      </c>
      <c r="CA60" s="150">
        <f t="shared" si="69"/>
        <v>0</v>
      </c>
      <c r="CB60" s="150">
        <f t="shared" si="69"/>
        <v>0</v>
      </c>
      <c r="CC60" s="150">
        <f t="shared" si="69"/>
        <v>0</v>
      </c>
      <c r="CD60" s="150">
        <f t="shared" si="69"/>
        <v>0</v>
      </c>
      <c r="CE60" s="150">
        <f t="shared" si="69"/>
        <v>0</v>
      </c>
      <c r="CF60" s="150">
        <f t="shared" si="69"/>
        <v>0</v>
      </c>
      <c r="CG60" s="150">
        <f t="shared" si="70"/>
        <v>0</v>
      </c>
      <c r="CH60" s="150">
        <f t="shared" si="70"/>
        <v>0</v>
      </c>
      <c r="CI60" s="150">
        <f t="shared" si="70"/>
        <v>0</v>
      </c>
      <c r="CJ60" s="150">
        <f t="shared" si="70"/>
        <v>0</v>
      </c>
      <c r="CK60" s="150">
        <f t="shared" si="70"/>
        <v>0</v>
      </c>
      <c r="CL60" s="150">
        <f t="shared" si="70"/>
        <v>0</v>
      </c>
      <c r="CM60" s="150">
        <f t="shared" si="70"/>
        <v>0</v>
      </c>
      <c r="CN60" s="150">
        <f t="shared" si="70"/>
        <v>0</v>
      </c>
      <c r="CO60" s="150">
        <f t="shared" si="70"/>
        <v>0</v>
      </c>
      <c r="CP60" s="150">
        <f t="shared" si="70"/>
        <v>0</v>
      </c>
      <c r="CQ60" s="150">
        <f t="shared" si="70"/>
        <v>0</v>
      </c>
      <c r="CR60" s="150">
        <f t="shared" si="70"/>
        <v>0</v>
      </c>
      <c r="CS60" s="150">
        <f t="shared" si="70"/>
        <v>0</v>
      </c>
      <c r="CT60" s="150">
        <f t="shared" si="70"/>
        <v>0</v>
      </c>
      <c r="CU60" s="150">
        <f t="shared" si="70"/>
        <v>0</v>
      </c>
      <c r="CV60" s="150">
        <f t="shared" si="70"/>
        <v>0</v>
      </c>
      <c r="CW60" s="150">
        <f t="shared" si="71"/>
        <v>0</v>
      </c>
      <c r="CX60" s="151">
        <f t="shared" si="71"/>
        <v>0</v>
      </c>
    </row>
    <row r="61" spans="3:102" x14ac:dyDescent="0.25">
      <c r="C61" s="4" t="str">
        <f t="shared" si="1"/>
        <v>Line 61: Debt Interest payment required. This is a calculation. This is simply the sum from the existing and new.</v>
      </c>
      <c r="E61" s="4">
        <f t="shared" si="2"/>
        <v>61</v>
      </c>
      <c r="F61" s="4" t="s">
        <v>8</v>
      </c>
      <c r="G61" s="4" t="s">
        <v>10</v>
      </c>
      <c r="H61" s="1" t="s">
        <v>25</v>
      </c>
      <c r="I61" s="1" t="s">
        <v>10</v>
      </c>
      <c r="K61" s="1" t="s">
        <v>46</v>
      </c>
      <c r="M61" s="35">
        <f t="shared" ref="M61:AU61" si="73">M24+M51</f>
        <v>0</v>
      </c>
      <c r="N61" s="36">
        <f t="shared" si="73"/>
        <v>0</v>
      </c>
      <c r="O61" s="36">
        <f t="shared" si="73"/>
        <v>0</v>
      </c>
      <c r="P61" s="36">
        <f t="shared" si="73"/>
        <v>0</v>
      </c>
      <c r="Q61" s="36">
        <f t="shared" si="73"/>
        <v>0</v>
      </c>
      <c r="R61" s="36">
        <f t="shared" si="73"/>
        <v>0</v>
      </c>
      <c r="S61" s="36">
        <f t="shared" si="73"/>
        <v>0</v>
      </c>
      <c r="T61" s="36">
        <f t="shared" si="73"/>
        <v>0</v>
      </c>
      <c r="U61" s="36">
        <f t="shared" si="73"/>
        <v>0</v>
      </c>
      <c r="V61" s="36">
        <f t="shared" si="73"/>
        <v>0</v>
      </c>
      <c r="W61" s="36">
        <f t="shared" si="73"/>
        <v>0</v>
      </c>
      <c r="X61" s="36">
        <f t="shared" si="73"/>
        <v>0</v>
      </c>
      <c r="Y61" s="36">
        <f t="shared" si="73"/>
        <v>0</v>
      </c>
      <c r="Z61" s="36">
        <f t="shared" si="73"/>
        <v>0</v>
      </c>
      <c r="AA61" s="36">
        <f t="shared" si="73"/>
        <v>0</v>
      </c>
      <c r="AB61" s="36">
        <f t="shared" si="73"/>
        <v>0</v>
      </c>
      <c r="AC61" s="36">
        <f t="shared" si="73"/>
        <v>0</v>
      </c>
      <c r="AD61" s="36">
        <f t="shared" si="73"/>
        <v>0</v>
      </c>
      <c r="AE61" s="36">
        <f t="shared" si="73"/>
        <v>0</v>
      </c>
      <c r="AF61" s="36">
        <f t="shared" si="73"/>
        <v>0</v>
      </c>
      <c r="AG61" s="36">
        <f t="shared" si="73"/>
        <v>0</v>
      </c>
      <c r="AH61" s="36">
        <f t="shared" si="73"/>
        <v>0</v>
      </c>
      <c r="AI61" s="36">
        <f t="shared" si="73"/>
        <v>0</v>
      </c>
      <c r="AJ61" s="36">
        <f t="shared" si="73"/>
        <v>0</v>
      </c>
      <c r="AK61" s="36">
        <f t="shared" si="73"/>
        <v>0</v>
      </c>
      <c r="AL61" s="36">
        <f t="shared" si="73"/>
        <v>0</v>
      </c>
      <c r="AM61" s="36">
        <f t="shared" si="73"/>
        <v>0</v>
      </c>
      <c r="AN61" s="36">
        <f t="shared" si="73"/>
        <v>0</v>
      </c>
      <c r="AO61" s="36">
        <f t="shared" si="73"/>
        <v>0</v>
      </c>
      <c r="AP61" s="36">
        <f t="shared" si="73"/>
        <v>0</v>
      </c>
      <c r="AQ61" s="36">
        <f t="shared" si="73"/>
        <v>0</v>
      </c>
      <c r="AR61" s="36">
        <f t="shared" si="73"/>
        <v>0</v>
      </c>
      <c r="AS61" s="36">
        <f t="shared" si="73"/>
        <v>0</v>
      </c>
      <c r="AT61" s="36">
        <f t="shared" si="73"/>
        <v>0</v>
      </c>
      <c r="AU61" s="37">
        <f t="shared" si="73"/>
        <v>0</v>
      </c>
      <c r="BO61" s="156" t="str">
        <f t="shared" si="68"/>
        <v>Debt Interest payment required</v>
      </c>
      <c r="BP61" s="150">
        <f>-M61</f>
        <v>0</v>
      </c>
      <c r="BQ61" s="150">
        <f t="shared" si="69"/>
        <v>0</v>
      </c>
      <c r="BR61" s="150">
        <f t="shared" si="69"/>
        <v>0</v>
      </c>
      <c r="BS61" s="150">
        <f t="shared" si="69"/>
        <v>0</v>
      </c>
      <c r="BT61" s="150">
        <f t="shared" si="69"/>
        <v>0</v>
      </c>
      <c r="BU61" s="150">
        <f t="shared" si="69"/>
        <v>0</v>
      </c>
      <c r="BV61" s="150">
        <f t="shared" si="69"/>
        <v>0</v>
      </c>
      <c r="BW61" s="150">
        <f t="shared" si="69"/>
        <v>0</v>
      </c>
      <c r="BX61" s="150">
        <f t="shared" si="69"/>
        <v>0</v>
      </c>
      <c r="BY61" s="150">
        <f t="shared" si="69"/>
        <v>0</v>
      </c>
      <c r="BZ61" s="150">
        <f t="shared" si="69"/>
        <v>0</v>
      </c>
      <c r="CA61" s="150">
        <f t="shared" si="69"/>
        <v>0</v>
      </c>
      <c r="CB61" s="150">
        <f t="shared" si="69"/>
        <v>0</v>
      </c>
      <c r="CC61" s="150">
        <f t="shared" si="69"/>
        <v>0</v>
      </c>
      <c r="CD61" s="150">
        <f t="shared" si="69"/>
        <v>0</v>
      </c>
      <c r="CE61" s="150">
        <f t="shared" si="69"/>
        <v>0</v>
      </c>
      <c r="CF61" s="150">
        <f t="shared" si="69"/>
        <v>0</v>
      </c>
      <c r="CG61" s="150">
        <f t="shared" si="70"/>
        <v>0</v>
      </c>
      <c r="CH61" s="150">
        <f t="shared" si="70"/>
        <v>0</v>
      </c>
      <c r="CI61" s="150">
        <f t="shared" si="70"/>
        <v>0</v>
      </c>
      <c r="CJ61" s="150">
        <f t="shared" si="70"/>
        <v>0</v>
      </c>
      <c r="CK61" s="150">
        <f t="shared" si="70"/>
        <v>0</v>
      </c>
      <c r="CL61" s="150">
        <f t="shared" si="70"/>
        <v>0</v>
      </c>
      <c r="CM61" s="150">
        <f t="shared" si="70"/>
        <v>0</v>
      </c>
      <c r="CN61" s="150">
        <f t="shared" si="70"/>
        <v>0</v>
      </c>
      <c r="CO61" s="150">
        <f t="shared" si="70"/>
        <v>0</v>
      </c>
      <c r="CP61" s="150">
        <f t="shared" si="70"/>
        <v>0</v>
      </c>
      <c r="CQ61" s="150">
        <f t="shared" si="70"/>
        <v>0</v>
      </c>
      <c r="CR61" s="150">
        <f t="shared" si="70"/>
        <v>0</v>
      </c>
      <c r="CS61" s="150">
        <f t="shared" si="70"/>
        <v>0</v>
      </c>
      <c r="CT61" s="150">
        <f t="shared" si="70"/>
        <v>0</v>
      </c>
      <c r="CU61" s="150">
        <f t="shared" si="70"/>
        <v>0</v>
      </c>
      <c r="CV61" s="150">
        <f t="shared" si="70"/>
        <v>0</v>
      </c>
      <c r="CW61" s="150">
        <f t="shared" si="71"/>
        <v>0</v>
      </c>
      <c r="CX61" s="151">
        <f t="shared" si="71"/>
        <v>0</v>
      </c>
    </row>
    <row r="62" spans="3:102" ht="15.75" thickBot="1" x14ac:dyDescent="0.3">
      <c r="C62" s="4" t="str">
        <f t="shared" si="1"/>
        <v>Line 62: Net cashflow after debt servicing. This is a calculation. This is the sum of the combined income paying the combined debt.</v>
      </c>
      <c r="E62" s="4">
        <f t="shared" si="2"/>
        <v>62</v>
      </c>
      <c r="F62" s="4" t="s">
        <v>8</v>
      </c>
      <c r="G62" s="4" t="s">
        <v>10</v>
      </c>
      <c r="H62" s="1" t="s">
        <v>53</v>
      </c>
      <c r="I62" s="1" t="s">
        <v>10</v>
      </c>
      <c r="K62" s="1" t="s">
        <v>16</v>
      </c>
      <c r="M62" s="35">
        <f t="shared" ref="M62:AU62" si="74">M25+M52</f>
        <v>0</v>
      </c>
      <c r="N62" s="36">
        <f t="shared" si="74"/>
        <v>0</v>
      </c>
      <c r="O62" s="36">
        <f t="shared" si="74"/>
        <v>0</v>
      </c>
      <c r="P62" s="36">
        <f t="shared" si="74"/>
        <v>0</v>
      </c>
      <c r="Q62" s="36">
        <f t="shared" si="74"/>
        <v>0</v>
      </c>
      <c r="R62" s="36">
        <f t="shared" si="74"/>
        <v>0</v>
      </c>
      <c r="S62" s="36">
        <f t="shared" si="74"/>
        <v>0</v>
      </c>
      <c r="T62" s="36">
        <f t="shared" si="74"/>
        <v>0</v>
      </c>
      <c r="U62" s="36">
        <f t="shared" si="74"/>
        <v>0</v>
      </c>
      <c r="V62" s="36">
        <f t="shared" si="74"/>
        <v>0</v>
      </c>
      <c r="W62" s="36">
        <f t="shared" si="74"/>
        <v>0</v>
      </c>
      <c r="X62" s="36">
        <f t="shared" si="74"/>
        <v>0</v>
      </c>
      <c r="Y62" s="36">
        <f t="shared" si="74"/>
        <v>0</v>
      </c>
      <c r="Z62" s="36">
        <f t="shared" si="74"/>
        <v>0</v>
      </c>
      <c r="AA62" s="36">
        <f t="shared" si="74"/>
        <v>0</v>
      </c>
      <c r="AB62" s="36">
        <f t="shared" si="74"/>
        <v>0</v>
      </c>
      <c r="AC62" s="36">
        <f t="shared" si="74"/>
        <v>0</v>
      </c>
      <c r="AD62" s="36">
        <f t="shared" si="74"/>
        <v>0</v>
      </c>
      <c r="AE62" s="36">
        <f t="shared" si="74"/>
        <v>0</v>
      </c>
      <c r="AF62" s="36">
        <f t="shared" si="74"/>
        <v>0</v>
      </c>
      <c r="AG62" s="36">
        <f t="shared" si="74"/>
        <v>0</v>
      </c>
      <c r="AH62" s="36">
        <f t="shared" si="74"/>
        <v>0</v>
      </c>
      <c r="AI62" s="36">
        <f t="shared" si="74"/>
        <v>0</v>
      </c>
      <c r="AJ62" s="36">
        <f t="shared" si="74"/>
        <v>0</v>
      </c>
      <c r="AK62" s="36">
        <f t="shared" si="74"/>
        <v>0</v>
      </c>
      <c r="AL62" s="36">
        <f t="shared" si="74"/>
        <v>0</v>
      </c>
      <c r="AM62" s="36">
        <f t="shared" si="74"/>
        <v>0</v>
      </c>
      <c r="AN62" s="36">
        <f t="shared" si="74"/>
        <v>0</v>
      </c>
      <c r="AO62" s="36">
        <f t="shared" si="74"/>
        <v>0</v>
      </c>
      <c r="AP62" s="36">
        <f t="shared" si="74"/>
        <v>0</v>
      </c>
      <c r="AQ62" s="36">
        <f t="shared" si="74"/>
        <v>0</v>
      </c>
      <c r="AR62" s="36">
        <f t="shared" si="74"/>
        <v>0</v>
      </c>
      <c r="AS62" s="36">
        <f t="shared" si="74"/>
        <v>0</v>
      </c>
      <c r="AT62" s="36">
        <f t="shared" si="74"/>
        <v>0</v>
      </c>
      <c r="AU62" s="37">
        <f t="shared" si="74"/>
        <v>0</v>
      </c>
      <c r="BO62" s="156" t="str">
        <f>K65</f>
        <v>Direct Support payments</v>
      </c>
      <c r="BP62" s="150">
        <f>-M65</f>
        <v>0</v>
      </c>
      <c r="BQ62" s="150">
        <f t="shared" ref="BQ62:CX62" si="75">-N65</f>
        <v>0</v>
      </c>
      <c r="BR62" s="150">
        <f t="shared" si="75"/>
        <v>0</v>
      </c>
      <c r="BS62" s="150">
        <f t="shared" si="75"/>
        <v>0</v>
      </c>
      <c r="BT62" s="150">
        <f t="shared" si="75"/>
        <v>0</v>
      </c>
      <c r="BU62" s="150">
        <f t="shared" si="75"/>
        <v>0</v>
      </c>
      <c r="BV62" s="150">
        <f t="shared" si="75"/>
        <v>0</v>
      </c>
      <c r="BW62" s="150">
        <f t="shared" si="75"/>
        <v>0</v>
      </c>
      <c r="BX62" s="150">
        <f t="shared" si="75"/>
        <v>0</v>
      </c>
      <c r="BY62" s="150">
        <f t="shared" si="75"/>
        <v>0</v>
      </c>
      <c r="BZ62" s="150">
        <f t="shared" si="75"/>
        <v>0</v>
      </c>
      <c r="CA62" s="150">
        <f t="shared" si="75"/>
        <v>0</v>
      </c>
      <c r="CB62" s="150">
        <f t="shared" si="75"/>
        <v>0</v>
      </c>
      <c r="CC62" s="150">
        <f t="shared" si="75"/>
        <v>0</v>
      </c>
      <c r="CD62" s="150">
        <f t="shared" si="75"/>
        <v>0</v>
      </c>
      <c r="CE62" s="150">
        <f t="shared" si="75"/>
        <v>0</v>
      </c>
      <c r="CF62" s="150">
        <f t="shared" si="75"/>
        <v>0</v>
      </c>
      <c r="CG62" s="150">
        <f t="shared" si="75"/>
        <v>0</v>
      </c>
      <c r="CH62" s="150">
        <f t="shared" si="75"/>
        <v>0</v>
      </c>
      <c r="CI62" s="150">
        <f t="shared" si="75"/>
        <v>0</v>
      </c>
      <c r="CJ62" s="150">
        <f t="shared" si="75"/>
        <v>0</v>
      </c>
      <c r="CK62" s="150">
        <f t="shared" si="75"/>
        <v>0</v>
      </c>
      <c r="CL62" s="150">
        <f t="shared" si="75"/>
        <v>0</v>
      </c>
      <c r="CM62" s="150">
        <f t="shared" si="75"/>
        <v>0</v>
      </c>
      <c r="CN62" s="150">
        <f t="shared" si="75"/>
        <v>0</v>
      </c>
      <c r="CO62" s="150">
        <f t="shared" si="75"/>
        <v>0</v>
      </c>
      <c r="CP62" s="150">
        <f t="shared" si="75"/>
        <v>0</v>
      </c>
      <c r="CQ62" s="150">
        <f t="shared" si="75"/>
        <v>0</v>
      </c>
      <c r="CR62" s="150">
        <f t="shared" si="75"/>
        <v>0</v>
      </c>
      <c r="CS62" s="150">
        <f t="shared" si="75"/>
        <v>0</v>
      </c>
      <c r="CT62" s="150">
        <f t="shared" si="75"/>
        <v>0</v>
      </c>
      <c r="CU62" s="150">
        <f t="shared" si="75"/>
        <v>0</v>
      </c>
      <c r="CV62" s="150">
        <f t="shared" si="75"/>
        <v>0</v>
      </c>
      <c r="CW62" s="150">
        <f t="shared" si="75"/>
        <v>0</v>
      </c>
      <c r="CX62" s="151">
        <f t="shared" si="75"/>
        <v>0</v>
      </c>
    </row>
    <row r="63" spans="3:102" ht="15.75" thickBot="1" x14ac:dyDescent="0.3">
      <c r="C63" s="4" t="str">
        <f t="shared" si="1"/>
        <v>Line 63: Percent of combined debt shortfall guaranteed by government. This is an input. This determines the extent to which the Government has effectively guaranteed the debt.</v>
      </c>
      <c r="E63" s="4">
        <f t="shared" si="2"/>
        <v>63</v>
      </c>
      <c r="F63" s="4" t="s">
        <v>6</v>
      </c>
      <c r="G63" s="4" t="s">
        <v>10</v>
      </c>
      <c r="H63" s="1" t="s">
        <v>20</v>
      </c>
      <c r="I63" s="1" t="s">
        <v>10</v>
      </c>
      <c r="K63" s="1" t="s">
        <v>51</v>
      </c>
      <c r="M63" s="17">
        <v>1</v>
      </c>
      <c r="N63" s="18">
        <f t="shared" ref="N63:AU63" si="76">M63</f>
        <v>1</v>
      </c>
      <c r="O63" s="18">
        <f t="shared" si="76"/>
        <v>1</v>
      </c>
      <c r="P63" s="18">
        <f t="shared" si="76"/>
        <v>1</v>
      </c>
      <c r="Q63" s="18">
        <f t="shared" si="76"/>
        <v>1</v>
      </c>
      <c r="R63" s="18">
        <f t="shared" si="76"/>
        <v>1</v>
      </c>
      <c r="S63" s="18">
        <f t="shared" si="76"/>
        <v>1</v>
      </c>
      <c r="T63" s="18">
        <f t="shared" si="76"/>
        <v>1</v>
      </c>
      <c r="U63" s="18">
        <f t="shared" si="76"/>
        <v>1</v>
      </c>
      <c r="V63" s="18">
        <f t="shared" si="76"/>
        <v>1</v>
      </c>
      <c r="W63" s="18">
        <f t="shared" si="76"/>
        <v>1</v>
      </c>
      <c r="X63" s="18">
        <f t="shared" si="76"/>
        <v>1</v>
      </c>
      <c r="Y63" s="18">
        <f t="shared" si="76"/>
        <v>1</v>
      </c>
      <c r="Z63" s="18">
        <f t="shared" si="76"/>
        <v>1</v>
      </c>
      <c r="AA63" s="18">
        <f t="shared" si="76"/>
        <v>1</v>
      </c>
      <c r="AB63" s="18">
        <f t="shared" si="76"/>
        <v>1</v>
      </c>
      <c r="AC63" s="18">
        <f t="shared" si="76"/>
        <v>1</v>
      </c>
      <c r="AD63" s="18">
        <f t="shared" si="76"/>
        <v>1</v>
      </c>
      <c r="AE63" s="18">
        <f t="shared" si="76"/>
        <v>1</v>
      </c>
      <c r="AF63" s="18">
        <f t="shared" si="76"/>
        <v>1</v>
      </c>
      <c r="AG63" s="18">
        <f t="shared" si="76"/>
        <v>1</v>
      </c>
      <c r="AH63" s="18">
        <f t="shared" si="76"/>
        <v>1</v>
      </c>
      <c r="AI63" s="18">
        <f t="shared" si="76"/>
        <v>1</v>
      </c>
      <c r="AJ63" s="18">
        <f t="shared" si="76"/>
        <v>1</v>
      </c>
      <c r="AK63" s="18">
        <f t="shared" si="76"/>
        <v>1</v>
      </c>
      <c r="AL63" s="18">
        <f t="shared" si="76"/>
        <v>1</v>
      </c>
      <c r="AM63" s="18">
        <f t="shared" si="76"/>
        <v>1</v>
      </c>
      <c r="AN63" s="18">
        <f t="shared" si="76"/>
        <v>1</v>
      </c>
      <c r="AO63" s="18">
        <f t="shared" si="76"/>
        <v>1</v>
      </c>
      <c r="AP63" s="18">
        <f t="shared" si="76"/>
        <v>1</v>
      </c>
      <c r="AQ63" s="18">
        <f t="shared" si="76"/>
        <v>1</v>
      </c>
      <c r="AR63" s="18">
        <f t="shared" si="76"/>
        <v>1</v>
      </c>
      <c r="AS63" s="18">
        <f t="shared" si="76"/>
        <v>1</v>
      </c>
      <c r="AT63" s="18">
        <f t="shared" si="76"/>
        <v>1</v>
      </c>
      <c r="AU63" s="19">
        <f t="shared" si="76"/>
        <v>1</v>
      </c>
      <c r="BO63" s="157" t="str">
        <f>K66</f>
        <v>Direct Government receipts</v>
      </c>
      <c r="BP63" s="148">
        <f>M66</f>
        <v>0</v>
      </c>
      <c r="BQ63" s="148">
        <f t="shared" ref="BQ63:CX63" si="77">N66</f>
        <v>0</v>
      </c>
      <c r="BR63" s="148">
        <f t="shared" si="77"/>
        <v>0</v>
      </c>
      <c r="BS63" s="148">
        <f t="shared" si="77"/>
        <v>0</v>
      </c>
      <c r="BT63" s="148">
        <f t="shared" si="77"/>
        <v>0</v>
      </c>
      <c r="BU63" s="148">
        <f t="shared" si="77"/>
        <v>0</v>
      </c>
      <c r="BV63" s="148">
        <f t="shared" si="77"/>
        <v>0</v>
      </c>
      <c r="BW63" s="148">
        <f t="shared" si="77"/>
        <v>0</v>
      </c>
      <c r="BX63" s="148">
        <f t="shared" si="77"/>
        <v>0</v>
      </c>
      <c r="BY63" s="148">
        <f t="shared" si="77"/>
        <v>0</v>
      </c>
      <c r="BZ63" s="148">
        <f t="shared" si="77"/>
        <v>0</v>
      </c>
      <c r="CA63" s="148">
        <f t="shared" si="77"/>
        <v>0</v>
      </c>
      <c r="CB63" s="148">
        <f t="shared" si="77"/>
        <v>0</v>
      </c>
      <c r="CC63" s="148">
        <f t="shared" si="77"/>
        <v>0</v>
      </c>
      <c r="CD63" s="148">
        <f t="shared" si="77"/>
        <v>0</v>
      </c>
      <c r="CE63" s="148">
        <f t="shared" si="77"/>
        <v>0</v>
      </c>
      <c r="CF63" s="148">
        <f t="shared" si="77"/>
        <v>0</v>
      </c>
      <c r="CG63" s="148">
        <f t="shared" si="77"/>
        <v>0</v>
      </c>
      <c r="CH63" s="148">
        <f t="shared" si="77"/>
        <v>0</v>
      </c>
      <c r="CI63" s="148">
        <f t="shared" si="77"/>
        <v>0</v>
      </c>
      <c r="CJ63" s="148">
        <f t="shared" si="77"/>
        <v>0</v>
      </c>
      <c r="CK63" s="148">
        <f t="shared" si="77"/>
        <v>0</v>
      </c>
      <c r="CL63" s="148">
        <f t="shared" si="77"/>
        <v>0</v>
      </c>
      <c r="CM63" s="148">
        <f t="shared" si="77"/>
        <v>0</v>
      </c>
      <c r="CN63" s="148">
        <f t="shared" si="77"/>
        <v>0</v>
      </c>
      <c r="CO63" s="148">
        <f t="shared" si="77"/>
        <v>0</v>
      </c>
      <c r="CP63" s="148">
        <f t="shared" si="77"/>
        <v>0</v>
      </c>
      <c r="CQ63" s="148">
        <f t="shared" si="77"/>
        <v>0</v>
      </c>
      <c r="CR63" s="148">
        <f t="shared" si="77"/>
        <v>0</v>
      </c>
      <c r="CS63" s="148">
        <f t="shared" si="77"/>
        <v>0</v>
      </c>
      <c r="CT63" s="148">
        <f t="shared" si="77"/>
        <v>0</v>
      </c>
      <c r="CU63" s="148">
        <f t="shared" si="77"/>
        <v>0</v>
      </c>
      <c r="CV63" s="148">
        <f t="shared" si="77"/>
        <v>0</v>
      </c>
      <c r="CW63" s="148">
        <f t="shared" si="77"/>
        <v>0</v>
      </c>
      <c r="CX63" s="149">
        <f t="shared" si="77"/>
        <v>0</v>
      </c>
    </row>
    <row r="64" spans="3:102" ht="15.75" thickBot="1" x14ac:dyDescent="0.3">
      <c r="C64" s="4" t="str">
        <f t="shared" si="1"/>
        <v>Line 64: Debt payments made by Government for Guarantee on Debt of combined business and project. This is a calculation. This is the combined shortfall multiplied by the Government's responsibility.</v>
      </c>
      <c r="E64" s="4">
        <f t="shared" si="2"/>
        <v>64</v>
      </c>
      <c r="F64" s="4" t="s">
        <v>8</v>
      </c>
      <c r="G64" s="4" t="s">
        <v>10</v>
      </c>
      <c r="H64" s="1" t="s">
        <v>26</v>
      </c>
      <c r="I64" s="1" t="s">
        <v>10</v>
      </c>
      <c r="K64" s="1" t="s">
        <v>54</v>
      </c>
      <c r="M64" s="47">
        <f>MIN(0,M62)*M63</f>
        <v>0</v>
      </c>
      <c r="N64" s="42">
        <f t="shared" ref="N64:AU64" si="78">MIN(0,N62)*N63</f>
        <v>0</v>
      </c>
      <c r="O64" s="42">
        <f t="shared" si="78"/>
        <v>0</v>
      </c>
      <c r="P64" s="42">
        <f t="shared" si="78"/>
        <v>0</v>
      </c>
      <c r="Q64" s="42">
        <f t="shared" si="78"/>
        <v>0</v>
      </c>
      <c r="R64" s="42">
        <f t="shared" si="78"/>
        <v>0</v>
      </c>
      <c r="S64" s="42">
        <f t="shared" si="78"/>
        <v>0</v>
      </c>
      <c r="T64" s="42">
        <f t="shared" si="78"/>
        <v>0</v>
      </c>
      <c r="U64" s="42">
        <f t="shared" si="78"/>
        <v>0</v>
      </c>
      <c r="V64" s="42">
        <f t="shared" si="78"/>
        <v>0</v>
      </c>
      <c r="W64" s="42">
        <f t="shared" si="78"/>
        <v>0</v>
      </c>
      <c r="X64" s="42">
        <f t="shared" si="78"/>
        <v>0</v>
      </c>
      <c r="Y64" s="42">
        <f t="shared" si="78"/>
        <v>0</v>
      </c>
      <c r="Z64" s="42">
        <f t="shared" si="78"/>
        <v>0</v>
      </c>
      <c r="AA64" s="42">
        <f t="shared" si="78"/>
        <v>0</v>
      </c>
      <c r="AB64" s="42">
        <f t="shared" si="78"/>
        <v>0</v>
      </c>
      <c r="AC64" s="42">
        <f t="shared" si="78"/>
        <v>0</v>
      </c>
      <c r="AD64" s="42">
        <f t="shared" si="78"/>
        <v>0</v>
      </c>
      <c r="AE64" s="42">
        <f t="shared" si="78"/>
        <v>0</v>
      </c>
      <c r="AF64" s="42">
        <f t="shared" si="78"/>
        <v>0</v>
      </c>
      <c r="AG64" s="42">
        <f t="shared" si="78"/>
        <v>0</v>
      </c>
      <c r="AH64" s="42">
        <f t="shared" si="78"/>
        <v>0</v>
      </c>
      <c r="AI64" s="42">
        <f t="shared" si="78"/>
        <v>0</v>
      </c>
      <c r="AJ64" s="42">
        <f t="shared" si="78"/>
        <v>0</v>
      </c>
      <c r="AK64" s="42">
        <f t="shared" si="78"/>
        <v>0</v>
      </c>
      <c r="AL64" s="42">
        <f t="shared" si="78"/>
        <v>0</v>
      </c>
      <c r="AM64" s="42">
        <f t="shared" si="78"/>
        <v>0</v>
      </c>
      <c r="AN64" s="42">
        <f t="shared" si="78"/>
        <v>0</v>
      </c>
      <c r="AO64" s="42">
        <f t="shared" si="78"/>
        <v>0</v>
      </c>
      <c r="AP64" s="42">
        <f t="shared" si="78"/>
        <v>0</v>
      </c>
      <c r="AQ64" s="42">
        <f t="shared" si="78"/>
        <v>0</v>
      </c>
      <c r="AR64" s="42">
        <f t="shared" si="78"/>
        <v>0</v>
      </c>
      <c r="AS64" s="42">
        <f t="shared" si="78"/>
        <v>0</v>
      </c>
      <c r="AT64" s="42">
        <f t="shared" si="78"/>
        <v>0</v>
      </c>
      <c r="AU64" s="43">
        <f t="shared" si="78"/>
        <v>0</v>
      </c>
      <c r="BO64" s="155" t="s">
        <v>236</v>
      </c>
      <c r="BP64" s="146">
        <f t="shared" ref="BP64:CX64" si="79">BP58-BP59</f>
        <v>0</v>
      </c>
      <c r="BQ64" s="146">
        <f t="shared" si="79"/>
        <v>0</v>
      </c>
      <c r="BR64" s="146">
        <f t="shared" si="79"/>
        <v>0</v>
      </c>
      <c r="BS64" s="146">
        <f t="shared" si="79"/>
        <v>0</v>
      </c>
      <c r="BT64" s="146">
        <f t="shared" si="79"/>
        <v>0</v>
      </c>
      <c r="BU64" s="146">
        <f t="shared" si="79"/>
        <v>0</v>
      </c>
      <c r="BV64" s="146">
        <f t="shared" si="79"/>
        <v>0</v>
      </c>
      <c r="BW64" s="146">
        <f t="shared" si="79"/>
        <v>0</v>
      </c>
      <c r="BX64" s="146">
        <f t="shared" si="79"/>
        <v>0</v>
      </c>
      <c r="BY64" s="146">
        <f t="shared" si="79"/>
        <v>0</v>
      </c>
      <c r="BZ64" s="146">
        <f t="shared" si="79"/>
        <v>0</v>
      </c>
      <c r="CA64" s="146">
        <f t="shared" si="79"/>
        <v>0</v>
      </c>
      <c r="CB64" s="146">
        <f t="shared" si="79"/>
        <v>0</v>
      </c>
      <c r="CC64" s="146">
        <f t="shared" si="79"/>
        <v>0</v>
      </c>
      <c r="CD64" s="146">
        <f t="shared" si="79"/>
        <v>0</v>
      </c>
      <c r="CE64" s="146">
        <f t="shared" si="79"/>
        <v>0</v>
      </c>
      <c r="CF64" s="146">
        <f t="shared" si="79"/>
        <v>0</v>
      </c>
      <c r="CG64" s="146">
        <f t="shared" si="79"/>
        <v>0</v>
      </c>
      <c r="CH64" s="146">
        <f t="shared" si="79"/>
        <v>0</v>
      </c>
      <c r="CI64" s="146">
        <f t="shared" si="79"/>
        <v>0</v>
      </c>
      <c r="CJ64" s="146">
        <f t="shared" si="79"/>
        <v>0</v>
      </c>
      <c r="CK64" s="146">
        <f t="shared" si="79"/>
        <v>0</v>
      </c>
      <c r="CL64" s="146">
        <f t="shared" si="79"/>
        <v>0</v>
      </c>
      <c r="CM64" s="146">
        <f t="shared" si="79"/>
        <v>0</v>
      </c>
      <c r="CN64" s="146">
        <f t="shared" si="79"/>
        <v>0</v>
      </c>
      <c r="CO64" s="146">
        <f t="shared" si="79"/>
        <v>0</v>
      </c>
      <c r="CP64" s="146">
        <f t="shared" si="79"/>
        <v>0</v>
      </c>
      <c r="CQ64" s="146">
        <f t="shared" si="79"/>
        <v>0</v>
      </c>
      <c r="CR64" s="146">
        <f t="shared" si="79"/>
        <v>0</v>
      </c>
      <c r="CS64" s="146">
        <f t="shared" si="79"/>
        <v>0</v>
      </c>
      <c r="CT64" s="146">
        <f t="shared" si="79"/>
        <v>0</v>
      </c>
      <c r="CU64" s="146">
        <f t="shared" si="79"/>
        <v>0</v>
      </c>
      <c r="CV64" s="146">
        <f t="shared" si="79"/>
        <v>0</v>
      </c>
      <c r="CW64" s="146">
        <f t="shared" si="79"/>
        <v>0</v>
      </c>
      <c r="CX64" s="147">
        <f t="shared" si="79"/>
        <v>0</v>
      </c>
    </row>
    <row r="65" spans="3:102" x14ac:dyDescent="0.25">
      <c r="C65" s="4" t="str">
        <f t="shared" si="1"/>
        <v>Line 65: Direct Support payments. This is a calculation. This is simply the sum from the existing and new.</v>
      </c>
      <c r="E65" s="4">
        <f t="shared" si="2"/>
        <v>65</v>
      </c>
      <c r="F65" s="4" t="s">
        <v>8</v>
      </c>
      <c r="G65" s="4" t="s">
        <v>10</v>
      </c>
      <c r="H65" s="1" t="s">
        <v>25</v>
      </c>
      <c r="I65" s="1" t="s">
        <v>10</v>
      </c>
      <c r="K65" s="1" t="str">
        <f>K53</f>
        <v>Direct Support payments</v>
      </c>
      <c r="M65" s="38">
        <f t="shared" ref="M65:AU65" si="80">M26+M53</f>
        <v>0</v>
      </c>
      <c r="N65" s="39">
        <f t="shared" si="80"/>
        <v>0</v>
      </c>
      <c r="O65" s="39">
        <f t="shared" si="80"/>
        <v>0</v>
      </c>
      <c r="P65" s="39">
        <f t="shared" si="80"/>
        <v>0</v>
      </c>
      <c r="Q65" s="39">
        <f t="shared" si="80"/>
        <v>0</v>
      </c>
      <c r="R65" s="39">
        <f t="shared" si="80"/>
        <v>0</v>
      </c>
      <c r="S65" s="39">
        <f t="shared" si="80"/>
        <v>0</v>
      </c>
      <c r="T65" s="39">
        <f t="shared" si="80"/>
        <v>0</v>
      </c>
      <c r="U65" s="39">
        <f t="shared" si="80"/>
        <v>0</v>
      </c>
      <c r="V65" s="39">
        <f t="shared" si="80"/>
        <v>0</v>
      </c>
      <c r="W65" s="39">
        <f t="shared" si="80"/>
        <v>0</v>
      </c>
      <c r="X65" s="39">
        <f t="shared" si="80"/>
        <v>0</v>
      </c>
      <c r="Y65" s="39">
        <f t="shared" si="80"/>
        <v>0</v>
      </c>
      <c r="Z65" s="39">
        <f t="shared" si="80"/>
        <v>0</v>
      </c>
      <c r="AA65" s="39">
        <f t="shared" si="80"/>
        <v>0</v>
      </c>
      <c r="AB65" s="39">
        <f t="shared" si="80"/>
        <v>0</v>
      </c>
      <c r="AC65" s="39">
        <f t="shared" si="80"/>
        <v>0</v>
      </c>
      <c r="AD65" s="39">
        <f t="shared" si="80"/>
        <v>0</v>
      </c>
      <c r="AE65" s="39">
        <f t="shared" si="80"/>
        <v>0</v>
      </c>
      <c r="AF65" s="39">
        <f t="shared" si="80"/>
        <v>0</v>
      </c>
      <c r="AG65" s="39">
        <f t="shared" si="80"/>
        <v>0</v>
      </c>
      <c r="AH65" s="39">
        <f t="shared" si="80"/>
        <v>0</v>
      </c>
      <c r="AI65" s="39">
        <f t="shared" si="80"/>
        <v>0</v>
      </c>
      <c r="AJ65" s="39">
        <f t="shared" si="80"/>
        <v>0</v>
      </c>
      <c r="AK65" s="39">
        <f t="shared" si="80"/>
        <v>0</v>
      </c>
      <c r="AL65" s="39">
        <f t="shared" si="80"/>
        <v>0</v>
      </c>
      <c r="AM65" s="39">
        <f t="shared" si="80"/>
        <v>0</v>
      </c>
      <c r="AN65" s="39">
        <f t="shared" si="80"/>
        <v>0</v>
      </c>
      <c r="AO65" s="39">
        <f t="shared" si="80"/>
        <v>0</v>
      </c>
      <c r="AP65" s="39">
        <f t="shared" si="80"/>
        <v>0</v>
      </c>
      <c r="AQ65" s="39">
        <f t="shared" si="80"/>
        <v>0</v>
      </c>
      <c r="AR65" s="39">
        <f t="shared" si="80"/>
        <v>0</v>
      </c>
      <c r="AS65" s="39">
        <f t="shared" si="80"/>
        <v>0</v>
      </c>
      <c r="AT65" s="39">
        <f t="shared" si="80"/>
        <v>0</v>
      </c>
      <c r="AU65" s="40">
        <f t="shared" si="80"/>
        <v>0</v>
      </c>
      <c r="BO65" s="157" t="s">
        <v>237</v>
      </c>
      <c r="BP65" s="148">
        <f t="shared" ref="BP65:CX65" si="81">BP60+BP61</f>
        <v>0</v>
      </c>
      <c r="BQ65" s="148">
        <f t="shared" si="81"/>
        <v>0</v>
      </c>
      <c r="BR65" s="148">
        <f t="shared" si="81"/>
        <v>0</v>
      </c>
      <c r="BS65" s="148">
        <f t="shared" si="81"/>
        <v>0</v>
      </c>
      <c r="BT65" s="148">
        <f t="shared" si="81"/>
        <v>0</v>
      </c>
      <c r="BU65" s="148">
        <f t="shared" si="81"/>
        <v>0</v>
      </c>
      <c r="BV65" s="148">
        <f t="shared" si="81"/>
        <v>0</v>
      </c>
      <c r="BW65" s="148">
        <f t="shared" si="81"/>
        <v>0</v>
      </c>
      <c r="BX65" s="148">
        <f t="shared" si="81"/>
        <v>0</v>
      </c>
      <c r="BY65" s="148">
        <f t="shared" si="81"/>
        <v>0</v>
      </c>
      <c r="BZ65" s="148">
        <f t="shared" si="81"/>
        <v>0</v>
      </c>
      <c r="CA65" s="148">
        <f t="shared" si="81"/>
        <v>0</v>
      </c>
      <c r="CB65" s="148">
        <f t="shared" si="81"/>
        <v>0</v>
      </c>
      <c r="CC65" s="148">
        <f t="shared" si="81"/>
        <v>0</v>
      </c>
      <c r="CD65" s="148">
        <f t="shared" si="81"/>
        <v>0</v>
      </c>
      <c r="CE65" s="148">
        <f t="shared" si="81"/>
        <v>0</v>
      </c>
      <c r="CF65" s="148">
        <f t="shared" si="81"/>
        <v>0</v>
      </c>
      <c r="CG65" s="148">
        <f t="shared" si="81"/>
        <v>0</v>
      </c>
      <c r="CH65" s="148">
        <f t="shared" si="81"/>
        <v>0</v>
      </c>
      <c r="CI65" s="148">
        <f t="shared" si="81"/>
        <v>0</v>
      </c>
      <c r="CJ65" s="148">
        <f t="shared" si="81"/>
        <v>0</v>
      </c>
      <c r="CK65" s="148">
        <f t="shared" si="81"/>
        <v>0</v>
      </c>
      <c r="CL65" s="148">
        <f t="shared" si="81"/>
        <v>0</v>
      </c>
      <c r="CM65" s="148">
        <f t="shared" si="81"/>
        <v>0</v>
      </c>
      <c r="CN65" s="148">
        <f t="shared" si="81"/>
        <v>0</v>
      </c>
      <c r="CO65" s="148">
        <f t="shared" si="81"/>
        <v>0</v>
      </c>
      <c r="CP65" s="148">
        <f t="shared" si="81"/>
        <v>0</v>
      </c>
      <c r="CQ65" s="148">
        <f t="shared" si="81"/>
        <v>0</v>
      </c>
      <c r="CR65" s="148">
        <f t="shared" si="81"/>
        <v>0</v>
      </c>
      <c r="CS65" s="148">
        <f t="shared" si="81"/>
        <v>0</v>
      </c>
      <c r="CT65" s="148">
        <f t="shared" si="81"/>
        <v>0</v>
      </c>
      <c r="CU65" s="148">
        <f t="shared" si="81"/>
        <v>0</v>
      </c>
      <c r="CV65" s="148">
        <f t="shared" si="81"/>
        <v>0</v>
      </c>
      <c r="CW65" s="148">
        <f t="shared" si="81"/>
        <v>0</v>
      </c>
      <c r="CX65" s="149">
        <f t="shared" si="81"/>
        <v>0</v>
      </c>
    </row>
    <row r="66" spans="3:102" ht="15.75" thickBot="1" x14ac:dyDescent="0.3">
      <c r="C66" s="4" t="str">
        <f t="shared" si="1"/>
        <v>Line 66: Direct Government receipts. This is a calculation. This is simply the sum from the existing and new.</v>
      </c>
      <c r="E66" s="4">
        <f t="shared" si="2"/>
        <v>66</v>
      </c>
      <c r="F66" s="4" t="s">
        <v>8</v>
      </c>
      <c r="G66" s="4" t="s">
        <v>10</v>
      </c>
      <c r="H66" s="1" t="s">
        <v>25</v>
      </c>
      <c r="I66" s="1" t="s">
        <v>10</v>
      </c>
      <c r="K66" s="1" t="str">
        <f>K54</f>
        <v>Direct Government receipts</v>
      </c>
      <c r="M66" s="38">
        <f t="shared" ref="M66:AU66" si="82">M27+M54</f>
        <v>0</v>
      </c>
      <c r="N66" s="39">
        <f t="shared" si="82"/>
        <v>0</v>
      </c>
      <c r="O66" s="39">
        <f t="shared" si="82"/>
        <v>0</v>
      </c>
      <c r="P66" s="39">
        <f t="shared" si="82"/>
        <v>0</v>
      </c>
      <c r="Q66" s="39">
        <f t="shared" si="82"/>
        <v>0</v>
      </c>
      <c r="R66" s="39">
        <f t="shared" si="82"/>
        <v>0</v>
      </c>
      <c r="S66" s="39">
        <f t="shared" si="82"/>
        <v>0</v>
      </c>
      <c r="T66" s="39">
        <f t="shared" si="82"/>
        <v>0</v>
      </c>
      <c r="U66" s="39">
        <f t="shared" si="82"/>
        <v>0</v>
      </c>
      <c r="V66" s="39">
        <f t="shared" si="82"/>
        <v>0</v>
      </c>
      <c r="W66" s="39">
        <f t="shared" si="82"/>
        <v>0</v>
      </c>
      <c r="X66" s="39">
        <f t="shared" si="82"/>
        <v>0</v>
      </c>
      <c r="Y66" s="39">
        <f t="shared" si="82"/>
        <v>0</v>
      </c>
      <c r="Z66" s="39">
        <f t="shared" si="82"/>
        <v>0</v>
      </c>
      <c r="AA66" s="39">
        <f t="shared" si="82"/>
        <v>0</v>
      </c>
      <c r="AB66" s="39">
        <f t="shared" si="82"/>
        <v>0</v>
      </c>
      <c r="AC66" s="39">
        <f t="shared" si="82"/>
        <v>0</v>
      </c>
      <c r="AD66" s="39">
        <f t="shared" si="82"/>
        <v>0</v>
      </c>
      <c r="AE66" s="39">
        <f t="shared" si="82"/>
        <v>0</v>
      </c>
      <c r="AF66" s="39">
        <f t="shared" si="82"/>
        <v>0</v>
      </c>
      <c r="AG66" s="39">
        <f t="shared" si="82"/>
        <v>0</v>
      </c>
      <c r="AH66" s="39">
        <f t="shared" si="82"/>
        <v>0</v>
      </c>
      <c r="AI66" s="39">
        <f t="shared" si="82"/>
        <v>0</v>
      </c>
      <c r="AJ66" s="39">
        <f t="shared" si="82"/>
        <v>0</v>
      </c>
      <c r="AK66" s="39">
        <f t="shared" si="82"/>
        <v>0</v>
      </c>
      <c r="AL66" s="39">
        <f t="shared" si="82"/>
        <v>0</v>
      </c>
      <c r="AM66" s="39">
        <f t="shared" si="82"/>
        <v>0</v>
      </c>
      <c r="AN66" s="39">
        <f t="shared" si="82"/>
        <v>0</v>
      </c>
      <c r="AO66" s="39">
        <f t="shared" si="82"/>
        <v>0</v>
      </c>
      <c r="AP66" s="39">
        <f t="shared" si="82"/>
        <v>0</v>
      </c>
      <c r="AQ66" s="39">
        <f t="shared" si="82"/>
        <v>0</v>
      </c>
      <c r="AR66" s="39">
        <f t="shared" si="82"/>
        <v>0</v>
      </c>
      <c r="AS66" s="39">
        <f t="shared" si="82"/>
        <v>0</v>
      </c>
      <c r="AT66" s="39">
        <f t="shared" si="82"/>
        <v>0</v>
      </c>
      <c r="AU66" s="40">
        <f t="shared" si="82"/>
        <v>0</v>
      </c>
      <c r="BO66" s="155" t="s">
        <v>240</v>
      </c>
      <c r="BP66" s="146">
        <f>BP62-BP63</f>
        <v>0</v>
      </c>
      <c r="BQ66" s="146">
        <f t="shared" ref="BQ66:CX66" si="83">BQ62-BQ63</f>
        <v>0</v>
      </c>
      <c r="BR66" s="146">
        <f t="shared" si="83"/>
        <v>0</v>
      </c>
      <c r="BS66" s="146">
        <f t="shared" si="83"/>
        <v>0</v>
      </c>
      <c r="BT66" s="146">
        <f t="shared" si="83"/>
        <v>0</v>
      </c>
      <c r="BU66" s="146">
        <f t="shared" si="83"/>
        <v>0</v>
      </c>
      <c r="BV66" s="146">
        <f t="shared" si="83"/>
        <v>0</v>
      </c>
      <c r="BW66" s="146">
        <f t="shared" si="83"/>
        <v>0</v>
      </c>
      <c r="BX66" s="146">
        <f t="shared" si="83"/>
        <v>0</v>
      </c>
      <c r="BY66" s="146">
        <f t="shared" si="83"/>
        <v>0</v>
      </c>
      <c r="BZ66" s="146">
        <f t="shared" si="83"/>
        <v>0</v>
      </c>
      <c r="CA66" s="146">
        <f t="shared" si="83"/>
        <v>0</v>
      </c>
      <c r="CB66" s="146">
        <f t="shared" si="83"/>
        <v>0</v>
      </c>
      <c r="CC66" s="146">
        <f t="shared" si="83"/>
        <v>0</v>
      </c>
      <c r="CD66" s="146">
        <f t="shared" si="83"/>
        <v>0</v>
      </c>
      <c r="CE66" s="146">
        <f t="shared" si="83"/>
        <v>0</v>
      </c>
      <c r="CF66" s="146">
        <f t="shared" si="83"/>
        <v>0</v>
      </c>
      <c r="CG66" s="146">
        <f t="shared" si="83"/>
        <v>0</v>
      </c>
      <c r="CH66" s="146">
        <f t="shared" si="83"/>
        <v>0</v>
      </c>
      <c r="CI66" s="146">
        <f t="shared" si="83"/>
        <v>0</v>
      </c>
      <c r="CJ66" s="146">
        <f t="shared" si="83"/>
        <v>0</v>
      </c>
      <c r="CK66" s="146">
        <f t="shared" si="83"/>
        <v>0</v>
      </c>
      <c r="CL66" s="146">
        <f t="shared" si="83"/>
        <v>0</v>
      </c>
      <c r="CM66" s="146">
        <f t="shared" si="83"/>
        <v>0</v>
      </c>
      <c r="CN66" s="146">
        <f t="shared" si="83"/>
        <v>0</v>
      </c>
      <c r="CO66" s="146">
        <f t="shared" si="83"/>
        <v>0</v>
      </c>
      <c r="CP66" s="146">
        <f t="shared" si="83"/>
        <v>0</v>
      </c>
      <c r="CQ66" s="146">
        <f t="shared" si="83"/>
        <v>0</v>
      </c>
      <c r="CR66" s="146">
        <f t="shared" si="83"/>
        <v>0</v>
      </c>
      <c r="CS66" s="146">
        <f t="shared" si="83"/>
        <v>0</v>
      </c>
      <c r="CT66" s="146">
        <f t="shared" si="83"/>
        <v>0</v>
      </c>
      <c r="CU66" s="146">
        <f t="shared" si="83"/>
        <v>0</v>
      </c>
      <c r="CV66" s="146">
        <f t="shared" si="83"/>
        <v>0</v>
      </c>
      <c r="CW66" s="146">
        <f t="shared" si="83"/>
        <v>0</v>
      </c>
      <c r="CX66" s="147">
        <f t="shared" si="83"/>
        <v>0</v>
      </c>
    </row>
    <row r="67" spans="3:102" ht="15.75" thickBot="1" x14ac:dyDescent="0.3">
      <c r="C67" s="4" t="str">
        <f t="shared" si="1"/>
        <v>Line 67: Total payments by Government. This is a calculation. This is the sum of revenues and payments.</v>
      </c>
      <c r="E67" s="4">
        <f t="shared" si="2"/>
        <v>67</v>
      </c>
      <c r="F67" s="4" t="s">
        <v>8</v>
      </c>
      <c r="G67" s="4" t="s">
        <v>10</v>
      </c>
      <c r="H67" s="1" t="s">
        <v>27</v>
      </c>
      <c r="I67" s="1" t="s">
        <v>10</v>
      </c>
      <c r="K67" s="1" t="s">
        <v>14</v>
      </c>
      <c r="M67" s="41">
        <f>SUM(M64:M66)</f>
        <v>0</v>
      </c>
      <c r="N67" s="42">
        <f>SUM(N64:N66)+N70</f>
        <v>0</v>
      </c>
      <c r="O67" s="42">
        <f t="shared" ref="O67:V67" si="84">SUM(O64:O66)+O70</f>
        <v>0</v>
      </c>
      <c r="P67" s="42">
        <f t="shared" si="84"/>
        <v>0</v>
      </c>
      <c r="Q67" s="42">
        <f t="shared" si="84"/>
        <v>0</v>
      </c>
      <c r="R67" s="42">
        <f t="shared" si="84"/>
        <v>0</v>
      </c>
      <c r="S67" s="42">
        <f t="shared" si="84"/>
        <v>0</v>
      </c>
      <c r="T67" s="42">
        <f t="shared" si="84"/>
        <v>0</v>
      </c>
      <c r="U67" s="42">
        <f t="shared" si="84"/>
        <v>0</v>
      </c>
      <c r="V67" s="42">
        <f t="shared" si="84"/>
        <v>0</v>
      </c>
      <c r="W67" s="42">
        <f>SUM(W64:W66)+W70</f>
        <v>0</v>
      </c>
      <c r="X67" s="42">
        <f t="shared" ref="X67" si="85">SUM(X64:X66)+X70</f>
        <v>0</v>
      </c>
      <c r="Y67" s="42">
        <f t="shared" ref="Y67" si="86">SUM(Y64:Y66)+Y70</f>
        <v>0</v>
      </c>
      <c r="Z67" s="42">
        <f t="shared" ref="Z67" si="87">SUM(Z64:Z66)+Z70</f>
        <v>0</v>
      </c>
      <c r="AA67" s="42">
        <f t="shared" ref="AA67" si="88">SUM(AA64:AA66)+AA70</f>
        <v>0</v>
      </c>
      <c r="AB67" s="42">
        <f t="shared" ref="AB67" si="89">SUM(AB64:AB66)+AB70</f>
        <v>0</v>
      </c>
      <c r="AC67" s="42">
        <f t="shared" ref="AC67:AU67" si="90">SUM(AC64:AC66)</f>
        <v>0</v>
      </c>
      <c r="AD67" s="42">
        <f t="shared" si="90"/>
        <v>0</v>
      </c>
      <c r="AE67" s="42">
        <f t="shared" si="90"/>
        <v>0</v>
      </c>
      <c r="AF67" s="42">
        <f t="shared" si="90"/>
        <v>0</v>
      </c>
      <c r="AG67" s="42">
        <f t="shared" si="90"/>
        <v>0</v>
      </c>
      <c r="AH67" s="42">
        <f t="shared" si="90"/>
        <v>0</v>
      </c>
      <c r="AI67" s="42">
        <f t="shared" si="90"/>
        <v>0</v>
      </c>
      <c r="AJ67" s="42">
        <f t="shared" si="90"/>
        <v>0</v>
      </c>
      <c r="AK67" s="42">
        <f t="shared" si="90"/>
        <v>0</v>
      </c>
      <c r="AL67" s="42">
        <f t="shared" si="90"/>
        <v>0</v>
      </c>
      <c r="AM67" s="42">
        <f t="shared" si="90"/>
        <v>0</v>
      </c>
      <c r="AN67" s="42">
        <f t="shared" si="90"/>
        <v>0</v>
      </c>
      <c r="AO67" s="42">
        <f t="shared" si="90"/>
        <v>0</v>
      </c>
      <c r="AP67" s="42">
        <f t="shared" si="90"/>
        <v>0</v>
      </c>
      <c r="AQ67" s="42">
        <f t="shared" si="90"/>
        <v>0</v>
      </c>
      <c r="AR67" s="42">
        <f t="shared" si="90"/>
        <v>0</v>
      </c>
      <c r="AS67" s="42">
        <f t="shared" si="90"/>
        <v>0</v>
      </c>
      <c r="AT67" s="42">
        <f t="shared" si="90"/>
        <v>0</v>
      </c>
      <c r="AU67" s="43">
        <f t="shared" si="90"/>
        <v>0</v>
      </c>
      <c r="BO67" s="157" t="s">
        <v>242</v>
      </c>
      <c r="BP67" s="148">
        <f>-M64</f>
        <v>0</v>
      </c>
      <c r="BQ67" s="148">
        <f t="shared" ref="BQ67:CX67" si="91">-N64</f>
        <v>0</v>
      </c>
      <c r="BR67" s="148">
        <f t="shared" si="91"/>
        <v>0</v>
      </c>
      <c r="BS67" s="148">
        <f t="shared" si="91"/>
        <v>0</v>
      </c>
      <c r="BT67" s="148">
        <f t="shared" si="91"/>
        <v>0</v>
      </c>
      <c r="BU67" s="148">
        <f t="shared" si="91"/>
        <v>0</v>
      </c>
      <c r="BV67" s="148">
        <f t="shared" si="91"/>
        <v>0</v>
      </c>
      <c r="BW67" s="148">
        <f t="shared" si="91"/>
        <v>0</v>
      </c>
      <c r="BX67" s="148">
        <f t="shared" si="91"/>
        <v>0</v>
      </c>
      <c r="BY67" s="148">
        <f t="shared" si="91"/>
        <v>0</v>
      </c>
      <c r="BZ67" s="148">
        <f t="shared" si="91"/>
        <v>0</v>
      </c>
      <c r="CA67" s="148">
        <f t="shared" si="91"/>
        <v>0</v>
      </c>
      <c r="CB67" s="148">
        <f t="shared" si="91"/>
        <v>0</v>
      </c>
      <c r="CC67" s="148">
        <f t="shared" si="91"/>
        <v>0</v>
      </c>
      <c r="CD67" s="148">
        <f t="shared" si="91"/>
        <v>0</v>
      </c>
      <c r="CE67" s="148">
        <f t="shared" si="91"/>
        <v>0</v>
      </c>
      <c r="CF67" s="148">
        <f t="shared" si="91"/>
        <v>0</v>
      </c>
      <c r="CG67" s="148">
        <f t="shared" si="91"/>
        <v>0</v>
      </c>
      <c r="CH67" s="148">
        <f t="shared" si="91"/>
        <v>0</v>
      </c>
      <c r="CI67" s="148">
        <f t="shared" si="91"/>
        <v>0</v>
      </c>
      <c r="CJ67" s="148">
        <f t="shared" si="91"/>
        <v>0</v>
      </c>
      <c r="CK67" s="148">
        <f t="shared" si="91"/>
        <v>0</v>
      </c>
      <c r="CL67" s="148">
        <f t="shared" si="91"/>
        <v>0</v>
      </c>
      <c r="CM67" s="148">
        <f t="shared" si="91"/>
        <v>0</v>
      </c>
      <c r="CN67" s="148">
        <f t="shared" si="91"/>
        <v>0</v>
      </c>
      <c r="CO67" s="148">
        <f t="shared" si="91"/>
        <v>0</v>
      </c>
      <c r="CP67" s="148">
        <f t="shared" si="91"/>
        <v>0</v>
      </c>
      <c r="CQ67" s="148">
        <f t="shared" si="91"/>
        <v>0</v>
      </c>
      <c r="CR67" s="148">
        <f t="shared" si="91"/>
        <v>0</v>
      </c>
      <c r="CS67" s="148">
        <f t="shared" si="91"/>
        <v>0</v>
      </c>
      <c r="CT67" s="148">
        <f t="shared" si="91"/>
        <v>0</v>
      </c>
      <c r="CU67" s="148">
        <f t="shared" si="91"/>
        <v>0</v>
      </c>
      <c r="CV67" s="148">
        <f t="shared" si="91"/>
        <v>0</v>
      </c>
      <c r="CW67" s="148">
        <f t="shared" si="91"/>
        <v>0</v>
      </c>
      <c r="CX67" s="149">
        <f t="shared" si="91"/>
        <v>0</v>
      </c>
    </row>
    <row r="69" spans="3:102" x14ac:dyDescent="0.25">
      <c r="M69" s="31"/>
      <c r="N69" s="31"/>
      <c r="O69" s="31"/>
      <c r="P69" s="31"/>
      <c r="Q69" s="31"/>
      <c r="R69" s="31"/>
      <c r="S69" s="31"/>
      <c r="T69" s="31"/>
      <c r="U69" s="31"/>
      <c r="V69" s="31"/>
      <c r="W69" s="31"/>
      <c r="X69" s="31"/>
      <c r="Y69" s="31"/>
      <c r="Z69" s="31"/>
      <c r="AA69" s="31"/>
      <c r="AB69" s="31"/>
      <c r="AC69" s="31"/>
    </row>
    <row r="70" spans="3:102" x14ac:dyDescent="0.25">
      <c r="N70" s="31"/>
      <c r="O70" s="31"/>
      <c r="P70" s="31"/>
      <c r="Q70" s="31"/>
      <c r="R70" s="31"/>
      <c r="S70" s="31"/>
      <c r="T70" s="31"/>
      <c r="U70" s="31"/>
      <c r="V70" s="31"/>
      <c r="W70" s="31"/>
      <c r="X70" s="31"/>
      <c r="Y70" s="31"/>
      <c r="Z70" s="31"/>
      <c r="AA70" s="31"/>
      <c r="AB70" s="31"/>
      <c r="AC70" s="31"/>
    </row>
  </sheetData>
  <sheetProtection algorithmName="SHA-512" hashValue="27u8xrBURmqUxjKsv/IyG0Wj1f9sgFhBXRjbKWX8fspN6uPPNHIRYf70x0cQyLt4k1N1HhsBIypi0HsNQbfRqQ==" saltValue="GyndQcFjxL0CskzmcWTBEw==" spinCount="100000" sheet="1" objects="1" scenarios="1" formatCells="0" formatColumns="0" formatRows="0"/>
  <protectedRanges>
    <protectedRange algorithmName="SHA-512" hashValue="N8DRFQKTC7iYxHfKPjZUE1Qq6KBKHuYF8YhMbPAmXAu0maic6HswO1bp2lbI2xaYq3HaY9g5IoYNqTtTaiXyFA==" saltValue="6jhjqQ7bCSYs2WGqvd5/Rg==" spinCount="100000" sqref="M5 M7:AU12 M34:AU39 M63 M14:AU19 M41:AU46" name="Input"/>
  </protectedRanges>
  <pageMargins left="0.70866141732283472" right="0.70866141732283472" top="0.74803149606299213" bottom="0.74803149606299213" header="0.31496062992125984" footer="0.31496062992125984"/>
  <pageSetup paperSize="9" scale="75"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BF7EF-1595-4A66-B9A4-E4EE16BDF184}">
  <sheetPr codeName="Sheet3"/>
  <dimension ref="B1:BZ123"/>
  <sheetViews>
    <sheetView topLeftCell="A7" zoomScale="71" zoomScaleNormal="71" workbookViewId="0">
      <selection activeCell="B48" sqref="B48"/>
    </sheetView>
  </sheetViews>
  <sheetFormatPr defaultRowHeight="15" outlineLevelCol="1" x14ac:dyDescent="0.25"/>
  <cols>
    <col min="1" max="1" width="9.140625" style="102"/>
    <col min="2" max="2" width="25.42578125" style="118" customWidth="1"/>
    <col min="3" max="3" width="25.42578125" style="102" customWidth="1"/>
    <col min="5" max="5" width="44.28515625" style="102" customWidth="1"/>
    <col min="6" max="6" width="9.140625" style="117"/>
    <col min="7" max="8" width="9.140625" style="102"/>
    <col min="9" max="19" width="9.140625" style="102" customWidth="1" outlineLevel="1"/>
    <col min="20" max="20" width="10.28515625" style="102" customWidth="1" outlineLevel="1"/>
    <col min="21" max="38" width="9.140625" style="102" customWidth="1" outlineLevel="1"/>
    <col min="39" max="42" width="9.140625" style="102"/>
    <col min="43" max="43" width="51.85546875" style="102" customWidth="1"/>
    <col min="44" max="46" width="9.140625" style="102"/>
    <col min="47" max="76" width="0" style="102" hidden="1" customWidth="1" outlineLevel="1"/>
    <col min="77" max="77" width="9.140625" style="102" collapsed="1"/>
    <col min="78" max="16384" width="9.140625" style="102"/>
  </cols>
  <sheetData>
    <row r="1" spans="2:39" x14ac:dyDescent="0.25">
      <c r="B1" s="102" t="s">
        <v>190</v>
      </c>
      <c r="AM1" s="102" t="s">
        <v>140</v>
      </c>
    </row>
    <row r="2" spans="2:39" x14ac:dyDescent="0.25">
      <c r="B2" s="102"/>
      <c r="C2" s="102" t="s">
        <v>155</v>
      </c>
    </row>
    <row r="3" spans="2:39" ht="12.75" x14ac:dyDescent="0.2">
      <c r="B3" s="136" t="s">
        <v>191</v>
      </c>
      <c r="C3" s="133" t="str">
        <f>ADDRESS(ROW(F39),COLUMN(F39))</f>
        <v>$F$39</v>
      </c>
      <c r="D3" s="102" t="s">
        <v>189</v>
      </c>
    </row>
    <row r="4" spans="2:39" ht="12.75" x14ac:dyDescent="0.2">
      <c r="B4" s="136"/>
      <c r="C4" s="133" t="str">
        <f>ADDRESS(ROW(C39),COLUMN(C39))</f>
        <v>$C$39</v>
      </c>
      <c r="D4" s="102" t="s">
        <v>143</v>
      </c>
    </row>
    <row r="5" spans="2:39" ht="12.75" x14ac:dyDescent="0.2">
      <c r="B5" s="136" t="s">
        <v>192</v>
      </c>
      <c r="C5" s="133"/>
      <c r="D5" s="102" t="s">
        <v>144</v>
      </c>
    </row>
    <row r="6" spans="2:39" ht="12.75" x14ac:dyDescent="0.2">
      <c r="C6" s="133"/>
      <c r="D6" s="102" t="s">
        <v>145</v>
      </c>
    </row>
    <row r="7" spans="2:39" ht="12.75" x14ac:dyDescent="0.2">
      <c r="C7" s="133" t="str">
        <f>ADDRESS(ROW(F18),COLUMN(F18))</f>
        <v>$F$18</v>
      </c>
      <c r="D7" s="102" t="s">
        <v>146</v>
      </c>
    </row>
    <row r="8" spans="2:39" ht="12.75" x14ac:dyDescent="0.2">
      <c r="C8" s="133" t="str">
        <f>ADDRESS(ROW(B49),COLUMN(B49))</f>
        <v>$B$49</v>
      </c>
      <c r="D8" s="102" t="s">
        <v>148</v>
      </c>
    </row>
    <row r="9" spans="2:39" ht="12.75" x14ac:dyDescent="0.2">
      <c r="C9" s="133" t="str">
        <f>ADDRESS(ROW(B49),COLUMN(B49))</f>
        <v>$B$49</v>
      </c>
      <c r="D9" s="102" t="s">
        <v>149</v>
      </c>
    </row>
    <row r="10" spans="2:39" ht="12.75" x14ac:dyDescent="0.2">
      <c r="C10" s="133" t="str">
        <f>ADDRESS(ROW(B39),COLUMN(B39))</f>
        <v>$B$39</v>
      </c>
      <c r="D10" s="102" t="s">
        <v>151</v>
      </c>
    </row>
    <row r="11" spans="2:39" ht="12.75" x14ac:dyDescent="0.2">
      <c r="C11" s="133" t="str">
        <f>ADDRESS(ROW(B39),COLUMN(B39))</f>
        <v>$B$39</v>
      </c>
      <c r="D11" s="102" t="s">
        <v>152</v>
      </c>
    </row>
    <row r="12" spans="2:39" ht="12.75" x14ac:dyDescent="0.2">
      <c r="C12" s="133" t="str">
        <f>ADDRESS(ROW(B42),COLUMN(B42))</f>
        <v>$B$42</v>
      </c>
      <c r="D12" s="102" t="s">
        <v>154</v>
      </c>
    </row>
    <row r="13" spans="2:39" ht="12.75" x14ac:dyDescent="0.2">
      <c r="C13" s="133"/>
      <c r="D13" s="102" t="s">
        <v>153</v>
      </c>
    </row>
    <row r="15" spans="2:39" s="128" customFormat="1" x14ac:dyDescent="0.25">
      <c r="B15" s="129"/>
      <c r="D15" s="45"/>
      <c r="F15" s="130"/>
    </row>
    <row r="16" spans="2:39" x14ac:dyDescent="0.25">
      <c r="C16" s="104" t="s">
        <v>188</v>
      </c>
    </row>
    <row r="17" spans="3:78" ht="13.5" thickBot="1" x14ac:dyDescent="0.25">
      <c r="D17" s="104" t="s">
        <v>175</v>
      </c>
      <c r="F17" s="119">
        <f>F38</f>
        <v>2020</v>
      </c>
      <c r="G17" s="102">
        <f t="shared" ref="G17:AN17" si="0">G38</f>
        <v>2021</v>
      </c>
      <c r="H17" s="102">
        <f t="shared" si="0"/>
        <v>2022</v>
      </c>
      <c r="I17" s="102">
        <f t="shared" si="0"/>
        <v>2023</v>
      </c>
      <c r="J17" s="102">
        <f t="shared" si="0"/>
        <v>2024</v>
      </c>
      <c r="K17" s="102">
        <f t="shared" si="0"/>
        <v>2025</v>
      </c>
      <c r="L17" s="102">
        <f t="shared" si="0"/>
        <v>2026</v>
      </c>
      <c r="M17" s="102">
        <f t="shared" si="0"/>
        <v>2027</v>
      </c>
      <c r="N17" s="102">
        <f t="shared" si="0"/>
        <v>2028</v>
      </c>
      <c r="O17" s="102">
        <f t="shared" si="0"/>
        <v>2029</v>
      </c>
      <c r="P17" s="102">
        <f t="shared" si="0"/>
        <v>2030</v>
      </c>
      <c r="Q17" s="102">
        <f t="shared" si="0"/>
        <v>2031</v>
      </c>
      <c r="R17" s="102">
        <f t="shared" si="0"/>
        <v>2032</v>
      </c>
      <c r="S17" s="102">
        <f t="shared" si="0"/>
        <v>2033</v>
      </c>
      <c r="T17" s="102">
        <f t="shared" si="0"/>
        <v>2034</v>
      </c>
      <c r="U17" s="102">
        <f t="shared" si="0"/>
        <v>2035</v>
      </c>
      <c r="V17" s="102">
        <f t="shared" si="0"/>
        <v>2036</v>
      </c>
      <c r="W17" s="102">
        <f t="shared" si="0"/>
        <v>2037</v>
      </c>
      <c r="X17" s="102">
        <f t="shared" si="0"/>
        <v>2038</v>
      </c>
      <c r="Y17" s="102">
        <f t="shared" si="0"/>
        <v>2039</v>
      </c>
      <c r="Z17" s="102">
        <f t="shared" si="0"/>
        <v>2040</v>
      </c>
      <c r="AA17" s="102">
        <f t="shared" si="0"/>
        <v>2041</v>
      </c>
      <c r="AB17" s="102">
        <f t="shared" si="0"/>
        <v>2042</v>
      </c>
      <c r="AC17" s="102">
        <f t="shared" si="0"/>
        <v>2043</v>
      </c>
      <c r="AD17" s="102">
        <f t="shared" si="0"/>
        <v>2044</v>
      </c>
      <c r="AE17" s="102">
        <f t="shared" si="0"/>
        <v>2045</v>
      </c>
      <c r="AF17" s="102">
        <f t="shared" si="0"/>
        <v>2046</v>
      </c>
      <c r="AG17" s="102">
        <f t="shared" si="0"/>
        <v>2047</v>
      </c>
      <c r="AH17" s="102">
        <f t="shared" si="0"/>
        <v>2048</v>
      </c>
      <c r="AI17" s="102">
        <f t="shared" si="0"/>
        <v>2049</v>
      </c>
      <c r="AJ17" s="102">
        <f t="shared" si="0"/>
        <v>2050</v>
      </c>
      <c r="AK17" s="102">
        <f t="shared" si="0"/>
        <v>2051</v>
      </c>
      <c r="AL17" s="102">
        <f t="shared" si="0"/>
        <v>2052</v>
      </c>
      <c r="AM17" s="102">
        <f t="shared" si="0"/>
        <v>2053</v>
      </c>
      <c r="AN17" s="102">
        <f t="shared" si="0"/>
        <v>2054</v>
      </c>
      <c r="AP17" s="104" t="str">
        <f>D17</f>
        <v>Mean of Multipliers  (M table)</v>
      </c>
      <c r="AR17" s="134">
        <f t="shared" ref="AR17:BZ17" si="1">AR38</f>
        <v>2020</v>
      </c>
      <c r="AS17" s="134">
        <f t="shared" si="1"/>
        <v>2021</v>
      </c>
      <c r="AT17" s="134">
        <f t="shared" si="1"/>
        <v>2022</v>
      </c>
      <c r="AU17" s="134">
        <f t="shared" si="1"/>
        <v>2023</v>
      </c>
      <c r="AV17" s="134">
        <f t="shared" si="1"/>
        <v>2024</v>
      </c>
      <c r="AW17" s="134">
        <f t="shared" si="1"/>
        <v>2025</v>
      </c>
      <c r="AX17" s="134">
        <f t="shared" si="1"/>
        <v>2026</v>
      </c>
      <c r="AY17" s="134">
        <f t="shared" si="1"/>
        <v>2027</v>
      </c>
      <c r="AZ17" s="134">
        <f t="shared" si="1"/>
        <v>2028</v>
      </c>
      <c r="BA17" s="134">
        <f t="shared" si="1"/>
        <v>2029</v>
      </c>
      <c r="BB17" s="134">
        <f t="shared" si="1"/>
        <v>2030</v>
      </c>
      <c r="BC17" s="134">
        <f t="shared" si="1"/>
        <v>2031</v>
      </c>
      <c r="BD17" s="134">
        <f t="shared" si="1"/>
        <v>2032</v>
      </c>
      <c r="BE17" s="134">
        <f t="shared" si="1"/>
        <v>2033</v>
      </c>
      <c r="BF17" s="134">
        <f t="shared" si="1"/>
        <v>2034</v>
      </c>
      <c r="BG17" s="134">
        <f t="shared" si="1"/>
        <v>2035</v>
      </c>
      <c r="BH17" s="134">
        <f t="shared" si="1"/>
        <v>2036</v>
      </c>
      <c r="BI17" s="134">
        <f t="shared" si="1"/>
        <v>2037</v>
      </c>
      <c r="BJ17" s="134">
        <f t="shared" si="1"/>
        <v>2038</v>
      </c>
      <c r="BK17" s="134">
        <f t="shared" si="1"/>
        <v>2039</v>
      </c>
      <c r="BL17" s="134">
        <f t="shared" si="1"/>
        <v>2040</v>
      </c>
      <c r="BM17" s="134">
        <f t="shared" si="1"/>
        <v>2041</v>
      </c>
      <c r="BN17" s="134">
        <f t="shared" si="1"/>
        <v>2042</v>
      </c>
      <c r="BO17" s="134">
        <f t="shared" si="1"/>
        <v>2043</v>
      </c>
      <c r="BP17" s="134">
        <f t="shared" si="1"/>
        <v>2044</v>
      </c>
      <c r="BQ17" s="134">
        <f t="shared" si="1"/>
        <v>2045</v>
      </c>
      <c r="BR17" s="134">
        <f t="shared" si="1"/>
        <v>2046</v>
      </c>
      <c r="BS17" s="134">
        <f t="shared" si="1"/>
        <v>2047</v>
      </c>
      <c r="BT17" s="134">
        <f t="shared" si="1"/>
        <v>2048</v>
      </c>
      <c r="BU17" s="134">
        <f t="shared" si="1"/>
        <v>2049</v>
      </c>
      <c r="BV17" s="134">
        <f t="shared" si="1"/>
        <v>2050</v>
      </c>
      <c r="BW17" s="134">
        <f t="shared" si="1"/>
        <v>2051</v>
      </c>
      <c r="BX17" s="134">
        <f t="shared" si="1"/>
        <v>2052</v>
      </c>
      <c r="BY17" s="134">
        <f t="shared" si="1"/>
        <v>2053</v>
      </c>
      <c r="BZ17" s="134">
        <f t="shared" si="1"/>
        <v>2054</v>
      </c>
    </row>
    <row r="18" spans="3:78" ht="15.75" x14ac:dyDescent="0.25">
      <c r="C18" s="102" t="s">
        <v>168</v>
      </c>
      <c r="E18" s="1" t="s">
        <v>79</v>
      </c>
      <c r="F18" s="108">
        <v>0.95</v>
      </c>
      <c r="G18" s="109">
        <f>F18</f>
        <v>0.95</v>
      </c>
      <c r="H18" s="109">
        <f t="shared" ref="H18:AN18" si="2">G18</f>
        <v>0.95</v>
      </c>
      <c r="I18" s="109">
        <f t="shared" si="2"/>
        <v>0.95</v>
      </c>
      <c r="J18" s="109">
        <f t="shared" si="2"/>
        <v>0.95</v>
      </c>
      <c r="K18" s="109">
        <f t="shared" si="2"/>
        <v>0.95</v>
      </c>
      <c r="L18" s="109">
        <f t="shared" si="2"/>
        <v>0.95</v>
      </c>
      <c r="M18" s="109">
        <f t="shared" si="2"/>
        <v>0.95</v>
      </c>
      <c r="N18" s="109">
        <f t="shared" si="2"/>
        <v>0.95</v>
      </c>
      <c r="O18" s="109">
        <f t="shared" si="2"/>
        <v>0.95</v>
      </c>
      <c r="P18" s="109">
        <f t="shared" si="2"/>
        <v>0.95</v>
      </c>
      <c r="Q18" s="109">
        <f t="shared" si="2"/>
        <v>0.95</v>
      </c>
      <c r="R18" s="109">
        <f t="shared" si="2"/>
        <v>0.95</v>
      </c>
      <c r="S18" s="109">
        <f t="shared" si="2"/>
        <v>0.95</v>
      </c>
      <c r="T18" s="109">
        <f t="shared" si="2"/>
        <v>0.95</v>
      </c>
      <c r="U18" s="109">
        <f t="shared" si="2"/>
        <v>0.95</v>
      </c>
      <c r="V18" s="109">
        <f t="shared" si="2"/>
        <v>0.95</v>
      </c>
      <c r="W18" s="109">
        <f t="shared" si="2"/>
        <v>0.95</v>
      </c>
      <c r="X18" s="109">
        <f t="shared" si="2"/>
        <v>0.95</v>
      </c>
      <c r="Y18" s="109">
        <f t="shared" si="2"/>
        <v>0.95</v>
      </c>
      <c r="Z18" s="109">
        <f t="shared" si="2"/>
        <v>0.95</v>
      </c>
      <c r="AA18" s="109">
        <f t="shared" si="2"/>
        <v>0.95</v>
      </c>
      <c r="AB18" s="109">
        <f t="shared" si="2"/>
        <v>0.95</v>
      </c>
      <c r="AC18" s="109">
        <f t="shared" si="2"/>
        <v>0.95</v>
      </c>
      <c r="AD18" s="109">
        <f t="shared" si="2"/>
        <v>0.95</v>
      </c>
      <c r="AE18" s="109">
        <f t="shared" si="2"/>
        <v>0.95</v>
      </c>
      <c r="AF18" s="109">
        <f t="shared" si="2"/>
        <v>0.95</v>
      </c>
      <c r="AG18" s="109">
        <f t="shared" si="2"/>
        <v>0.95</v>
      </c>
      <c r="AH18" s="109">
        <f t="shared" si="2"/>
        <v>0.95</v>
      </c>
      <c r="AI18" s="109">
        <f t="shared" si="2"/>
        <v>0.95</v>
      </c>
      <c r="AJ18" s="109">
        <f t="shared" si="2"/>
        <v>0.95</v>
      </c>
      <c r="AK18" s="109">
        <f t="shared" si="2"/>
        <v>0.95</v>
      </c>
      <c r="AL18" s="109">
        <f t="shared" si="2"/>
        <v>0.95</v>
      </c>
      <c r="AM18" s="109">
        <f t="shared" si="2"/>
        <v>0.95</v>
      </c>
      <c r="AN18" s="110">
        <f t="shared" si="2"/>
        <v>0.95</v>
      </c>
      <c r="AQ18" s="1" t="s">
        <v>79</v>
      </c>
      <c r="AR18" s="108">
        <v>1</v>
      </c>
      <c r="AS18" s="109">
        <v>1</v>
      </c>
      <c r="AT18" s="109">
        <v>1</v>
      </c>
      <c r="AU18" s="109">
        <v>1</v>
      </c>
      <c r="AV18" s="109">
        <v>1</v>
      </c>
      <c r="AW18" s="109">
        <v>1</v>
      </c>
      <c r="AX18" s="109">
        <v>1</v>
      </c>
      <c r="AY18" s="109">
        <v>1</v>
      </c>
      <c r="AZ18" s="109">
        <v>1</v>
      </c>
      <c r="BA18" s="109">
        <v>1</v>
      </c>
      <c r="BB18" s="109">
        <v>1</v>
      </c>
      <c r="BC18" s="109">
        <v>1</v>
      </c>
      <c r="BD18" s="109">
        <v>1</v>
      </c>
      <c r="BE18" s="109">
        <v>1</v>
      </c>
      <c r="BF18" s="109">
        <v>1</v>
      </c>
      <c r="BG18" s="109">
        <v>1</v>
      </c>
      <c r="BH18" s="109">
        <v>1</v>
      </c>
      <c r="BI18" s="109">
        <v>1</v>
      </c>
      <c r="BJ18" s="109">
        <v>1</v>
      </c>
      <c r="BK18" s="109">
        <v>1</v>
      </c>
      <c r="BL18" s="109">
        <v>1</v>
      </c>
      <c r="BM18" s="109">
        <v>1</v>
      </c>
      <c r="BN18" s="109">
        <v>1</v>
      </c>
      <c r="BO18" s="109">
        <v>1</v>
      </c>
      <c r="BP18" s="109">
        <v>1</v>
      </c>
      <c r="BQ18" s="109">
        <v>1</v>
      </c>
      <c r="BR18" s="109">
        <v>1</v>
      </c>
      <c r="BS18" s="109">
        <v>1</v>
      </c>
      <c r="BT18" s="109">
        <v>1</v>
      </c>
      <c r="BU18" s="109">
        <v>1</v>
      </c>
      <c r="BV18" s="109">
        <v>1</v>
      </c>
      <c r="BW18" s="109">
        <v>1</v>
      </c>
      <c r="BX18" s="109">
        <v>1</v>
      </c>
      <c r="BY18" s="109">
        <v>1</v>
      </c>
      <c r="BZ18" s="110">
        <v>1</v>
      </c>
    </row>
    <row r="19" spans="3:78" ht="15.75" x14ac:dyDescent="0.25">
      <c r="E19" s="1" t="s">
        <v>80</v>
      </c>
      <c r="F19" s="111">
        <f>100%+10%*0.4</f>
        <v>1.04</v>
      </c>
      <c r="G19" s="112">
        <f t="shared" ref="G19:AN19" si="3">F19</f>
        <v>1.04</v>
      </c>
      <c r="H19" s="112">
        <f t="shared" si="3"/>
        <v>1.04</v>
      </c>
      <c r="I19" s="112">
        <f t="shared" si="3"/>
        <v>1.04</v>
      </c>
      <c r="J19" s="112">
        <f t="shared" si="3"/>
        <v>1.04</v>
      </c>
      <c r="K19" s="112">
        <f t="shared" si="3"/>
        <v>1.04</v>
      </c>
      <c r="L19" s="112">
        <f t="shared" si="3"/>
        <v>1.04</v>
      </c>
      <c r="M19" s="112">
        <f t="shared" si="3"/>
        <v>1.04</v>
      </c>
      <c r="N19" s="112">
        <f t="shared" si="3"/>
        <v>1.04</v>
      </c>
      <c r="O19" s="112">
        <f t="shared" si="3"/>
        <v>1.04</v>
      </c>
      <c r="P19" s="112">
        <f t="shared" si="3"/>
        <v>1.04</v>
      </c>
      <c r="Q19" s="112">
        <f t="shared" si="3"/>
        <v>1.04</v>
      </c>
      <c r="R19" s="112">
        <f t="shared" si="3"/>
        <v>1.04</v>
      </c>
      <c r="S19" s="112">
        <f t="shared" si="3"/>
        <v>1.04</v>
      </c>
      <c r="T19" s="112">
        <f t="shared" si="3"/>
        <v>1.04</v>
      </c>
      <c r="U19" s="112">
        <f t="shared" si="3"/>
        <v>1.04</v>
      </c>
      <c r="V19" s="112">
        <f t="shared" si="3"/>
        <v>1.04</v>
      </c>
      <c r="W19" s="112">
        <f t="shared" si="3"/>
        <v>1.04</v>
      </c>
      <c r="X19" s="112">
        <f t="shared" si="3"/>
        <v>1.04</v>
      </c>
      <c r="Y19" s="112">
        <f t="shared" si="3"/>
        <v>1.04</v>
      </c>
      <c r="Z19" s="112">
        <f t="shared" si="3"/>
        <v>1.04</v>
      </c>
      <c r="AA19" s="112">
        <f t="shared" si="3"/>
        <v>1.04</v>
      </c>
      <c r="AB19" s="112">
        <f t="shared" si="3"/>
        <v>1.04</v>
      </c>
      <c r="AC19" s="112">
        <f t="shared" si="3"/>
        <v>1.04</v>
      </c>
      <c r="AD19" s="112">
        <f t="shared" si="3"/>
        <v>1.04</v>
      </c>
      <c r="AE19" s="112">
        <f t="shared" si="3"/>
        <v>1.04</v>
      </c>
      <c r="AF19" s="112">
        <f t="shared" si="3"/>
        <v>1.04</v>
      </c>
      <c r="AG19" s="112">
        <f t="shared" si="3"/>
        <v>1.04</v>
      </c>
      <c r="AH19" s="112">
        <f t="shared" si="3"/>
        <v>1.04</v>
      </c>
      <c r="AI19" s="112">
        <f t="shared" si="3"/>
        <v>1.04</v>
      </c>
      <c r="AJ19" s="112">
        <f t="shared" si="3"/>
        <v>1.04</v>
      </c>
      <c r="AK19" s="112">
        <f t="shared" si="3"/>
        <v>1.04</v>
      </c>
      <c r="AL19" s="112">
        <f t="shared" si="3"/>
        <v>1.04</v>
      </c>
      <c r="AM19" s="112">
        <f t="shared" si="3"/>
        <v>1.04</v>
      </c>
      <c r="AN19" s="113">
        <f t="shared" si="3"/>
        <v>1.04</v>
      </c>
      <c r="AQ19" s="1" t="s">
        <v>80</v>
      </c>
      <c r="AR19" s="111">
        <v>1</v>
      </c>
      <c r="AS19" s="112">
        <v>1</v>
      </c>
      <c r="AT19" s="112">
        <v>1</v>
      </c>
      <c r="AU19" s="112">
        <v>1</v>
      </c>
      <c r="AV19" s="112">
        <v>1</v>
      </c>
      <c r="AW19" s="112">
        <v>1</v>
      </c>
      <c r="AX19" s="112">
        <v>1</v>
      </c>
      <c r="AY19" s="112">
        <v>1</v>
      </c>
      <c r="AZ19" s="112">
        <v>1</v>
      </c>
      <c r="BA19" s="112">
        <v>1</v>
      </c>
      <c r="BB19" s="112">
        <v>1</v>
      </c>
      <c r="BC19" s="112">
        <v>1</v>
      </c>
      <c r="BD19" s="112">
        <v>1</v>
      </c>
      <c r="BE19" s="112">
        <v>1</v>
      </c>
      <c r="BF19" s="112">
        <v>1</v>
      </c>
      <c r="BG19" s="112">
        <v>1</v>
      </c>
      <c r="BH19" s="112">
        <v>1</v>
      </c>
      <c r="BI19" s="112">
        <v>1</v>
      </c>
      <c r="BJ19" s="112">
        <v>1</v>
      </c>
      <c r="BK19" s="112">
        <v>1</v>
      </c>
      <c r="BL19" s="112">
        <v>1</v>
      </c>
      <c r="BM19" s="112">
        <v>1</v>
      </c>
      <c r="BN19" s="112">
        <v>1</v>
      </c>
      <c r="BO19" s="112">
        <v>1</v>
      </c>
      <c r="BP19" s="112">
        <v>1</v>
      </c>
      <c r="BQ19" s="112">
        <v>1</v>
      </c>
      <c r="BR19" s="112">
        <v>1</v>
      </c>
      <c r="BS19" s="112">
        <v>1</v>
      </c>
      <c r="BT19" s="112">
        <v>1</v>
      </c>
      <c r="BU19" s="112">
        <v>1</v>
      </c>
      <c r="BV19" s="112">
        <v>1</v>
      </c>
      <c r="BW19" s="112">
        <v>1</v>
      </c>
      <c r="BX19" s="112">
        <v>1</v>
      </c>
      <c r="BY19" s="112">
        <v>1</v>
      </c>
      <c r="BZ19" s="113">
        <v>1</v>
      </c>
    </row>
    <row r="20" spans="3:78" ht="15.75" x14ac:dyDescent="0.25">
      <c r="E20" s="1" t="s">
        <v>248</v>
      </c>
      <c r="F20" s="111">
        <v>1.1000000000000001</v>
      </c>
      <c r="G20" s="112">
        <f t="shared" ref="G20:AN21" si="4">F20</f>
        <v>1.1000000000000001</v>
      </c>
      <c r="H20" s="112">
        <f t="shared" si="4"/>
        <v>1.1000000000000001</v>
      </c>
      <c r="I20" s="112">
        <f t="shared" si="4"/>
        <v>1.1000000000000001</v>
      </c>
      <c r="J20" s="112">
        <f t="shared" si="4"/>
        <v>1.1000000000000001</v>
      </c>
      <c r="K20" s="112">
        <f t="shared" si="4"/>
        <v>1.1000000000000001</v>
      </c>
      <c r="L20" s="112">
        <f t="shared" si="4"/>
        <v>1.1000000000000001</v>
      </c>
      <c r="M20" s="112">
        <f t="shared" si="4"/>
        <v>1.1000000000000001</v>
      </c>
      <c r="N20" s="112">
        <f t="shared" si="4"/>
        <v>1.1000000000000001</v>
      </c>
      <c r="O20" s="112">
        <f t="shared" si="4"/>
        <v>1.1000000000000001</v>
      </c>
      <c r="P20" s="112">
        <f t="shared" si="4"/>
        <v>1.1000000000000001</v>
      </c>
      <c r="Q20" s="112">
        <f t="shared" si="4"/>
        <v>1.1000000000000001</v>
      </c>
      <c r="R20" s="112">
        <f t="shared" si="4"/>
        <v>1.1000000000000001</v>
      </c>
      <c r="S20" s="112">
        <f t="shared" si="4"/>
        <v>1.1000000000000001</v>
      </c>
      <c r="T20" s="112">
        <f t="shared" si="4"/>
        <v>1.1000000000000001</v>
      </c>
      <c r="U20" s="112">
        <f t="shared" si="4"/>
        <v>1.1000000000000001</v>
      </c>
      <c r="V20" s="112">
        <f t="shared" si="4"/>
        <v>1.1000000000000001</v>
      </c>
      <c r="W20" s="112">
        <f t="shared" si="4"/>
        <v>1.1000000000000001</v>
      </c>
      <c r="X20" s="112">
        <f t="shared" si="4"/>
        <v>1.1000000000000001</v>
      </c>
      <c r="Y20" s="112">
        <f t="shared" si="4"/>
        <v>1.1000000000000001</v>
      </c>
      <c r="Z20" s="112">
        <f t="shared" si="4"/>
        <v>1.1000000000000001</v>
      </c>
      <c r="AA20" s="112">
        <f t="shared" si="4"/>
        <v>1.1000000000000001</v>
      </c>
      <c r="AB20" s="112">
        <f t="shared" si="4"/>
        <v>1.1000000000000001</v>
      </c>
      <c r="AC20" s="112">
        <f t="shared" si="4"/>
        <v>1.1000000000000001</v>
      </c>
      <c r="AD20" s="112">
        <f t="shared" si="4"/>
        <v>1.1000000000000001</v>
      </c>
      <c r="AE20" s="112">
        <f t="shared" si="4"/>
        <v>1.1000000000000001</v>
      </c>
      <c r="AF20" s="112">
        <f t="shared" si="4"/>
        <v>1.1000000000000001</v>
      </c>
      <c r="AG20" s="112">
        <f t="shared" si="4"/>
        <v>1.1000000000000001</v>
      </c>
      <c r="AH20" s="112">
        <f t="shared" si="4"/>
        <v>1.1000000000000001</v>
      </c>
      <c r="AI20" s="112">
        <f t="shared" si="4"/>
        <v>1.1000000000000001</v>
      </c>
      <c r="AJ20" s="112">
        <f t="shared" si="4"/>
        <v>1.1000000000000001</v>
      </c>
      <c r="AK20" s="112">
        <f t="shared" si="4"/>
        <v>1.1000000000000001</v>
      </c>
      <c r="AL20" s="112">
        <f t="shared" si="4"/>
        <v>1.1000000000000001</v>
      </c>
      <c r="AM20" s="112">
        <f t="shared" si="4"/>
        <v>1.1000000000000001</v>
      </c>
      <c r="AN20" s="113">
        <f t="shared" si="4"/>
        <v>1.1000000000000001</v>
      </c>
      <c r="AQ20" s="1" t="s">
        <v>248</v>
      </c>
      <c r="AR20" s="111">
        <v>1</v>
      </c>
      <c r="AS20" s="112">
        <v>1</v>
      </c>
      <c r="AT20" s="112">
        <v>1</v>
      </c>
      <c r="AU20" s="112">
        <v>1</v>
      </c>
      <c r="AV20" s="112">
        <v>1</v>
      </c>
      <c r="AW20" s="112">
        <v>1</v>
      </c>
      <c r="AX20" s="112">
        <v>1</v>
      </c>
      <c r="AY20" s="112">
        <v>1</v>
      </c>
      <c r="AZ20" s="112">
        <v>1</v>
      </c>
      <c r="BA20" s="112">
        <v>1</v>
      </c>
      <c r="BB20" s="112">
        <v>1</v>
      </c>
      <c r="BC20" s="112">
        <v>1</v>
      </c>
      <c r="BD20" s="112">
        <v>1</v>
      </c>
      <c r="BE20" s="112">
        <v>1</v>
      </c>
      <c r="BF20" s="112">
        <v>1</v>
      </c>
      <c r="BG20" s="112">
        <v>1</v>
      </c>
      <c r="BH20" s="112">
        <v>1</v>
      </c>
      <c r="BI20" s="112">
        <v>1</v>
      </c>
      <c r="BJ20" s="112">
        <v>1</v>
      </c>
      <c r="BK20" s="112">
        <v>1</v>
      </c>
      <c r="BL20" s="112">
        <v>1</v>
      </c>
      <c r="BM20" s="112">
        <v>1</v>
      </c>
      <c r="BN20" s="112">
        <v>1</v>
      </c>
      <c r="BO20" s="112">
        <v>1</v>
      </c>
      <c r="BP20" s="112">
        <v>1</v>
      </c>
      <c r="BQ20" s="112">
        <v>1</v>
      </c>
      <c r="BR20" s="112">
        <v>1</v>
      </c>
      <c r="BS20" s="112">
        <v>1</v>
      </c>
      <c r="BT20" s="112">
        <v>1</v>
      </c>
      <c r="BU20" s="112">
        <v>1</v>
      </c>
      <c r="BV20" s="112">
        <v>1</v>
      </c>
      <c r="BW20" s="112">
        <v>1</v>
      </c>
      <c r="BX20" s="112">
        <v>1</v>
      </c>
      <c r="BY20" s="112">
        <v>1</v>
      </c>
      <c r="BZ20" s="113">
        <v>1</v>
      </c>
    </row>
    <row r="21" spans="3:78" ht="15.75" x14ac:dyDescent="0.25">
      <c r="E21" s="1" t="s">
        <v>81</v>
      </c>
      <c r="F21" s="111">
        <v>1.1299999999999999</v>
      </c>
      <c r="G21" s="112">
        <f t="shared" ref="G21:S21" si="5">F21</f>
        <v>1.1299999999999999</v>
      </c>
      <c r="H21" s="112">
        <f t="shared" si="5"/>
        <v>1.1299999999999999</v>
      </c>
      <c r="I21" s="112">
        <f t="shared" si="5"/>
        <v>1.1299999999999999</v>
      </c>
      <c r="J21" s="112">
        <f t="shared" si="5"/>
        <v>1.1299999999999999</v>
      </c>
      <c r="K21" s="112">
        <f t="shared" si="5"/>
        <v>1.1299999999999999</v>
      </c>
      <c r="L21" s="112">
        <f t="shared" si="5"/>
        <v>1.1299999999999999</v>
      </c>
      <c r="M21" s="112">
        <f t="shared" si="5"/>
        <v>1.1299999999999999</v>
      </c>
      <c r="N21" s="112">
        <f t="shared" si="5"/>
        <v>1.1299999999999999</v>
      </c>
      <c r="O21" s="112">
        <f t="shared" si="5"/>
        <v>1.1299999999999999</v>
      </c>
      <c r="P21" s="112">
        <f t="shared" si="5"/>
        <v>1.1299999999999999</v>
      </c>
      <c r="Q21" s="112">
        <f t="shared" si="5"/>
        <v>1.1299999999999999</v>
      </c>
      <c r="R21" s="112">
        <f t="shared" si="5"/>
        <v>1.1299999999999999</v>
      </c>
      <c r="S21" s="112">
        <f t="shared" si="5"/>
        <v>1.1299999999999999</v>
      </c>
      <c r="T21" s="112">
        <f t="shared" si="4"/>
        <v>1.1299999999999999</v>
      </c>
      <c r="U21" s="112">
        <f t="shared" si="4"/>
        <v>1.1299999999999999</v>
      </c>
      <c r="V21" s="112">
        <f t="shared" si="4"/>
        <v>1.1299999999999999</v>
      </c>
      <c r="W21" s="112">
        <f t="shared" si="4"/>
        <v>1.1299999999999999</v>
      </c>
      <c r="X21" s="112">
        <f t="shared" si="4"/>
        <v>1.1299999999999999</v>
      </c>
      <c r="Y21" s="112">
        <f t="shared" si="4"/>
        <v>1.1299999999999999</v>
      </c>
      <c r="Z21" s="112">
        <f t="shared" si="4"/>
        <v>1.1299999999999999</v>
      </c>
      <c r="AA21" s="112">
        <f t="shared" si="4"/>
        <v>1.1299999999999999</v>
      </c>
      <c r="AB21" s="112">
        <f t="shared" si="4"/>
        <v>1.1299999999999999</v>
      </c>
      <c r="AC21" s="112">
        <f t="shared" si="4"/>
        <v>1.1299999999999999</v>
      </c>
      <c r="AD21" s="112">
        <f t="shared" si="4"/>
        <v>1.1299999999999999</v>
      </c>
      <c r="AE21" s="112">
        <f t="shared" si="4"/>
        <v>1.1299999999999999</v>
      </c>
      <c r="AF21" s="112">
        <f t="shared" si="4"/>
        <v>1.1299999999999999</v>
      </c>
      <c r="AG21" s="112">
        <f t="shared" si="4"/>
        <v>1.1299999999999999</v>
      </c>
      <c r="AH21" s="112">
        <f t="shared" si="4"/>
        <v>1.1299999999999999</v>
      </c>
      <c r="AI21" s="112">
        <f t="shared" si="4"/>
        <v>1.1299999999999999</v>
      </c>
      <c r="AJ21" s="112">
        <f t="shared" si="4"/>
        <v>1.1299999999999999</v>
      </c>
      <c r="AK21" s="112">
        <f t="shared" si="4"/>
        <v>1.1299999999999999</v>
      </c>
      <c r="AL21" s="112">
        <f t="shared" si="4"/>
        <v>1.1299999999999999</v>
      </c>
      <c r="AM21" s="112">
        <f t="shared" si="4"/>
        <v>1.1299999999999999</v>
      </c>
      <c r="AN21" s="112">
        <f t="shared" si="4"/>
        <v>1.1299999999999999</v>
      </c>
      <c r="AQ21" s="1" t="s">
        <v>81</v>
      </c>
      <c r="AR21" s="111">
        <v>1</v>
      </c>
      <c r="AS21" s="112">
        <v>1</v>
      </c>
      <c r="AT21" s="112">
        <v>1</v>
      </c>
      <c r="AU21" s="112">
        <v>1</v>
      </c>
      <c r="AV21" s="112">
        <v>1</v>
      </c>
      <c r="AW21" s="112">
        <v>1</v>
      </c>
      <c r="AX21" s="112">
        <v>1</v>
      </c>
      <c r="AY21" s="112">
        <v>1</v>
      </c>
      <c r="AZ21" s="112">
        <v>1</v>
      </c>
      <c r="BA21" s="112">
        <v>1</v>
      </c>
      <c r="BB21" s="112">
        <v>1</v>
      </c>
      <c r="BC21" s="112">
        <v>1</v>
      </c>
      <c r="BD21" s="112">
        <v>1</v>
      </c>
      <c r="BE21" s="112">
        <v>1</v>
      </c>
      <c r="BF21" s="112">
        <v>1</v>
      </c>
      <c r="BG21" s="112">
        <v>1</v>
      </c>
      <c r="BH21" s="112">
        <v>1</v>
      </c>
      <c r="BI21" s="112">
        <v>1</v>
      </c>
      <c r="BJ21" s="112">
        <v>1</v>
      </c>
      <c r="BK21" s="112">
        <v>1</v>
      </c>
      <c r="BL21" s="112">
        <v>1</v>
      </c>
      <c r="BM21" s="112">
        <v>1</v>
      </c>
      <c r="BN21" s="112">
        <v>1</v>
      </c>
      <c r="BO21" s="112">
        <v>1</v>
      </c>
      <c r="BP21" s="112">
        <v>1</v>
      </c>
      <c r="BQ21" s="112">
        <v>1</v>
      </c>
      <c r="BR21" s="112">
        <v>1</v>
      </c>
      <c r="BS21" s="112">
        <v>1</v>
      </c>
      <c r="BT21" s="112">
        <v>1</v>
      </c>
      <c r="BU21" s="112">
        <v>1</v>
      </c>
      <c r="BV21" s="112">
        <v>1</v>
      </c>
      <c r="BW21" s="112">
        <v>1</v>
      </c>
      <c r="BX21" s="112">
        <v>1</v>
      </c>
      <c r="BY21" s="112">
        <v>1</v>
      </c>
      <c r="BZ21" s="113">
        <v>1</v>
      </c>
    </row>
    <row r="22" spans="3:78" ht="15.75" x14ac:dyDescent="0.25">
      <c r="E22" s="1" t="s">
        <v>82</v>
      </c>
      <c r="F22" s="111">
        <v>1.02</v>
      </c>
      <c r="G22" s="112">
        <f t="shared" ref="G22:AN22" si="6">F22</f>
        <v>1.02</v>
      </c>
      <c r="H22" s="112">
        <f t="shared" si="6"/>
        <v>1.02</v>
      </c>
      <c r="I22" s="112">
        <f t="shared" si="6"/>
        <v>1.02</v>
      </c>
      <c r="J22" s="112">
        <f t="shared" si="6"/>
        <v>1.02</v>
      </c>
      <c r="K22" s="112">
        <f t="shared" si="6"/>
        <v>1.02</v>
      </c>
      <c r="L22" s="112">
        <f t="shared" si="6"/>
        <v>1.02</v>
      </c>
      <c r="M22" s="112">
        <f t="shared" si="6"/>
        <v>1.02</v>
      </c>
      <c r="N22" s="112">
        <f t="shared" si="6"/>
        <v>1.02</v>
      </c>
      <c r="O22" s="112">
        <f t="shared" si="6"/>
        <v>1.02</v>
      </c>
      <c r="P22" s="112">
        <f t="shared" si="6"/>
        <v>1.02</v>
      </c>
      <c r="Q22" s="112">
        <f t="shared" si="6"/>
        <v>1.02</v>
      </c>
      <c r="R22" s="112">
        <f t="shared" si="6"/>
        <v>1.02</v>
      </c>
      <c r="S22" s="112">
        <f t="shared" si="6"/>
        <v>1.02</v>
      </c>
      <c r="T22" s="112">
        <f t="shared" si="6"/>
        <v>1.02</v>
      </c>
      <c r="U22" s="112">
        <f t="shared" si="6"/>
        <v>1.02</v>
      </c>
      <c r="V22" s="112">
        <f t="shared" si="6"/>
        <v>1.02</v>
      </c>
      <c r="W22" s="112">
        <f t="shared" si="6"/>
        <v>1.02</v>
      </c>
      <c r="X22" s="112">
        <f t="shared" si="6"/>
        <v>1.02</v>
      </c>
      <c r="Y22" s="112">
        <f t="shared" si="6"/>
        <v>1.02</v>
      </c>
      <c r="Z22" s="112">
        <f t="shared" si="6"/>
        <v>1.02</v>
      </c>
      <c r="AA22" s="112">
        <f t="shared" si="6"/>
        <v>1.02</v>
      </c>
      <c r="AB22" s="112">
        <f t="shared" si="6"/>
        <v>1.02</v>
      </c>
      <c r="AC22" s="112">
        <f t="shared" si="6"/>
        <v>1.02</v>
      </c>
      <c r="AD22" s="112">
        <f t="shared" si="6"/>
        <v>1.02</v>
      </c>
      <c r="AE22" s="112">
        <f t="shared" si="6"/>
        <v>1.02</v>
      </c>
      <c r="AF22" s="112">
        <f t="shared" si="6"/>
        <v>1.02</v>
      </c>
      <c r="AG22" s="112">
        <f t="shared" si="6"/>
        <v>1.02</v>
      </c>
      <c r="AH22" s="112">
        <f t="shared" si="6"/>
        <v>1.02</v>
      </c>
      <c r="AI22" s="112">
        <f t="shared" si="6"/>
        <v>1.02</v>
      </c>
      <c r="AJ22" s="112">
        <f t="shared" si="6"/>
        <v>1.02</v>
      </c>
      <c r="AK22" s="112">
        <f t="shared" si="6"/>
        <v>1.02</v>
      </c>
      <c r="AL22" s="112">
        <f t="shared" si="6"/>
        <v>1.02</v>
      </c>
      <c r="AM22" s="112">
        <f t="shared" si="6"/>
        <v>1.02</v>
      </c>
      <c r="AN22" s="113">
        <f t="shared" si="6"/>
        <v>1.02</v>
      </c>
      <c r="AQ22" s="1" t="s">
        <v>82</v>
      </c>
      <c r="AR22" s="111">
        <v>1</v>
      </c>
      <c r="AS22" s="112">
        <v>1</v>
      </c>
      <c r="AT22" s="112">
        <v>1</v>
      </c>
      <c r="AU22" s="112">
        <v>1</v>
      </c>
      <c r="AV22" s="112">
        <v>1</v>
      </c>
      <c r="AW22" s="112">
        <v>1</v>
      </c>
      <c r="AX22" s="112">
        <v>1</v>
      </c>
      <c r="AY22" s="112">
        <v>1</v>
      </c>
      <c r="AZ22" s="112">
        <v>1</v>
      </c>
      <c r="BA22" s="112">
        <v>1</v>
      </c>
      <c r="BB22" s="112">
        <v>1</v>
      </c>
      <c r="BC22" s="112">
        <v>1</v>
      </c>
      <c r="BD22" s="112">
        <v>1</v>
      </c>
      <c r="BE22" s="112">
        <v>1</v>
      </c>
      <c r="BF22" s="112">
        <v>1</v>
      </c>
      <c r="BG22" s="112">
        <v>1</v>
      </c>
      <c r="BH22" s="112">
        <v>1</v>
      </c>
      <c r="BI22" s="112">
        <v>1</v>
      </c>
      <c r="BJ22" s="112">
        <v>1</v>
      </c>
      <c r="BK22" s="112">
        <v>1</v>
      </c>
      <c r="BL22" s="112">
        <v>1</v>
      </c>
      <c r="BM22" s="112">
        <v>1</v>
      </c>
      <c r="BN22" s="112">
        <v>1</v>
      </c>
      <c r="BO22" s="112">
        <v>1</v>
      </c>
      <c r="BP22" s="112">
        <v>1</v>
      </c>
      <c r="BQ22" s="112">
        <v>1</v>
      </c>
      <c r="BR22" s="112">
        <v>1</v>
      </c>
      <c r="BS22" s="112">
        <v>1</v>
      </c>
      <c r="BT22" s="112">
        <v>1</v>
      </c>
      <c r="BU22" s="112">
        <v>1</v>
      </c>
      <c r="BV22" s="112">
        <v>1</v>
      </c>
      <c r="BW22" s="112">
        <v>1</v>
      </c>
      <c r="BX22" s="112">
        <v>1</v>
      </c>
      <c r="BY22" s="112">
        <v>1</v>
      </c>
      <c r="BZ22" s="113">
        <v>1</v>
      </c>
    </row>
    <row r="23" spans="3:78" ht="16.5" thickBot="1" x14ac:dyDescent="0.3">
      <c r="E23" s="1" t="s">
        <v>83</v>
      </c>
      <c r="F23" s="114">
        <v>0.95</v>
      </c>
      <c r="G23" s="115">
        <f t="shared" ref="G23:AN23" si="7">F23</f>
        <v>0.95</v>
      </c>
      <c r="H23" s="115">
        <f t="shared" si="7"/>
        <v>0.95</v>
      </c>
      <c r="I23" s="115">
        <f t="shared" si="7"/>
        <v>0.95</v>
      </c>
      <c r="J23" s="115">
        <f t="shared" si="7"/>
        <v>0.95</v>
      </c>
      <c r="K23" s="115">
        <f t="shared" si="7"/>
        <v>0.95</v>
      </c>
      <c r="L23" s="115">
        <f t="shared" si="7"/>
        <v>0.95</v>
      </c>
      <c r="M23" s="115">
        <f t="shared" si="7"/>
        <v>0.95</v>
      </c>
      <c r="N23" s="115">
        <f t="shared" si="7"/>
        <v>0.95</v>
      </c>
      <c r="O23" s="115">
        <f t="shared" si="7"/>
        <v>0.95</v>
      </c>
      <c r="P23" s="115">
        <f t="shared" si="7"/>
        <v>0.95</v>
      </c>
      <c r="Q23" s="115">
        <f t="shared" si="7"/>
        <v>0.95</v>
      </c>
      <c r="R23" s="115">
        <f t="shared" si="7"/>
        <v>0.95</v>
      </c>
      <c r="S23" s="115">
        <f t="shared" si="7"/>
        <v>0.95</v>
      </c>
      <c r="T23" s="115">
        <f t="shared" si="7"/>
        <v>0.95</v>
      </c>
      <c r="U23" s="115">
        <f t="shared" si="7"/>
        <v>0.95</v>
      </c>
      <c r="V23" s="115">
        <f t="shared" si="7"/>
        <v>0.95</v>
      </c>
      <c r="W23" s="115">
        <f t="shared" si="7"/>
        <v>0.95</v>
      </c>
      <c r="X23" s="115">
        <f t="shared" si="7"/>
        <v>0.95</v>
      </c>
      <c r="Y23" s="115">
        <f t="shared" si="7"/>
        <v>0.95</v>
      </c>
      <c r="Z23" s="115">
        <f t="shared" si="7"/>
        <v>0.95</v>
      </c>
      <c r="AA23" s="115">
        <f t="shared" si="7"/>
        <v>0.95</v>
      </c>
      <c r="AB23" s="115">
        <f t="shared" si="7"/>
        <v>0.95</v>
      </c>
      <c r="AC23" s="115">
        <f t="shared" si="7"/>
        <v>0.95</v>
      </c>
      <c r="AD23" s="115">
        <f t="shared" si="7"/>
        <v>0.95</v>
      </c>
      <c r="AE23" s="115">
        <f t="shared" si="7"/>
        <v>0.95</v>
      </c>
      <c r="AF23" s="115">
        <f t="shared" si="7"/>
        <v>0.95</v>
      </c>
      <c r="AG23" s="115">
        <f t="shared" si="7"/>
        <v>0.95</v>
      </c>
      <c r="AH23" s="115">
        <f t="shared" si="7"/>
        <v>0.95</v>
      </c>
      <c r="AI23" s="115">
        <f t="shared" si="7"/>
        <v>0.95</v>
      </c>
      <c r="AJ23" s="115">
        <f t="shared" si="7"/>
        <v>0.95</v>
      </c>
      <c r="AK23" s="115">
        <f t="shared" si="7"/>
        <v>0.95</v>
      </c>
      <c r="AL23" s="115">
        <f t="shared" si="7"/>
        <v>0.95</v>
      </c>
      <c r="AM23" s="115">
        <f t="shared" si="7"/>
        <v>0.95</v>
      </c>
      <c r="AN23" s="116">
        <f t="shared" si="7"/>
        <v>0.95</v>
      </c>
      <c r="AQ23" s="1" t="s">
        <v>83</v>
      </c>
      <c r="AR23" s="114">
        <v>1</v>
      </c>
      <c r="AS23" s="115">
        <v>1</v>
      </c>
      <c r="AT23" s="115">
        <v>1</v>
      </c>
      <c r="AU23" s="115">
        <v>1</v>
      </c>
      <c r="AV23" s="115">
        <v>1</v>
      </c>
      <c r="AW23" s="115">
        <v>1</v>
      </c>
      <c r="AX23" s="115">
        <v>1</v>
      </c>
      <c r="AY23" s="115">
        <v>1</v>
      </c>
      <c r="AZ23" s="115">
        <v>1</v>
      </c>
      <c r="BA23" s="115">
        <v>1</v>
      </c>
      <c r="BB23" s="115">
        <v>1</v>
      </c>
      <c r="BC23" s="115">
        <v>1</v>
      </c>
      <c r="BD23" s="115">
        <v>1</v>
      </c>
      <c r="BE23" s="115">
        <v>1</v>
      </c>
      <c r="BF23" s="115">
        <v>1</v>
      </c>
      <c r="BG23" s="115">
        <v>1</v>
      </c>
      <c r="BH23" s="115">
        <v>1</v>
      </c>
      <c r="BI23" s="115">
        <v>1</v>
      </c>
      <c r="BJ23" s="115">
        <v>1</v>
      </c>
      <c r="BK23" s="115">
        <v>1</v>
      </c>
      <c r="BL23" s="115">
        <v>1</v>
      </c>
      <c r="BM23" s="115">
        <v>1</v>
      </c>
      <c r="BN23" s="115">
        <v>1</v>
      </c>
      <c r="BO23" s="115">
        <v>1</v>
      </c>
      <c r="BP23" s="115">
        <v>1</v>
      </c>
      <c r="BQ23" s="115">
        <v>1</v>
      </c>
      <c r="BR23" s="115">
        <v>1</v>
      </c>
      <c r="BS23" s="115">
        <v>1</v>
      </c>
      <c r="BT23" s="115">
        <v>1</v>
      </c>
      <c r="BU23" s="115">
        <v>1</v>
      </c>
      <c r="BV23" s="115">
        <v>1</v>
      </c>
      <c r="BW23" s="115">
        <v>1</v>
      </c>
      <c r="BX23" s="115">
        <v>1</v>
      </c>
      <c r="BY23" s="115">
        <v>1</v>
      </c>
      <c r="BZ23" s="116">
        <v>1</v>
      </c>
    </row>
    <row r="24" spans="3:78" ht="15.75" x14ac:dyDescent="0.25">
      <c r="C24" s="122"/>
      <c r="D24" s="123"/>
      <c r="E24" s="123"/>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2"/>
      <c r="AP24" s="122"/>
      <c r="AQ24" s="123"/>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row>
    <row r="25" spans="3:78" ht="15.75" x14ac:dyDescent="0.25">
      <c r="C25" s="122"/>
      <c r="D25" s="123"/>
      <c r="E25" s="123"/>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2"/>
      <c r="AP25" s="122"/>
      <c r="AQ25" s="123"/>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row>
    <row r="26" spans="3:78" ht="13.5" thickBot="1" x14ac:dyDescent="0.25">
      <c r="D26" s="104" t="s">
        <v>174</v>
      </c>
      <c r="AP26" s="104" t="str">
        <f>D26</f>
        <v>One Standard Deviation in Direction of  Worsening Movement (S table)</v>
      </c>
    </row>
    <row r="27" spans="3:78" ht="15.75" x14ac:dyDescent="0.25">
      <c r="C27" s="102" t="s">
        <v>169</v>
      </c>
      <c r="E27" s="1" t="s">
        <v>79</v>
      </c>
      <c r="F27" s="108">
        <v>-0.05</v>
      </c>
      <c r="G27" s="109">
        <f t="shared" ref="G27:AN27" si="8">F27</f>
        <v>-0.05</v>
      </c>
      <c r="H27" s="109">
        <f t="shared" si="8"/>
        <v>-0.05</v>
      </c>
      <c r="I27" s="109">
        <f t="shared" si="8"/>
        <v>-0.05</v>
      </c>
      <c r="J27" s="109">
        <f t="shared" si="8"/>
        <v>-0.05</v>
      </c>
      <c r="K27" s="109">
        <f t="shared" si="8"/>
        <v>-0.05</v>
      </c>
      <c r="L27" s="109">
        <f t="shared" si="8"/>
        <v>-0.05</v>
      </c>
      <c r="M27" s="109">
        <f t="shared" si="8"/>
        <v>-0.05</v>
      </c>
      <c r="N27" s="109">
        <f t="shared" si="8"/>
        <v>-0.05</v>
      </c>
      <c r="O27" s="109">
        <f t="shared" si="8"/>
        <v>-0.05</v>
      </c>
      <c r="P27" s="109">
        <f t="shared" si="8"/>
        <v>-0.05</v>
      </c>
      <c r="Q27" s="109">
        <f t="shared" si="8"/>
        <v>-0.05</v>
      </c>
      <c r="R27" s="109">
        <f t="shared" si="8"/>
        <v>-0.05</v>
      </c>
      <c r="S27" s="109">
        <f t="shared" si="8"/>
        <v>-0.05</v>
      </c>
      <c r="T27" s="109">
        <f t="shared" si="8"/>
        <v>-0.05</v>
      </c>
      <c r="U27" s="109">
        <f t="shared" si="8"/>
        <v>-0.05</v>
      </c>
      <c r="V27" s="109">
        <f t="shared" si="8"/>
        <v>-0.05</v>
      </c>
      <c r="W27" s="109">
        <f t="shared" si="8"/>
        <v>-0.05</v>
      </c>
      <c r="X27" s="109">
        <f t="shared" si="8"/>
        <v>-0.05</v>
      </c>
      <c r="Y27" s="109">
        <f t="shared" si="8"/>
        <v>-0.05</v>
      </c>
      <c r="Z27" s="109">
        <f t="shared" si="8"/>
        <v>-0.05</v>
      </c>
      <c r="AA27" s="109">
        <f t="shared" si="8"/>
        <v>-0.05</v>
      </c>
      <c r="AB27" s="109">
        <f t="shared" si="8"/>
        <v>-0.05</v>
      </c>
      <c r="AC27" s="109">
        <f t="shared" si="8"/>
        <v>-0.05</v>
      </c>
      <c r="AD27" s="109">
        <f t="shared" si="8"/>
        <v>-0.05</v>
      </c>
      <c r="AE27" s="109">
        <f t="shared" si="8"/>
        <v>-0.05</v>
      </c>
      <c r="AF27" s="109">
        <f t="shared" si="8"/>
        <v>-0.05</v>
      </c>
      <c r="AG27" s="109">
        <f t="shared" si="8"/>
        <v>-0.05</v>
      </c>
      <c r="AH27" s="109">
        <f t="shared" si="8"/>
        <v>-0.05</v>
      </c>
      <c r="AI27" s="109">
        <f t="shared" si="8"/>
        <v>-0.05</v>
      </c>
      <c r="AJ27" s="109">
        <f t="shared" si="8"/>
        <v>-0.05</v>
      </c>
      <c r="AK27" s="109">
        <f t="shared" si="8"/>
        <v>-0.05</v>
      </c>
      <c r="AL27" s="109">
        <f t="shared" si="8"/>
        <v>-0.05</v>
      </c>
      <c r="AM27" s="109">
        <f t="shared" si="8"/>
        <v>-0.05</v>
      </c>
      <c r="AN27" s="110">
        <f t="shared" si="8"/>
        <v>-0.05</v>
      </c>
      <c r="AQ27" s="1" t="s">
        <v>79</v>
      </c>
      <c r="AR27" s="108">
        <v>0</v>
      </c>
      <c r="AS27" s="109">
        <v>0</v>
      </c>
      <c r="AT27" s="109">
        <v>0</v>
      </c>
      <c r="AU27" s="109">
        <v>0</v>
      </c>
      <c r="AV27" s="109">
        <v>0</v>
      </c>
      <c r="AW27" s="109">
        <v>0</v>
      </c>
      <c r="AX27" s="109">
        <v>0</v>
      </c>
      <c r="AY27" s="109">
        <v>0</v>
      </c>
      <c r="AZ27" s="109">
        <v>0</v>
      </c>
      <c r="BA27" s="109">
        <v>0</v>
      </c>
      <c r="BB27" s="109">
        <v>0</v>
      </c>
      <c r="BC27" s="109">
        <v>0</v>
      </c>
      <c r="BD27" s="109">
        <v>0</v>
      </c>
      <c r="BE27" s="109">
        <v>0</v>
      </c>
      <c r="BF27" s="109">
        <v>0</v>
      </c>
      <c r="BG27" s="109">
        <v>0</v>
      </c>
      <c r="BH27" s="109">
        <v>0</v>
      </c>
      <c r="BI27" s="109">
        <v>0</v>
      </c>
      <c r="BJ27" s="109">
        <v>0</v>
      </c>
      <c r="BK27" s="109">
        <v>0</v>
      </c>
      <c r="BL27" s="109">
        <v>0</v>
      </c>
      <c r="BM27" s="109">
        <v>0</v>
      </c>
      <c r="BN27" s="109">
        <v>0</v>
      </c>
      <c r="BO27" s="109">
        <v>0</v>
      </c>
      <c r="BP27" s="109">
        <v>0</v>
      </c>
      <c r="BQ27" s="109">
        <v>0</v>
      </c>
      <c r="BR27" s="109">
        <v>0</v>
      </c>
      <c r="BS27" s="109">
        <v>0</v>
      </c>
      <c r="BT27" s="109">
        <v>0</v>
      </c>
      <c r="BU27" s="109">
        <v>0</v>
      </c>
      <c r="BV27" s="109">
        <v>0</v>
      </c>
      <c r="BW27" s="109">
        <v>0</v>
      </c>
      <c r="BX27" s="109">
        <v>0</v>
      </c>
      <c r="BY27" s="109">
        <v>0</v>
      </c>
      <c r="BZ27" s="110">
        <v>0</v>
      </c>
    </row>
    <row r="28" spans="3:78" ht="15.75" x14ac:dyDescent="0.25">
      <c r="C28" s="102" t="s">
        <v>132</v>
      </c>
      <c r="E28" s="1" t="s">
        <v>80</v>
      </c>
      <c r="F28" s="111">
        <v>0.08</v>
      </c>
      <c r="G28" s="112">
        <f t="shared" ref="G28:AN28" si="9">F28</f>
        <v>0.08</v>
      </c>
      <c r="H28" s="112">
        <f t="shared" si="9"/>
        <v>0.08</v>
      </c>
      <c r="I28" s="112">
        <f t="shared" si="9"/>
        <v>0.08</v>
      </c>
      <c r="J28" s="112">
        <f t="shared" si="9"/>
        <v>0.08</v>
      </c>
      <c r="K28" s="112">
        <f t="shared" si="9"/>
        <v>0.08</v>
      </c>
      <c r="L28" s="112">
        <f t="shared" si="9"/>
        <v>0.08</v>
      </c>
      <c r="M28" s="112">
        <f t="shared" si="9"/>
        <v>0.08</v>
      </c>
      <c r="N28" s="112">
        <f t="shared" si="9"/>
        <v>0.08</v>
      </c>
      <c r="O28" s="112">
        <f t="shared" si="9"/>
        <v>0.08</v>
      </c>
      <c r="P28" s="112">
        <f t="shared" si="9"/>
        <v>0.08</v>
      </c>
      <c r="Q28" s="112">
        <f t="shared" si="9"/>
        <v>0.08</v>
      </c>
      <c r="R28" s="112">
        <f t="shared" si="9"/>
        <v>0.08</v>
      </c>
      <c r="S28" s="112">
        <f t="shared" si="9"/>
        <v>0.08</v>
      </c>
      <c r="T28" s="112">
        <f t="shared" si="9"/>
        <v>0.08</v>
      </c>
      <c r="U28" s="112">
        <f t="shared" si="9"/>
        <v>0.08</v>
      </c>
      <c r="V28" s="112">
        <f t="shared" si="9"/>
        <v>0.08</v>
      </c>
      <c r="W28" s="112">
        <f t="shared" si="9"/>
        <v>0.08</v>
      </c>
      <c r="X28" s="112">
        <f t="shared" si="9"/>
        <v>0.08</v>
      </c>
      <c r="Y28" s="112">
        <f t="shared" si="9"/>
        <v>0.08</v>
      </c>
      <c r="Z28" s="112">
        <f t="shared" si="9"/>
        <v>0.08</v>
      </c>
      <c r="AA28" s="112">
        <f t="shared" si="9"/>
        <v>0.08</v>
      </c>
      <c r="AB28" s="112">
        <f t="shared" si="9"/>
        <v>0.08</v>
      </c>
      <c r="AC28" s="112">
        <f t="shared" si="9"/>
        <v>0.08</v>
      </c>
      <c r="AD28" s="112">
        <f t="shared" si="9"/>
        <v>0.08</v>
      </c>
      <c r="AE28" s="112">
        <f t="shared" si="9"/>
        <v>0.08</v>
      </c>
      <c r="AF28" s="112">
        <f t="shared" si="9"/>
        <v>0.08</v>
      </c>
      <c r="AG28" s="112">
        <f t="shared" si="9"/>
        <v>0.08</v>
      </c>
      <c r="AH28" s="112">
        <f t="shared" si="9"/>
        <v>0.08</v>
      </c>
      <c r="AI28" s="112">
        <f t="shared" si="9"/>
        <v>0.08</v>
      </c>
      <c r="AJ28" s="112">
        <f t="shared" si="9"/>
        <v>0.08</v>
      </c>
      <c r="AK28" s="112">
        <f t="shared" si="9"/>
        <v>0.08</v>
      </c>
      <c r="AL28" s="112">
        <f t="shared" si="9"/>
        <v>0.08</v>
      </c>
      <c r="AM28" s="112">
        <f t="shared" si="9"/>
        <v>0.08</v>
      </c>
      <c r="AN28" s="113">
        <f t="shared" si="9"/>
        <v>0.08</v>
      </c>
      <c r="AQ28" s="1" t="s">
        <v>80</v>
      </c>
      <c r="AR28" s="111">
        <v>0</v>
      </c>
      <c r="AS28" s="112">
        <v>0</v>
      </c>
      <c r="AT28" s="112">
        <v>0</v>
      </c>
      <c r="AU28" s="112">
        <v>0</v>
      </c>
      <c r="AV28" s="112">
        <v>0</v>
      </c>
      <c r="AW28" s="112">
        <v>0</v>
      </c>
      <c r="AX28" s="112">
        <v>0</v>
      </c>
      <c r="AY28" s="112">
        <v>0</v>
      </c>
      <c r="AZ28" s="112">
        <v>0</v>
      </c>
      <c r="BA28" s="112">
        <v>0</v>
      </c>
      <c r="BB28" s="112">
        <v>0</v>
      </c>
      <c r="BC28" s="112">
        <v>0</v>
      </c>
      <c r="BD28" s="112">
        <v>0</v>
      </c>
      <c r="BE28" s="112">
        <v>0</v>
      </c>
      <c r="BF28" s="112">
        <v>0</v>
      </c>
      <c r="BG28" s="112">
        <v>0</v>
      </c>
      <c r="BH28" s="112">
        <v>0</v>
      </c>
      <c r="BI28" s="112">
        <v>0</v>
      </c>
      <c r="BJ28" s="112">
        <v>0</v>
      </c>
      <c r="BK28" s="112">
        <v>0</v>
      </c>
      <c r="BL28" s="112">
        <v>0</v>
      </c>
      <c r="BM28" s="112">
        <v>0</v>
      </c>
      <c r="BN28" s="112">
        <v>0</v>
      </c>
      <c r="BO28" s="112">
        <v>0</v>
      </c>
      <c r="BP28" s="112">
        <v>0</v>
      </c>
      <c r="BQ28" s="112">
        <v>0</v>
      </c>
      <c r="BR28" s="112">
        <v>0</v>
      </c>
      <c r="BS28" s="112">
        <v>0</v>
      </c>
      <c r="BT28" s="112">
        <v>0</v>
      </c>
      <c r="BU28" s="112">
        <v>0</v>
      </c>
      <c r="BV28" s="112">
        <v>0</v>
      </c>
      <c r="BW28" s="112">
        <v>0</v>
      </c>
      <c r="BX28" s="112">
        <v>0</v>
      </c>
      <c r="BY28" s="112">
        <v>0</v>
      </c>
      <c r="BZ28" s="113">
        <v>0</v>
      </c>
    </row>
    <row r="29" spans="3:78" ht="15.75" x14ac:dyDescent="0.25">
      <c r="C29" s="102" t="s">
        <v>133</v>
      </c>
      <c r="E29" s="1" t="s">
        <v>248</v>
      </c>
      <c r="F29" s="111">
        <v>0.1</v>
      </c>
      <c r="G29" s="112">
        <f t="shared" ref="G29:AN30" si="10">F29</f>
        <v>0.1</v>
      </c>
      <c r="H29" s="112">
        <f t="shared" si="10"/>
        <v>0.1</v>
      </c>
      <c r="I29" s="112">
        <f t="shared" si="10"/>
        <v>0.1</v>
      </c>
      <c r="J29" s="112">
        <f t="shared" si="10"/>
        <v>0.1</v>
      </c>
      <c r="K29" s="112">
        <f t="shared" si="10"/>
        <v>0.1</v>
      </c>
      <c r="L29" s="112">
        <f t="shared" si="10"/>
        <v>0.1</v>
      </c>
      <c r="M29" s="112">
        <f t="shared" si="10"/>
        <v>0.1</v>
      </c>
      <c r="N29" s="112">
        <f t="shared" si="10"/>
        <v>0.1</v>
      </c>
      <c r="O29" s="112">
        <f t="shared" si="10"/>
        <v>0.1</v>
      </c>
      <c r="P29" s="112">
        <f t="shared" si="10"/>
        <v>0.1</v>
      </c>
      <c r="Q29" s="112">
        <f t="shared" si="10"/>
        <v>0.1</v>
      </c>
      <c r="R29" s="112">
        <f t="shared" si="10"/>
        <v>0.1</v>
      </c>
      <c r="S29" s="112">
        <f t="shared" si="10"/>
        <v>0.1</v>
      </c>
      <c r="T29" s="112">
        <f t="shared" si="10"/>
        <v>0.1</v>
      </c>
      <c r="U29" s="112">
        <f t="shared" si="10"/>
        <v>0.1</v>
      </c>
      <c r="V29" s="112">
        <f t="shared" si="10"/>
        <v>0.1</v>
      </c>
      <c r="W29" s="112">
        <f t="shared" si="10"/>
        <v>0.1</v>
      </c>
      <c r="X29" s="112">
        <f t="shared" si="10"/>
        <v>0.1</v>
      </c>
      <c r="Y29" s="112">
        <f t="shared" si="10"/>
        <v>0.1</v>
      </c>
      <c r="Z29" s="112">
        <f t="shared" si="10"/>
        <v>0.1</v>
      </c>
      <c r="AA29" s="112">
        <f t="shared" si="10"/>
        <v>0.1</v>
      </c>
      <c r="AB29" s="112">
        <f t="shared" si="10"/>
        <v>0.1</v>
      </c>
      <c r="AC29" s="112">
        <f t="shared" si="10"/>
        <v>0.1</v>
      </c>
      <c r="AD29" s="112">
        <f t="shared" si="10"/>
        <v>0.1</v>
      </c>
      <c r="AE29" s="112">
        <f t="shared" si="10"/>
        <v>0.1</v>
      </c>
      <c r="AF29" s="112">
        <f t="shared" si="10"/>
        <v>0.1</v>
      </c>
      <c r="AG29" s="112">
        <f t="shared" si="10"/>
        <v>0.1</v>
      </c>
      <c r="AH29" s="112">
        <f t="shared" si="10"/>
        <v>0.1</v>
      </c>
      <c r="AI29" s="112">
        <f t="shared" si="10"/>
        <v>0.1</v>
      </c>
      <c r="AJ29" s="112">
        <f t="shared" si="10"/>
        <v>0.1</v>
      </c>
      <c r="AK29" s="112">
        <f t="shared" si="10"/>
        <v>0.1</v>
      </c>
      <c r="AL29" s="112">
        <f t="shared" si="10"/>
        <v>0.1</v>
      </c>
      <c r="AM29" s="112">
        <f t="shared" si="10"/>
        <v>0.1</v>
      </c>
      <c r="AN29" s="113">
        <f t="shared" si="10"/>
        <v>0.1</v>
      </c>
      <c r="AQ29" s="1" t="s">
        <v>248</v>
      </c>
      <c r="AR29" s="111">
        <v>0</v>
      </c>
      <c r="AS29" s="112">
        <v>0</v>
      </c>
      <c r="AT29" s="112">
        <v>0</v>
      </c>
      <c r="AU29" s="112">
        <v>0</v>
      </c>
      <c r="AV29" s="112">
        <v>0</v>
      </c>
      <c r="AW29" s="112">
        <v>0</v>
      </c>
      <c r="AX29" s="112">
        <v>0</v>
      </c>
      <c r="AY29" s="112">
        <v>0</v>
      </c>
      <c r="AZ29" s="112">
        <v>0</v>
      </c>
      <c r="BA29" s="112">
        <v>0</v>
      </c>
      <c r="BB29" s="112">
        <v>0</v>
      </c>
      <c r="BC29" s="112">
        <v>0</v>
      </c>
      <c r="BD29" s="112">
        <v>0</v>
      </c>
      <c r="BE29" s="112">
        <v>0</v>
      </c>
      <c r="BF29" s="112">
        <v>0</v>
      </c>
      <c r="BG29" s="112">
        <v>0</v>
      </c>
      <c r="BH29" s="112">
        <v>0</v>
      </c>
      <c r="BI29" s="112">
        <v>0</v>
      </c>
      <c r="BJ29" s="112">
        <v>0</v>
      </c>
      <c r="BK29" s="112">
        <v>0</v>
      </c>
      <c r="BL29" s="112">
        <v>0</v>
      </c>
      <c r="BM29" s="112">
        <v>0</v>
      </c>
      <c r="BN29" s="112">
        <v>0</v>
      </c>
      <c r="BO29" s="112">
        <v>0</v>
      </c>
      <c r="BP29" s="112">
        <v>0</v>
      </c>
      <c r="BQ29" s="112">
        <v>0</v>
      </c>
      <c r="BR29" s="112">
        <v>0</v>
      </c>
      <c r="BS29" s="112">
        <v>0</v>
      </c>
      <c r="BT29" s="112">
        <v>0</v>
      </c>
      <c r="BU29" s="112">
        <v>0</v>
      </c>
      <c r="BV29" s="112">
        <v>0</v>
      </c>
      <c r="BW29" s="112">
        <v>0</v>
      </c>
      <c r="BX29" s="112">
        <v>0</v>
      </c>
      <c r="BY29" s="112">
        <v>0</v>
      </c>
      <c r="BZ29" s="113">
        <v>0</v>
      </c>
    </row>
    <row r="30" spans="3:78" ht="15.75" x14ac:dyDescent="0.25">
      <c r="E30" s="1" t="s">
        <v>81</v>
      </c>
      <c r="F30" s="111">
        <v>0.13</v>
      </c>
      <c r="G30" s="112">
        <f t="shared" ref="G30:R30" si="11">F30</f>
        <v>0.13</v>
      </c>
      <c r="H30" s="112">
        <f t="shared" si="11"/>
        <v>0.13</v>
      </c>
      <c r="I30" s="112">
        <f t="shared" si="11"/>
        <v>0.13</v>
      </c>
      <c r="J30" s="112">
        <f t="shared" si="11"/>
        <v>0.13</v>
      </c>
      <c r="K30" s="112">
        <f t="shared" si="11"/>
        <v>0.13</v>
      </c>
      <c r="L30" s="112">
        <f t="shared" si="11"/>
        <v>0.13</v>
      </c>
      <c r="M30" s="112">
        <f t="shared" si="11"/>
        <v>0.13</v>
      </c>
      <c r="N30" s="112">
        <f t="shared" si="11"/>
        <v>0.13</v>
      </c>
      <c r="O30" s="112">
        <f t="shared" si="11"/>
        <v>0.13</v>
      </c>
      <c r="P30" s="112">
        <f t="shared" si="11"/>
        <v>0.13</v>
      </c>
      <c r="Q30" s="112">
        <f t="shared" si="11"/>
        <v>0.13</v>
      </c>
      <c r="R30" s="112">
        <f t="shared" si="11"/>
        <v>0.13</v>
      </c>
      <c r="S30" s="112">
        <f t="shared" si="10"/>
        <v>0.13</v>
      </c>
      <c r="T30" s="112">
        <f t="shared" si="10"/>
        <v>0.13</v>
      </c>
      <c r="U30" s="112">
        <f t="shared" si="10"/>
        <v>0.13</v>
      </c>
      <c r="V30" s="112">
        <f t="shared" si="10"/>
        <v>0.13</v>
      </c>
      <c r="W30" s="112">
        <f t="shared" si="10"/>
        <v>0.13</v>
      </c>
      <c r="X30" s="112">
        <f t="shared" si="10"/>
        <v>0.13</v>
      </c>
      <c r="Y30" s="112">
        <f t="shared" si="10"/>
        <v>0.13</v>
      </c>
      <c r="Z30" s="112">
        <f t="shared" si="10"/>
        <v>0.13</v>
      </c>
      <c r="AA30" s="112">
        <f t="shared" si="10"/>
        <v>0.13</v>
      </c>
      <c r="AB30" s="112">
        <f t="shared" si="10"/>
        <v>0.13</v>
      </c>
      <c r="AC30" s="112">
        <f t="shared" si="10"/>
        <v>0.13</v>
      </c>
      <c r="AD30" s="112">
        <f t="shared" si="10"/>
        <v>0.13</v>
      </c>
      <c r="AE30" s="112">
        <f t="shared" si="10"/>
        <v>0.13</v>
      </c>
      <c r="AF30" s="112">
        <f t="shared" si="10"/>
        <v>0.13</v>
      </c>
      <c r="AG30" s="112">
        <f t="shared" si="10"/>
        <v>0.13</v>
      </c>
      <c r="AH30" s="112">
        <f t="shared" si="10"/>
        <v>0.13</v>
      </c>
      <c r="AI30" s="112">
        <f t="shared" si="10"/>
        <v>0.13</v>
      </c>
      <c r="AJ30" s="112">
        <f t="shared" si="10"/>
        <v>0.13</v>
      </c>
      <c r="AK30" s="112">
        <f t="shared" si="10"/>
        <v>0.13</v>
      </c>
      <c r="AL30" s="112">
        <f t="shared" si="10"/>
        <v>0.13</v>
      </c>
      <c r="AM30" s="112">
        <f t="shared" si="10"/>
        <v>0.13</v>
      </c>
      <c r="AN30" s="112">
        <f t="shared" si="10"/>
        <v>0.13</v>
      </c>
      <c r="AQ30" s="1" t="s">
        <v>81</v>
      </c>
      <c r="AR30" s="111">
        <v>0</v>
      </c>
      <c r="AS30" s="112">
        <v>0</v>
      </c>
      <c r="AT30" s="112">
        <v>0</v>
      </c>
      <c r="AU30" s="112">
        <v>0</v>
      </c>
      <c r="AV30" s="112">
        <v>0</v>
      </c>
      <c r="AW30" s="112">
        <v>0</v>
      </c>
      <c r="AX30" s="112">
        <v>0</v>
      </c>
      <c r="AY30" s="112">
        <v>0</v>
      </c>
      <c r="AZ30" s="112">
        <v>0</v>
      </c>
      <c r="BA30" s="112">
        <v>0</v>
      </c>
      <c r="BB30" s="112">
        <v>0</v>
      </c>
      <c r="BC30" s="112">
        <v>0</v>
      </c>
      <c r="BD30" s="112">
        <v>0</v>
      </c>
      <c r="BE30" s="112">
        <v>0</v>
      </c>
      <c r="BF30" s="112">
        <v>0</v>
      </c>
      <c r="BG30" s="112">
        <v>0</v>
      </c>
      <c r="BH30" s="112">
        <v>0</v>
      </c>
      <c r="BI30" s="112">
        <v>0</v>
      </c>
      <c r="BJ30" s="112">
        <v>0</v>
      </c>
      <c r="BK30" s="112">
        <v>0</v>
      </c>
      <c r="BL30" s="112">
        <v>0</v>
      </c>
      <c r="BM30" s="112">
        <v>0</v>
      </c>
      <c r="BN30" s="112">
        <v>0</v>
      </c>
      <c r="BO30" s="112">
        <v>0</v>
      </c>
      <c r="BP30" s="112">
        <v>0</v>
      </c>
      <c r="BQ30" s="112">
        <v>0</v>
      </c>
      <c r="BR30" s="112">
        <v>0</v>
      </c>
      <c r="BS30" s="112">
        <v>0</v>
      </c>
      <c r="BT30" s="112">
        <v>0</v>
      </c>
      <c r="BU30" s="112">
        <v>0</v>
      </c>
      <c r="BV30" s="112">
        <v>0</v>
      </c>
      <c r="BW30" s="112">
        <v>0</v>
      </c>
      <c r="BX30" s="112">
        <v>0</v>
      </c>
      <c r="BY30" s="112">
        <v>0</v>
      </c>
      <c r="BZ30" s="113">
        <v>0</v>
      </c>
    </row>
    <row r="31" spans="3:78" ht="15.75" x14ac:dyDescent="0.25">
      <c r="E31" s="1" t="s">
        <v>82</v>
      </c>
      <c r="F31" s="111">
        <v>0.01</v>
      </c>
      <c r="G31" s="112">
        <f t="shared" ref="G31:AN31" si="12">F31</f>
        <v>0.01</v>
      </c>
      <c r="H31" s="112">
        <f t="shared" si="12"/>
        <v>0.01</v>
      </c>
      <c r="I31" s="112">
        <f t="shared" si="12"/>
        <v>0.01</v>
      </c>
      <c r="J31" s="112">
        <f t="shared" si="12"/>
        <v>0.01</v>
      </c>
      <c r="K31" s="112">
        <f t="shared" si="12"/>
        <v>0.01</v>
      </c>
      <c r="L31" s="112">
        <f t="shared" si="12"/>
        <v>0.01</v>
      </c>
      <c r="M31" s="112">
        <f t="shared" si="12"/>
        <v>0.01</v>
      </c>
      <c r="N31" s="112">
        <f t="shared" si="12"/>
        <v>0.01</v>
      </c>
      <c r="O31" s="112">
        <f t="shared" si="12"/>
        <v>0.01</v>
      </c>
      <c r="P31" s="112">
        <f t="shared" si="12"/>
        <v>0.01</v>
      </c>
      <c r="Q31" s="112">
        <f t="shared" si="12"/>
        <v>0.01</v>
      </c>
      <c r="R31" s="112">
        <f t="shared" si="12"/>
        <v>0.01</v>
      </c>
      <c r="S31" s="112">
        <f t="shared" si="12"/>
        <v>0.01</v>
      </c>
      <c r="T31" s="112">
        <f t="shared" si="12"/>
        <v>0.01</v>
      </c>
      <c r="U31" s="112">
        <f t="shared" si="12"/>
        <v>0.01</v>
      </c>
      <c r="V31" s="112">
        <f t="shared" si="12"/>
        <v>0.01</v>
      </c>
      <c r="W31" s="112">
        <f t="shared" si="12"/>
        <v>0.01</v>
      </c>
      <c r="X31" s="112">
        <f t="shared" si="12"/>
        <v>0.01</v>
      </c>
      <c r="Y31" s="112">
        <f t="shared" si="12"/>
        <v>0.01</v>
      </c>
      <c r="Z31" s="112">
        <f t="shared" si="12"/>
        <v>0.01</v>
      </c>
      <c r="AA31" s="112">
        <f t="shared" si="12"/>
        <v>0.01</v>
      </c>
      <c r="AB31" s="112">
        <f t="shared" si="12"/>
        <v>0.01</v>
      </c>
      <c r="AC31" s="112">
        <f t="shared" si="12"/>
        <v>0.01</v>
      </c>
      <c r="AD31" s="112">
        <f t="shared" si="12"/>
        <v>0.01</v>
      </c>
      <c r="AE31" s="112">
        <f t="shared" si="12"/>
        <v>0.01</v>
      </c>
      <c r="AF31" s="112">
        <f t="shared" si="12"/>
        <v>0.01</v>
      </c>
      <c r="AG31" s="112">
        <f t="shared" si="12"/>
        <v>0.01</v>
      </c>
      <c r="AH31" s="112">
        <f t="shared" si="12"/>
        <v>0.01</v>
      </c>
      <c r="AI31" s="112">
        <f t="shared" si="12"/>
        <v>0.01</v>
      </c>
      <c r="AJ31" s="112">
        <f t="shared" si="12"/>
        <v>0.01</v>
      </c>
      <c r="AK31" s="112">
        <f t="shared" si="12"/>
        <v>0.01</v>
      </c>
      <c r="AL31" s="112">
        <f t="shared" si="12"/>
        <v>0.01</v>
      </c>
      <c r="AM31" s="112">
        <f t="shared" si="12"/>
        <v>0.01</v>
      </c>
      <c r="AN31" s="113">
        <f t="shared" si="12"/>
        <v>0.01</v>
      </c>
      <c r="AQ31" s="1" t="s">
        <v>82</v>
      </c>
      <c r="AR31" s="111">
        <v>0</v>
      </c>
      <c r="AS31" s="112">
        <v>0</v>
      </c>
      <c r="AT31" s="112">
        <v>0</v>
      </c>
      <c r="AU31" s="112">
        <v>0</v>
      </c>
      <c r="AV31" s="112">
        <v>0</v>
      </c>
      <c r="AW31" s="112">
        <v>0</v>
      </c>
      <c r="AX31" s="112">
        <v>0</v>
      </c>
      <c r="AY31" s="112">
        <v>0</v>
      </c>
      <c r="AZ31" s="112">
        <v>0</v>
      </c>
      <c r="BA31" s="112">
        <v>0</v>
      </c>
      <c r="BB31" s="112">
        <v>0</v>
      </c>
      <c r="BC31" s="112">
        <v>0</v>
      </c>
      <c r="BD31" s="112">
        <v>0</v>
      </c>
      <c r="BE31" s="112">
        <v>0</v>
      </c>
      <c r="BF31" s="112">
        <v>0</v>
      </c>
      <c r="BG31" s="112">
        <v>0</v>
      </c>
      <c r="BH31" s="112">
        <v>0</v>
      </c>
      <c r="BI31" s="112">
        <v>0</v>
      </c>
      <c r="BJ31" s="112">
        <v>0</v>
      </c>
      <c r="BK31" s="112">
        <v>0</v>
      </c>
      <c r="BL31" s="112">
        <v>0</v>
      </c>
      <c r="BM31" s="112">
        <v>0</v>
      </c>
      <c r="BN31" s="112">
        <v>0</v>
      </c>
      <c r="BO31" s="112">
        <v>0</v>
      </c>
      <c r="BP31" s="112">
        <v>0</v>
      </c>
      <c r="BQ31" s="112">
        <v>0</v>
      </c>
      <c r="BR31" s="112">
        <v>0</v>
      </c>
      <c r="BS31" s="112">
        <v>0</v>
      </c>
      <c r="BT31" s="112">
        <v>0</v>
      </c>
      <c r="BU31" s="112">
        <v>0</v>
      </c>
      <c r="BV31" s="112">
        <v>0</v>
      </c>
      <c r="BW31" s="112">
        <v>0</v>
      </c>
      <c r="BX31" s="112">
        <v>0</v>
      </c>
      <c r="BY31" s="112">
        <v>0</v>
      </c>
      <c r="BZ31" s="113">
        <v>0</v>
      </c>
    </row>
    <row r="32" spans="3:78" ht="16.5" thickBot="1" x14ac:dyDescent="0.3">
      <c r="E32" s="1" t="s">
        <v>83</v>
      </c>
      <c r="F32" s="114">
        <f>1%-5%</f>
        <v>-0.04</v>
      </c>
      <c r="G32" s="115">
        <f t="shared" ref="G32:AN32" si="13">F32</f>
        <v>-0.04</v>
      </c>
      <c r="H32" s="115">
        <f t="shared" si="13"/>
        <v>-0.04</v>
      </c>
      <c r="I32" s="115">
        <f t="shared" si="13"/>
        <v>-0.04</v>
      </c>
      <c r="J32" s="115">
        <f t="shared" si="13"/>
        <v>-0.04</v>
      </c>
      <c r="K32" s="115">
        <f t="shared" si="13"/>
        <v>-0.04</v>
      </c>
      <c r="L32" s="115">
        <f t="shared" si="13"/>
        <v>-0.04</v>
      </c>
      <c r="M32" s="115">
        <f t="shared" si="13"/>
        <v>-0.04</v>
      </c>
      <c r="N32" s="115">
        <f t="shared" si="13"/>
        <v>-0.04</v>
      </c>
      <c r="O32" s="115">
        <f t="shared" si="13"/>
        <v>-0.04</v>
      </c>
      <c r="P32" s="115">
        <f t="shared" si="13"/>
        <v>-0.04</v>
      </c>
      <c r="Q32" s="115">
        <f t="shared" si="13"/>
        <v>-0.04</v>
      </c>
      <c r="R32" s="115">
        <f t="shared" si="13"/>
        <v>-0.04</v>
      </c>
      <c r="S32" s="115">
        <f t="shared" si="13"/>
        <v>-0.04</v>
      </c>
      <c r="T32" s="115">
        <f t="shared" si="13"/>
        <v>-0.04</v>
      </c>
      <c r="U32" s="115">
        <f t="shared" si="13"/>
        <v>-0.04</v>
      </c>
      <c r="V32" s="115">
        <f t="shared" si="13"/>
        <v>-0.04</v>
      </c>
      <c r="W32" s="115">
        <f t="shared" si="13"/>
        <v>-0.04</v>
      </c>
      <c r="X32" s="115">
        <f t="shared" si="13"/>
        <v>-0.04</v>
      </c>
      <c r="Y32" s="115">
        <f t="shared" si="13"/>
        <v>-0.04</v>
      </c>
      <c r="Z32" s="115">
        <f t="shared" si="13"/>
        <v>-0.04</v>
      </c>
      <c r="AA32" s="115">
        <f t="shared" si="13"/>
        <v>-0.04</v>
      </c>
      <c r="AB32" s="115">
        <f t="shared" si="13"/>
        <v>-0.04</v>
      </c>
      <c r="AC32" s="115">
        <f t="shared" si="13"/>
        <v>-0.04</v>
      </c>
      <c r="AD32" s="115">
        <f t="shared" si="13"/>
        <v>-0.04</v>
      </c>
      <c r="AE32" s="115">
        <f t="shared" si="13"/>
        <v>-0.04</v>
      </c>
      <c r="AF32" s="115">
        <f t="shared" si="13"/>
        <v>-0.04</v>
      </c>
      <c r="AG32" s="115">
        <f t="shared" si="13"/>
        <v>-0.04</v>
      </c>
      <c r="AH32" s="115">
        <f t="shared" si="13"/>
        <v>-0.04</v>
      </c>
      <c r="AI32" s="115">
        <f t="shared" si="13"/>
        <v>-0.04</v>
      </c>
      <c r="AJ32" s="115">
        <f t="shared" si="13"/>
        <v>-0.04</v>
      </c>
      <c r="AK32" s="115">
        <f t="shared" si="13"/>
        <v>-0.04</v>
      </c>
      <c r="AL32" s="115">
        <f t="shared" si="13"/>
        <v>-0.04</v>
      </c>
      <c r="AM32" s="115">
        <f t="shared" si="13"/>
        <v>-0.04</v>
      </c>
      <c r="AN32" s="116">
        <f t="shared" si="13"/>
        <v>-0.04</v>
      </c>
      <c r="AQ32" s="1" t="s">
        <v>83</v>
      </c>
      <c r="AR32" s="114">
        <v>0</v>
      </c>
      <c r="AS32" s="115">
        <v>0</v>
      </c>
      <c r="AT32" s="115">
        <v>0</v>
      </c>
      <c r="AU32" s="115">
        <v>0</v>
      </c>
      <c r="AV32" s="115">
        <v>0</v>
      </c>
      <c r="AW32" s="115">
        <v>0</v>
      </c>
      <c r="AX32" s="115">
        <v>0</v>
      </c>
      <c r="AY32" s="115">
        <v>0</v>
      </c>
      <c r="AZ32" s="115">
        <v>0</v>
      </c>
      <c r="BA32" s="115">
        <v>0</v>
      </c>
      <c r="BB32" s="115">
        <v>0</v>
      </c>
      <c r="BC32" s="115">
        <v>0</v>
      </c>
      <c r="BD32" s="115">
        <v>0</v>
      </c>
      <c r="BE32" s="115">
        <v>0</v>
      </c>
      <c r="BF32" s="115">
        <v>0</v>
      </c>
      <c r="BG32" s="115">
        <v>0</v>
      </c>
      <c r="BH32" s="115">
        <v>0</v>
      </c>
      <c r="BI32" s="115">
        <v>0</v>
      </c>
      <c r="BJ32" s="115">
        <v>0</v>
      </c>
      <c r="BK32" s="115">
        <v>0</v>
      </c>
      <c r="BL32" s="115">
        <v>0</v>
      </c>
      <c r="BM32" s="115">
        <v>0</v>
      </c>
      <c r="BN32" s="115">
        <v>0</v>
      </c>
      <c r="BO32" s="115">
        <v>0</v>
      </c>
      <c r="BP32" s="115">
        <v>0</v>
      </c>
      <c r="BQ32" s="115">
        <v>0</v>
      </c>
      <c r="BR32" s="115">
        <v>0</v>
      </c>
      <c r="BS32" s="115">
        <v>0</v>
      </c>
      <c r="BT32" s="115">
        <v>0</v>
      </c>
      <c r="BU32" s="115">
        <v>0</v>
      </c>
      <c r="BV32" s="115">
        <v>0</v>
      </c>
      <c r="BW32" s="115">
        <v>0</v>
      </c>
      <c r="BX32" s="115">
        <v>0</v>
      </c>
      <c r="BY32" s="115">
        <v>0</v>
      </c>
      <c r="BZ32" s="116">
        <v>0</v>
      </c>
    </row>
    <row r="35" spans="2:78" s="128" customFormat="1" x14ac:dyDescent="0.25">
      <c r="B35" s="129"/>
      <c r="D35" s="45"/>
      <c r="F35" s="130"/>
    </row>
    <row r="37" spans="2:78" x14ac:dyDescent="0.25">
      <c r="E37" s="104" t="s">
        <v>1</v>
      </c>
      <c r="AQ37" s="104" t="s">
        <v>131</v>
      </c>
    </row>
    <row r="38" spans="2:78" ht="15.75" thickBot="1" x14ac:dyDescent="0.3">
      <c r="B38" s="118" t="s">
        <v>147</v>
      </c>
      <c r="C38" s="123" t="s">
        <v>142</v>
      </c>
      <c r="D38" s="121" t="s">
        <v>182</v>
      </c>
      <c r="F38" s="119">
        <f>Basecase!M5</f>
        <v>2020</v>
      </c>
      <c r="G38" s="119">
        <f>Basecase!N5</f>
        <v>2021</v>
      </c>
      <c r="H38" s="119">
        <f>Basecase!O5</f>
        <v>2022</v>
      </c>
      <c r="I38" s="119">
        <f>Basecase!P5</f>
        <v>2023</v>
      </c>
      <c r="J38" s="119">
        <f>Basecase!Q5</f>
        <v>2024</v>
      </c>
      <c r="K38" s="119">
        <f>Basecase!R5</f>
        <v>2025</v>
      </c>
      <c r="L38" s="119">
        <f>Basecase!S5</f>
        <v>2026</v>
      </c>
      <c r="M38" s="119">
        <f>Basecase!T5</f>
        <v>2027</v>
      </c>
      <c r="N38" s="119">
        <f>Basecase!U5</f>
        <v>2028</v>
      </c>
      <c r="O38" s="119">
        <f>Basecase!V5</f>
        <v>2029</v>
      </c>
      <c r="P38" s="119">
        <f>Basecase!W5</f>
        <v>2030</v>
      </c>
      <c r="Q38" s="119">
        <f>Basecase!X5</f>
        <v>2031</v>
      </c>
      <c r="R38" s="119">
        <f>Basecase!Y5</f>
        <v>2032</v>
      </c>
      <c r="S38" s="119">
        <f>Basecase!Z5</f>
        <v>2033</v>
      </c>
      <c r="T38" s="119">
        <f>Basecase!AA5</f>
        <v>2034</v>
      </c>
      <c r="U38" s="119">
        <f>Basecase!AB5</f>
        <v>2035</v>
      </c>
      <c r="V38" s="119">
        <f>Basecase!AC5</f>
        <v>2036</v>
      </c>
      <c r="W38" s="119">
        <f>Basecase!AD5</f>
        <v>2037</v>
      </c>
      <c r="X38" s="119">
        <f>Basecase!AE5</f>
        <v>2038</v>
      </c>
      <c r="Y38" s="119">
        <f>Basecase!AF5</f>
        <v>2039</v>
      </c>
      <c r="Z38" s="119">
        <f>Basecase!AG5</f>
        <v>2040</v>
      </c>
      <c r="AA38" s="119">
        <f>Basecase!AH5</f>
        <v>2041</v>
      </c>
      <c r="AB38" s="119">
        <f>Basecase!AI5</f>
        <v>2042</v>
      </c>
      <c r="AC38" s="119">
        <f>Basecase!AJ5</f>
        <v>2043</v>
      </c>
      <c r="AD38" s="119">
        <f>Basecase!AK5</f>
        <v>2044</v>
      </c>
      <c r="AE38" s="119">
        <f>Basecase!AL5</f>
        <v>2045</v>
      </c>
      <c r="AF38" s="119">
        <f>Basecase!AM5</f>
        <v>2046</v>
      </c>
      <c r="AG38" s="119">
        <f>Basecase!AN5</f>
        <v>2047</v>
      </c>
      <c r="AH38" s="119">
        <f>Basecase!AO5</f>
        <v>2048</v>
      </c>
      <c r="AI38" s="119">
        <f>Basecase!AP5</f>
        <v>2049</v>
      </c>
      <c r="AJ38" s="119">
        <f>Basecase!AQ5</f>
        <v>2050</v>
      </c>
      <c r="AK38" s="119">
        <f>Basecase!AR5</f>
        <v>2051</v>
      </c>
      <c r="AL38" s="119">
        <f>Basecase!AS5</f>
        <v>2052</v>
      </c>
      <c r="AM38" s="119">
        <f>Basecase!AT5</f>
        <v>2053</v>
      </c>
      <c r="AN38" s="119">
        <f>Basecase!AU5</f>
        <v>2054</v>
      </c>
      <c r="AP38" s="104" t="str">
        <f>D38</f>
        <v>Multipliers for Basecase (M+N*S)</v>
      </c>
      <c r="AR38" s="102">
        <f>F38</f>
        <v>2020</v>
      </c>
      <c r="AS38" s="102">
        <f t="shared" ref="AS38:BZ38" si="14">G38</f>
        <v>2021</v>
      </c>
      <c r="AT38" s="102">
        <f t="shared" si="14"/>
        <v>2022</v>
      </c>
      <c r="AU38" s="102">
        <f t="shared" si="14"/>
        <v>2023</v>
      </c>
      <c r="AV38" s="102">
        <f t="shared" si="14"/>
        <v>2024</v>
      </c>
      <c r="AW38" s="102">
        <f t="shared" si="14"/>
        <v>2025</v>
      </c>
      <c r="AX38" s="102">
        <f t="shared" si="14"/>
        <v>2026</v>
      </c>
      <c r="AY38" s="102">
        <f t="shared" si="14"/>
        <v>2027</v>
      </c>
      <c r="AZ38" s="102">
        <f t="shared" si="14"/>
        <v>2028</v>
      </c>
      <c r="BA38" s="102">
        <f t="shared" si="14"/>
        <v>2029</v>
      </c>
      <c r="BB38" s="102">
        <f t="shared" si="14"/>
        <v>2030</v>
      </c>
      <c r="BC38" s="102">
        <f t="shared" si="14"/>
        <v>2031</v>
      </c>
      <c r="BD38" s="102">
        <f t="shared" si="14"/>
        <v>2032</v>
      </c>
      <c r="BE38" s="102">
        <f t="shared" si="14"/>
        <v>2033</v>
      </c>
      <c r="BF38" s="102">
        <f t="shared" si="14"/>
        <v>2034</v>
      </c>
      <c r="BG38" s="102">
        <f t="shared" si="14"/>
        <v>2035</v>
      </c>
      <c r="BH38" s="102">
        <f t="shared" si="14"/>
        <v>2036</v>
      </c>
      <c r="BI38" s="102">
        <f t="shared" si="14"/>
        <v>2037</v>
      </c>
      <c r="BJ38" s="102">
        <f t="shared" si="14"/>
        <v>2038</v>
      </c>
      <c r="BK38" s="102">
        <f t="shared" si="14"/>
        <v>2039</v>
      </c>
      <c r="BL38" s="102">
        <f t="shared" si="14"/>
        <v>2040</v>
      </c>
      <c r="BM38" s="102">
        <f t="shared" si="14"/>
        <v>2041</v>
      </c>
      <c r="BN38" s="102">
        <f t="shared" si="14"/>
        <v>2042</v>
      </c>
      <c r="BO38" s="102">
        <f t="shared" si="14"/>
        <v>2043</v>
      </c>
      <c r="BP38" s="102">
        <f t="shared" si="14"/>
        <v>2044</v>
      </c>
      <c r="BQ38" s="102">
        <f t="shared" si="14"/>
        <v>2045</v>
      </c>
      <c r="BR38" s="102">
        <f t="shared" si="14"/>
        <v>2046</v>
      </c>
      <c r="BS38" s="102">
        <f t="shared" si="14"/>
        <v>2047</v>
      </c>
      <c r="BT38" s="102">
        <f t="shared" si="14"/>
        <v>2048</v>
      </c>
      <c r="BU38" s="102">
        <f t="shared" si="14"/>
        <v>2049</v>
      </c>
      <c r="BV38" s="102">
        <f t="shared" si="14"/>
        <v>2050</v>
      </c>
      <c r="BW38" s="102">
        <f t="shared" si="14"/>
        <v>2051</v>
      </c>
      <c r="BX38" s="102">
        <f t="shared" si="14"/>
        <v>2052</v>
      </c>
      <c r="BY38" s="102">
        <f t="shared" si="14"/>
        <v>2053</v>
      </c>
      <c r="BZ38" s="102">
        <f t="shared" si="14"/>
        <v>2054</v>
      </c>
    </row>
    <row r="39" spans="2:78" x14ac:dyDescent="0.25">
      <c r="B39" s="135">
        <f>(1-F18)/F27</f>
        <v>-1.0000000000000009</v>
      </c>
      <c r="C39" s="131">
        <f>NORMDIST(B39,0,1,1)</f>
        <v>0.1586552539314568</v>
      </c>
      <c r="E39" s="1" t="s">
        <v>79</v>
      </c>
      <c r="F39" s="139">
        <v>1</v>
      </c>
      <c r="G39" s="93">
        <v>1</v>
      </c>
      <c r="H39" s="93">
        <v>1</v>
      </c>
      <c r="I39" s="93">
        <v>1</v>
      </c>
      <c r="J39" s="93">
        <v>1</v>
      </c>
      <c r="K39" s="93">
        <v>1</v>
      </c>
      <c r="L39" s="93">
        <v>1</v>
      </c>
      <c r="M39" s="93">
        <v>1</v>
      </c>
      <c r="N39" s="93">
        <v>1</v>
      </c>
      <c r="O39" s="93">
        <v>1</v>
      </c>
      <c r="P39" s="93">
        <v>1</v>
      </c>
      <c r="Q39" s="93">
        <v>1</v>
      </c>
      <c r="R39" s="93">
        <v>1</v>
      </c>
      <c r="S39" s="93">
        <v>1</v>
      </c>
      <c r="T39" s="93">
        <v>1</v>
      </c>
      <c r="U39" s="93">
        <v>1</v>
      </c>
      <c r="V39" s="93">
        <v>1</v>
      </c>
      <c r="W39" s="93">
        <v>1</v>
      </c>
      <c r="X39" s="93">
        <v>1</v>
      </c>
      <c r="Y39" s="93">
        <v>1</v>
      </c>
      <c r="Z39" s="93">
        <v>1</v>
      </c>
      <c r="AA39" s="93">
        <v>1</v>
      </c>
      <c r="AB39" s="93">
        <v>1</v>
      </c>
      <c r="AC39" s="93">
        <v>1</v>
      </c>
      <c r="AD39" s="93">
        <v>1</v>
      </c>
      <c r="AE39" s="93">
        <v>1</v>
      </c>
      <c r="AF39" s="93">
        <v>1</v>
      </c>
      <c r="AG39" s="93">
        <v>1</v>
      </c>
      <c r="AH39" s="93">
        <v>1</v>
      </c>
      <c r="AI39" s="93">
        <v>1</v>
      </c>
      <c r="AJ39" s="93">
        <v>1</v>
      </c>
      <c r="AK39" s="93">
        <v>1</v>
      </c>
      <c r="AL39" s="93">
        <v>1</v>
      </c>
      <c r="AM39" s="93">
        <v>1</v>
      </c>
      <c r="AN39" s="94">
        <v>1</v>
      </c>
      <c r="AQ39" s="1" t="s">
        <v>79</v>
      </c>
      <c r="AR39" s="105">
        <f t="shared" ref="AR39:BZ39" si="15">AR$18+AR$27*$B39</f>
        <v>1</v>
      </c>
      <c r="AS39" s="5">
        <f t="shared" si="15"/>
        <v>1</v>
      </c>
      <c r="AT39" s="5">
        <f t="shared" si="15"/>
        <v>1</v>
      </c>
      <c r="AU39" s="5">
        <f t="shared" si="15"/>
        <v>1</v>
      </c>
      <c r="AV39" s="5">
        <f t="shared" si="15"/>
        <v>1</v>
      </c>
      <c r="AW39" s="5">
        <f t="shared" si="15"/>
        <v>1</v>
      </c>
      <c r="AX39" s="5">
        <f t="shared" si="15"/>
        <v>1</v>
      </c>
      <c r="AY39" s="5">
        <f t="shared" si="15"/>
        <v>1</v>
      </c>
      <c r="AZ39" s="5">
        <f t="shared" si="15"/>
        <v>1</v>
      </c>
      <c r="BA39" s="5">
        <f t="shared" si="15"/>
        <v>1</v>
      </c>
      <c r="BB39" s="5">
        <f t="shared" si="15"/>
        <v>1</v>
      </c>
      <c r="BC39" s="5">
        <f t="shared" si="15"/>
        <v>1</v>
      </c>
      <c r="BD39" s="5">
        <f t="shared" si="15"/>
        <v>1</v>
      </c>
      <c r="BE39" s="5">
        <f t="shared" si="15"/>
        <v>1</v>
      </c>
      <c r="BF39" s="5">
        <f t="shared" si="15"/>
        <v>1</v>
      </c>
      <c r="BG39" s="5">
        <f t="shared" si="15"/>
        <v>1</v>
      </c>
      <c r="BH39" s="5">
        <f t="shared" si="15"/>
        <v>1</v>
      </c>
      <c r="BI39" s="5">
        <f t="shared" si="15"/>
        <v>1</v>
      </c>
      <c r="BJ39" s="5">
        <f t="shared" si="15"/>
        <v>1</v>
      </c>
      <c r="BK39" s="5">
        <f t="shared" si="15"/>
        <v>1</v>
      </c>
      <c r="BL39" s="5">
        <f t="shared" si="15"/>
        <v>1</v>
      </c>
      <c r="BM39" s="5">
        <f t="shared" si="15"/>
        <v>1</v>
      </c>
      <c r="BN39" s="5">
        <f t="shared" si="15"/>
        <v>1</v>
      </c>
      <c r="BO39" s="5">
        <f t="shared" si="15"/>
        <v>1</v>
      </c>
      <c r="BP39" s="5">
        <f t="shared" si="15"/>
        <v>1</v>
      </c>
      <c r="BQ39" s="5">
        <f t="shared" si="15"/>
        <v>1</v>
      </c>
      <c r="BR39" s="5">
        <f t="shared" si="15"/>
        <v>1</v>
      </c>
      <c r="BS39" s="5">
        <f t="shared" si="15"/>
        <v>1</v>
      </c>
      <c r="BT39" s="5">
        <f t="shared" si="15"/>
        <v>1</v>
      </c>
      <c r="BU39" s="5">
        <f t="shared" si="15"/>
        <v>1</v>
      </c>
      <c r="BV39" s="5">
        <f t="shared" si="15"/>
        <v>1</v>
      </c>
      <c r="BW39" s="5">
        <f t="shared" si="15"/>
        <v>1</v>
      </c>
      <c r="BX39" s="5">
        <f t="shared" si="15"/>
        <v>1</v>
      </c>
      <c r="BY39" s="5">
        <f t="shared" si="15"/>
        <v>1</v>
      </c>
      <c r="BZ39" s="6">
        <f t="shared" si="15"/>
        <v>1</v>
      </c>
    </row>
    <row r="40" spans="2:78" x14ac:dyDescent="0.25">
      <c r="B40" s="102" t="s">
        <v>134</v>
      </c>
      <c r="E40" s="1" t="s">
        <v>80</v>
      </c>
      <c r="F40" s="140">
        <v>1</v>
      </c>
      <c r="G40" s="96">
        <v>1</v>
      </c>
      <c r="H40" s="96">
        <v>1</v>
      </c>
      <c r="I40" s="96">
        <v>1</v>
      </c>
      <c r="J40" s="96">
        <v>1</v>
      </c>
      <c r="K40" s="96">
        <v>1</v>
      </c>
      <c r="L40" s="96">
        <v>1</v>
      </c>
      <c r="M40" s="96">
        <v>1</v>
      </c>
      <c r="N40" s="96">
        <v>1</v>
      </c>
      <c r="O40" s="96">
        <v>1</v>
      </c>
      <c r="P40" s="96">
        <v>1</v>
      </c>
      <c r="Q40" s="96">
        <v>1</v>
      </c>
      <c r="R40" s="96">
        <v>1</v>
      </c>
      <c r="S40" s="96">
        <v>1</v>
      </c>
      <c r="T40" s="96">
        <v>1</v>
      </c>
      <c r="U40" s="96">
        <v>1</v>
      </c>
      <c r="V40" s="96">
        <v>1</v>
      </c>
      <c r="W40" s="96">
        <v>1</v>
      </c>
      <c r="X40" s="96">
        <v>1</v>
      </c>
      <c r="Y40" s="96">
        <v>1</v>
      </c>
      <c r="Z40" s="96">
        <v>1</v>
      </c>
      <c r="AA40" s="96">
        <v>1</v>
      </c>
      <c r="AB40" s="96">
        <v>1</v>
      </c>
      <c r="AC40" s="96">
        <v>1</v>
      </c>
      <c r="AD40" s="96">
        <v>1</v>
      </c>
      <c r="AE40" s="96">
        <v>1</v>
      </c>
      <c r="AF40" s="96">
        <v>1</v>
      </c>
      <c r="AG40" s="96">
        <v>1</v>
      </c>
      <c r="AH40" s="96">
        <v>1</v>
      </c>
      <c r="AI40" s="96">
        <v>1</v>
      </c>
      <c r="AJ40" s="96">
        <v>1</v>
      </c>
      <c r="AK40" s="96">
        <v>1</v>
      </c>
      <c r="AL40" s="96">
        <v>1</v>
      </c>
      <c r="AM40" s="96">
        <v>1</v>
      </c>
      <c r="AN40" s="97">
        <v>1</v>
      </c>
      <c r="AQ40" s="1" t="s">
        <v>80</v>
      </c>
      <c r="AR40" s="15">
        <f t="shared" ref="AR40:BZ40" si="16">AR$19+AR$28*$B39</f>
        <v>1</v>
      </c>
      <c r="AS40" s="7">
        <f t="shared" si="16"/>
        <v>1</v>
      </c>
      <c r="AT40" s="7">
        <f t="shared" si="16"/>
        <v>1</v>
      </c>
      <c r="AU40" s="7">
        <f t="shared" si="16"/>
        <v>1</v>
      </c>
      <c r="AV40" s="7">
        <f t="shared" si="16"/>
        <v>1</v>
      </c>
      <c r="AW40" s="7">
        <f t="shared" si="16"/>
        <v>1</v>
      </c>
      <c r="AX40" s="7">
        <f t="shared" si="16"/>
        <v>1</v>
      </c>
      <c r="AY40" s="7">
        <f t="shared" si="16"/>
        <v>1</v>
      </c>
      <c r="AZ40" s="7">
        <f t="shared" si="16"/>
        <v>1</v>
      </c>
      <c r="BA40" s="7">
        <f t="shared" si="16"/>
        <v>1</v>
      </c>
      <c r="BB40" s="7">
        <f t="shared" si="16"/>
        <v>1</v>
      </c>
      <c r="BC40" s="7">
        <f t="shared" si="16"/>
        <v>1</v>
      </c>
      <c r="BD40" s="7">
        <f t="shared" si="16"/>
        <v>1</v>
      </c>
      <c r="BE40" s="7">
        <f t="shared" si="16"/>
        <v>1</v>
      </c>
      <c r="BF40" s="7">
        <f t="shared" si="16"/>
        <v>1</v>
      </c>
      <c r="BG40" s="7">
        <f t="shared" si="16"/>
        <v>1</v>
      </c>
      <c r="BH40" s="7">
        <f t="shared" si="16"/>
        <v>1</v>
      </c>
      <c r="BI40" s="7">
        <f t="shared" si="16"/>
        <v>1</v>
      </c>
      <c r="BJ40" s="7">
        <f t="shared" si="16"/>
        <v>1</v>
      </c>
      <c r="BK40" s="7">
        <f t="shared" si="16"/>
        <v>1</v>
      </c>
      <c r="BL40" s="7">
        <f t="shared" si="16"/>
        <v>1</v>
      </c>
      <c r="BM40" s="7">
        <f t="shared" si="16"/>
        <v>1</v>
      </c>
      <c r="BN40" s="7">
        <f t="shared" si="16"/>
        <v>1</v>
      </c>
      <c r="BO40" s="7">
        <f t="shared" si="16"/>
        <v>1</v>
      </c>
      <c r="BP40" s="7">
        <f t="shared" si="16"/>
        <v>1</v>
      </c>
      <c r="BQ40" s="7">
        <f t="shared" si="16"/>
        <v>1</v>
      </c>
      <c r="BR40" s="7">
        <f t="shared" si="16"/>
        <v>1</v>
      </c>
      <c r="BS40" s="7">
        <f t="shared" si="16"/>
        <v>1</v>
      </c>
      <c r="BT40" s="7">
        <f t="shared" si="16"/>
        <v>1</v>
      </c>
      <c r="BU40" s="7">
        <f t="shared" si="16"/>
        <v>1</v>
      </c>
      <c r="BV40" s="7">
        <f t="shared" si="16"/>
        <v>1</v>
      </c>
      <c r="BW40" s="7">
        <f t="shared" si="16"/>
        <v>1</v>
      </c>
      <c r="BX40" s="7">
        <f t="shared" si="16"/>
        <v>1</v>
      </c>
      <c r="BY40" s="7">
        <f t="shared" si="16"/>
        <v>1</v>
      </c>
      <c r="BZ40" s="8">
        <f t="shared" si="16"/>
        <v>1</v>
      </c>
    </row>
    <row r="41" spans="2:78" x14ac:dyDescent="0.25">
      <c r="B41" s="102" t="s">
        <v>170</v>
      </c>
      <c r="E41" s="1" t="s">
        <v>248</v>
      </c>
      <c r="F41" s="140">
        <v>1</v>
      </c>
      <c r="G41" s="96">
        <v>1</v>
      </c>
      <c r="H41" s="96">
        <v>1</v>
      </c>
      <c r="I41" s="96">
        <v>1</v>
      </c>
      <c r="J41" s="96">
        <v>1</v>
      </c>
      <c r="K41" s="96">
        <v>1</v>
      </c>
      <c r="L41" s="96">
        <v>1</v>
      </c>
      <c r="M41" s="96">
        <v>1</v>
      </c>
      <c r="N41" s="96">
        <v>1</v>
      </c>
      <c r="O41" s="96">
        <v>1</v>
      </c>
      <c r="P41" s="96">
        <v>1</v>
      </c>
      <c r="Q41" s="96">
        <v>1</v>
      </c>
      <c r="R41" s="96">
        <v>1</v>
      </c>
      <c r="S41" s="96">
        <v>1</v>
      </c>
      <c r="T41" s="96">
        <v>1</v>
      </c>
      <c r="U41" s="96">
        <v>1</v>
      </c>
      <c r="V41" s="96">
        <v>1</v>
      </c>
      <c r="W41" s="96">
        <v>1</v>
      </c>
      <c r="X41" s="96">
        <v>1</v>
      </c>
      <c r="Y41" s="96">
        <v>1</v>
      </c>
      <c r="Z41" s="96">
        <v>1</v>
      </c>
      <c r="AA41" s="96">
        <v>1</v>
      </c>
      <c r="AB41" s="96">
        <v>1</v>
      </c>
      <c r="AC41" s="96">
        <v>1</v>
      </c>
      <c r="AD41" s="96">
        <v>1</v>
      </c>
      <c r="AE41" s="96">
        <v>1</v>
      </c>
      <c r="AF41" s="96">
        <v>1</v>
      </c>
      <c r="AG41" s="96">
        <v>1</v>
      </c>
      <c r="AH41" s="96">
        <v>1</v>
      </c>
      <c r="AI41" s="96">
        <v>1</v>
      </c>
      <c r="AJ41" s="96">
        <v>1</v>
      </c>
      <c r="AK41" s="96">
        <v>1</v>
      </c>
      <c r="AL41" s="96">
        <v>1</v>
      </c>
      <c r="AM41" s="96">
        <v>1</v>
      </c>
      <c r="AN41" s="97">
        <v>1</v>
      </c>
      <c r="AQ41" s="1" t="s">
        <v>248</v>
      </c>
      <c r="AR41" s="15">
        <f t="shared" ref="AR41:BZ41" si="17">AR$20+AR$29*$B39</f>
        <v>1</v>
      </c>
      <c r="AS41" s="7">
        <f t="shared" si="17"/>
        <v>1</v>
      </c>
      <c r="AT41" s="7">
        <f t="shared" si="17"/>
        <v>1</v>
      </c>
      <c r="AU41" s="7">
        <f t="shared" si="17"/>
        <v>1</v>
      </c>
      <c r="AV41" s="7">
        <f t="shared" si="17"/>
        <v>1</v>
      </c>
      <c r="AW41" s="7">
        <f t="shared" si="17"/>
        <v>1</v>
      </c>
      <c r="AX41" s="7">
        <f t="shared" si="17"/>
        <v>1</v>
      </c>
      <c r="AY41" s="7">
        <f t="shared" si="17"/>
        <v>1</v>
      </c>
      <c r="AZ41" s="7">
        <f t="shared" si="17"/>
        <v>1</v>
      </c>
      <c r="BA41" s="7">
        <f t="shared" si="17"/>
        <v>1</v>
      </c>
      <c r="BB41" s="7">
        <f t="shared" si="17"/>
        <v>1</v>
      </c>
      <c r="BC41" s="7">
        <f t="shared" si="17"/>
        <v>1</v>
      </c>
      <c r="BD41" s="7">
        <f t="shared" si="17"/>
        <v>1</v>
      </c>
      <c r="BE41" s="7">
        <f t="shared" si="17"/>
        <v>1</v>
      </c>
      <c r="BF41" s="7">
        <f t="shared" si="17"/>
        <v>1</v>
      </c>
      <c r="BG41" s="7">
        <f t="shared" si="17"/>
        <v>1</v>
      </c>
      <c r="BH41" s="7">
        <f t="shared" si="17"/>
        <v>1</v>
      </c>
      <c r="BI41" s="7">
        <f t="shared" si="17"/>
        <v>1</v>
      </c>
      <c r="BJ41" s="7">
        <f t="shared" si="17"/>
        <v>1</v>
      </c>
      <c r="BK41" s="7">
        <f t="shared" si="17"/>
        <v>1</v>
      </c>
      <c r="BL41" s="7">
        <f t="shared" si="17"/>
        <v>1</v>
      </c>
      <c r="BM41" s="7">
        <f t="shared" si="17"/>
        <v>1</v>
      </c>
      <c r="BN41" s="7">
        <f t="shared" si="17"/>
        <v>1</v>
      </c>
      <c r="BO41" s="7">
        <f t="shared" si="17"/>
        <v>1</v>
      </c>
      <c r="BP41" s="7">
        <f t="shared" si="17"/>
        <v>1</v>
      </c>
      <c r="BQ41" s="7">
        <f t="shared" si="17"/>
        <v>1</v>
      </c>
      <c r="BR41" s="7">
        <f t="shared" si="17"/>
        <v>1</v>
      </c>
      <c r="BS41" s="7">
        <f t="shared" si="17"/>
        <v>1</v>
      </c>
      <c r="BT41" s="7">
        <f t="shared" si="17"/>
        <v>1</v>
      </c>
      <c r="BU41" s="7">
        <f t="shared" si="17"/>
        <v>1</v>
      </c>
      <c r="BV41" s="7">
        <f t="shared" si="17"/>
        <v>1</v>
      </c>
      <c r="BW41" s="7">
        <f t="shared" si="17"/>
        <v>1</v>
      </c>
      <c r="BX41" s="7">
        <f t="shared" si="17"/>
        <v>1</v>
      </c>
      <c r="BY41" s="7">
        <f t="shared" si="17"/>
        <v>1</v>
      </c>
      <c r="BZ41" s="8">
        <f t="shared" si="17"/>
        <v>1</v>
      </c>
    </row>
    <row r="42" spans="2:78" x14ac:dyDescent="0.25">
      <c r="B42" s="102" t="s">
        <v>135</v>
      </c>
      <c r="E42" s="1" t="s">
        <v>81</v>
      </c>
      <c r="F42" s="140">
        <v>1</v>
      </c>
      <c r="G42" s="96">
        <v>1</v>
      </c>
      <c r="H42" s="96">
        <v>1</v>
      </c>
      <c r="I42" s="96">
        <v>1</v>
      </c>
      <c r="J42" s="96">
        <v>1</v>
      </c>
      <c r="K42" s="96">
        <v>1</v>
      </c>
      <c r="L42" s="96">
        <v>1</v>
      </c>
      <c r="M42" s="96">
        <v>1</v>
      </c>
      <c r="N42" s="96">
        <v>1</v>
      </c>
      <c r="O42" s="96">
        <v>1</v>
      </c>
      <c r="P42" s="96">
        <v>1</v>
      </c>
      <c r="Q42" s="96">
        <v>1</v>
      </c>
      <c r="R42" s="96">
        <v>1</v>
      </c>
      <c r="S42" s="96">
        <v>1</v>
      </c>
      <c r="T42" s="96">
        <v>1</v>
      </c>
      <c r="U42" s="96">
        <v>1</v>
      </c>
      <c r="V42" s="96">
        <v>1</v>
      </c>
      <c r="W42" s="96">
        <v>1</v>
      </c>
      <c r="X42" s="96">
        <v>1</v>
      </c>
      <c r="Y42" s="96">
        <v>1</v>
      </c>
      <c r="Z42" s="96">
        <v>1</v>
      </c>
      <c r="AA42" s="96">
        <v>1</v>
      </c>
      <c r="AB42" s="96">
        <v>1</v>
      </c>
      <c r="AC42" s="96">
        <v>1</v>
      </c>
      <c r="AD42" s="96">
        <v>1</v>
      </c>
      <c r="AE42" s="96">
        <v>1</v>
      </c>
      <c r="AF42" s="96">
        <v>1</v>
      </c>
      <c r="AG42" s="96">
        <v>1</v>
      </c>
      <c r="AH42" s="96">
        <v>1</v>
      </c>
      <c r="AI42" s="96">
        <v>1</v>
      </c>
      <c r="AJ42" s="96">
        <v>1</v>
      </c>
      <c r="AK42" s="96">
        <v>1</v>
      </c>
      <c r="AL42" s="96">
        <v>1</v>
      </c>
      <c r="AM42" s="96">
        <v>1</v>
      </c>
      <c r="AN42" s="97">
        <v>1</v>
      </c>
      <c r="AQ42" s="1" t="s">
        <v>81</v>
      </c>
      <c r="AR42" s="15">
        <f t="shared" ref="AR42:BZ42" si="18">AR$21+AR$30*$B39</f>
        <v>1</v>
      </c>
      <c r="AS42" s="7">
        <f t="shared" si="18"/>
        <v>1</v>
      </c>
      <c r="AT42" s="7">
        <f t="shared" si="18"/>
        <v>1</v>
      </c>
      <c r="AU42" s="7">
        <f t="shared" si="18"/>
        <v>1</v>
      </c>
      <c r="AV42" s="7">
        <f t="shared" si="18"/>
        <v>1</v>
      </c>
      <c r="AW42" s="7">
        <f t="shared" si="18"/>
        <v>1</v>
      </c>
      <c r="AX42" s="7">
        <f t="shared" si="18"/>
        <v>1</v>
      </c>
      <c r="AY42" s="7">
        <f t="shared" si="18"/>
        <v>1</v>
      </c>
      <c r="AZ42" s="7">
        <f t="shared" si="18"/>
        <v>1</v>
      </c>
      <c r="BA42" s="7">
        <f t="shared" si="18"/>
        <v>1</v>
      </c>
      <c r="BB42" s="7">
        <f t="shared" si="18"/>
        <v>1</v>
      </c>
      <c r="BC42" s="7">
        <f t="shared" si="18"/>
        <v>1</v>
      </c>
      <c r="BD42" s="7">
        <f t="shared" si="18"/>
        <v>1</v>
      </c>
      <c r="BE42" s="7">
        <f t="shared" si="18"/>
        <v>1</v>
      </c>
      <c r="BF42" s="7">
        <f t="shared" si="18"/>
        <v>1</v>
      </c>
      <c r="BG42" s="7">
        <f t="shared" si="18"/>
        <v>1</v>
      </c>
      <c r="BH42" s="7">
        <f t="shared" si="18"/>
        <v>1</v>
      </c>
      <c r="BI42" s="7">
        <f t="shared" si="18"/>
        <v>1</v>
      </c>
      <c r="BJ42" s="7">
        <f t="shared" si="18"/>
        <v>1</v>
      </c>
      <c r="BK42" s="7">
        <f t="shared" si="18"/>
        <v>1</v>
      </c>
      <c r="BL42" s="7">
        <f t="shared" si="18"/>
        <v>1</v>
      </c>
      <c r="BM42" s="7">
        <f t="shared" si="18"/>
        <v>1</v>
      </c>
      <c r="BN42" s="7">
        <f t="shared" si="18"/>
        <v>1</v>
      </c>
      <c r="BO42" s="7">
        <f t="shared" si="18"/>
        <v>1</v>
      </c>
      <c r="BP42" s="7">
        <f t="shared" si="18"/>
        <v>1</v>
      </c>
      <c r="BQ42" s="7">
        <f t="shared" si="18"/>
        <v>1</v>
      </c>
      <c r="BR42" s="7">
        <f t="shared" si="18"/>
        <v>1</v>
      </c>
      <c r="BS42" s="7">
        <f t="shared" si="18"/>
        <v>1</v>
      </c>
      <c r="BT42" s="7">
        <f t="shared" si="18"/>
        <v>1</v>
      </c>
      <c r="BU42" s="7">
        <f t="shared" si="18"/>
        <v>1</v>
      </c>
      <c r="BV42" s="7">
        <f t="shared" si="18"/>
        <v>1</v>
      </c>
      <c r="BW42" s="7">
        <f t="shared" si="18"/>
        <v>1</v>
      </c>
      <c r="BX42" s="7">
        <f t="shared" si="18"/>
        <v>1</v>
      </c>
      <c r="BY42" s="7">
        <f t="shared" si="18"/>
        <v>1</v>
      </c>
      <c r="BZ42" s="8">
        <f t="shared" si="18"/>
        <v>1</v>
      </c>
    </row>
    <row r="43" spans="2:78" x14ac:dyDescent="0.25">
      <c r="B43" s="102" t="s">
        <v>139</v>
      </c>
      <c r="E43" s="1" t="s">
        <v>82</v>
      </c>
      <c r="F43" s="140">
        <v>1</v>
      </c>
      <c r="G43" s="96">
        <v>1</v>
      </c>
      <c r="H43" s="96">
        <v>1</v>
      </c>
      <c r="I43" s="96">
        <v>1</v>
      </c>
      <c r="J43" s="96">
        <v>1</v>
      </c>
      <c r="K43" s="96">
        <v>1</v>
      </c>
      <c r="L43" s="96">
        <v>1</v>
      </c>
      <c r="M43" s="96">
        <v>1</v>
      </c>
      <c r="N43" s="96">
        <v>1</v>
      </c>
      <c r="O43" s="96">
        <v>1</v>
      </c>
      <c r="P43" s="96">
        <v>1</v>
      </c>
      <c r="Q43" s="96">
        <v>1</v>
      </c>
      <c r="R43" s="96">
        <v>1</v>
      </c>
      <c r="S43" s="96">
        <v>1</v>
      </c>
      <c r="T43" s="96">
        <v>1</v>
      </c>
      <c r="U43" s="96">
        <v>1</v>
      </c>
      <c r="V43" s="96">
        <v>1</v>
      </c>
      <c r="W43" s="96">
        <v>1</v>
      </c>
      <c r="X43" s="96">
        <v>1</v>
      </c>
      <c r="Y43" s="96">
        <v>1</v>
      </c>
      <c r="Z43" s="96">
        <v>1</v>
      </c>
      <c r="AA43" s="96">
        <v>1</v>
      </c>
      <c r="AB43" s="96">
        <v>1</v>
      </c>
      <c r="AC43" s="96">
        <v>1</v>
      </c>
      <c r="AD43" s="96">
        <v>1</v>
      </c>
      <c r="AE43" s="96">
        <v>1</v>
      </c>
      <c r="AF43" s="96">
        <v>1</v>
      </c>
      <c r="AG43" s="96">
        <v>1</v>
      </c>
      <c r="AH43" s="96">
        <v>1</v>
      </c>
      <c r="AI43" s="96">
        <v>1</v>
      </c>
      <c r="AJ43" s="96">
        <v>1</v>
      </c>
      <c r="AK43" s="96">
        <v>1</v>
      </c>
      <c r="AL43" s="96">
        <v>1</v>
      </c>
      <c r="AM43" s="96">
        <v>1</v>
      </c>
      <c r="AN43" s="97">
        <v>1</v>
      </c>
      <c r="AQ43" s="1" t="s">
        <v>82</v>
      </c>
      <c r="AR43" s="15">
        <f t="shared" ref="AR43:BZ43" si="19">AR$22+AR$31*$B39</f>
        <v>1</v>
      </c>
      <c r="AS43" s="7">
        <f t="shared" si="19"/>
        <v>1</v>
      </c>
      <c r="AT43" s="7">
        <f t="shared" si="19"/>
        <v>1</v>
      </c>
      <c r="AU43" s="7">
        <f t="shared" si="19"/>
        <v>1</v>
      </c>
      <c r="AV43" s="7">
        <f t="shared" si="19"/>
        <v>1</v>
      </c>
      <c r="AW43" s="7">
        <f t="shared" si="19"/>
        <v>1</v>
      </c>
      <c r="AX43" s="7">
        <f t="shared" si="19"/>
        <v>1</v>
      </c>
      <c r="AY43" s="7">
        <f t="shared" si="19"/>
        <v>1</v>
      </c>
      <c r="AZ43" s="7">
        <f t="shared" si="19"/>
        <v>1</v>
      </c>
      <c r="BA43" s="7">
        <f t="shared" si="19"/>
        <v>1</v>
      </c>
      <c r="BB43" s="7">
        <f t="shared" si="19"/>
        <v>1</v>
      </c>
      <c r="BC43" s="7">
        <f t="shared" si="19"/>
        <v>1</v>
      </c>
      <c r="BD43" s="7">
        <f t="shared" si="19"/>
        <v>1</v>
      </c>
      <c r="BE43" s="7">
        <f t="shared" si="19"/>
        <v>1</v>
      </c>
      <c r="BF43" s="7">
        <f t="shared" si="19"/>
        <v>1</v>
      </c>
      <c r="BG43" s="7">
        <f t="shared" si="19"/>
        <v>1</v>
      </c>
      <c r="BH43" s="7">
        <f t="shared" si="19"/>
        <v>1</v>
      </c>
      <c r="BI43" s="7">
        <f t="shared" si="19"/>
        <v>1</v>
      </c>
      <c r="BJ43" s="7">
        <f t="shared" si="19"/>
        <v>1</v>
      </c>
      <c r="BK43" s="7">
        <f t="shared" si="19"/>
        <v>1</v>
      </c>
      <c r="BL43" s="7">
        <f t="shared" si="19"/>
        <v>1</v>
      </c>
      <c r="BM43" s="7">
        <f t="shared" si="19"/>
        <v>1</v>
      </c>
      <c r="BN43" s="7">
        <f t="shared" si="19"/>
        <v>1</v>
      </c>
      <c r="BO43" s="7">
        <f t="shared" si="19"/>
        <v>1</v>
      </c>
      <c r="BP43" s="7">
        <f t="shared" si="19"/>
        <v>1</v>
      </c>
      <c r="BQ43" s="7">
        <f t="shared" si="19"/>
        <v>1</v>
      </c>
      <c r="BR43" s="7">
        <f t="shared" si="19"/>
        <v>1</v>
      </c>
      <c r="BS43" s="7">
        <f t="shared" si="19"/>
        <v>1</v>
      </c>
      <c r="BT43" s="7">
        <f t="shared" si="19"/>
        <v>1</v>
      </c>
      <c r="BU43" s="7">
        <f t="shared" si="19"/>
        <v>1</v>
      </c>
      <c r="BV43" s="7">
        <f t="shared" si="19"/>
        <v>1</v>
      </c>
      <c r="BW43" s="7">
        <f t="shared" si="19"/>
        <v>1</v>
      </c>
      <c r="BX43" s="7">
        <f t="shared" si="19"/>
        <v>1</v>
      </c>
      <c r="BY43" s="7">
        <f t="shared" si="19"/>
        <v>1</v>
      </c>
      <c r="BZ43" s="8">
        <f t="shared" si="19"/>
        <v>1</v>
      </c>
    </row>
    <row r="44" spans="2:78" ht="15.75" thickBot="1" x14ac:dyDescent="0.3">
      <c r="E44" s="1" t="s">
        <v>83</v>
      </c>
      <c r="F44" s="141">
        <v>1</v>
      </c>
      <c r="G44" s="144">
        <v>1</v>
      </c>
      <c r="H44" s="144">
        <v>1</v>
      </c>
      <c r="I44" s="144">
        <v>1</v>
      </c>
      <c r="J44" s="144">
        <v>1</v>
      </c>
      <c r="K44" s="144">
        <v>1</v>
      </c>
      <c r="L44" s="144">
        <v>1</v>
      </c>
      <c r="M44" s="144">
        <v>1</v>
      </c>
      <c r="N44" s="144">
        <v>1</v>
      </c>
      <c r="O44" s="144">
        <v>1</v>
      </c>
      <c r="P44" s="144">
        <v>1</v>
      </c>
      <c r="Q44" s="144">
        <v>1</v>
      </c>
      <c r="R44" s="144">
        <v>1</v>
      </c>
      <c r="S44" s="144">
        <v>1</v>
      </c>
      <c r="T44" s="144">
        <v>1</v>
      </c>
      <c r="U44" s="144">
        <v>1</v>
      </c>
      <c r="V44" s="144">
        <v>1</v>
      </c>
      <c r="W44" s="144">
        <v>1</v>
      </c>
      <c r="X44" s="144">
        <v>1</v>
      </c>
      <c r="Y44" s="144">
        <v>1</v>
      </c>
      <c r="Z44" s="144">
        <v>1</v>
      </c>
      <c r="AA44" s="144">
        <v>1</v>
      </c>
      <c r="AB44" s="144">
        <v>1</v>
      </c>
      <c r="AC44" s="144">
        <v>1</v>
      </c>
      <c r="AD44" s="144">
        <v>1</v>
      </c>
      <c r="AE44" s="144">
        <v>1</v>
      </c>
      <c r="AF44" s="144">
        <v>1</v>
      </c>
      <c r="AG44" s="144">
        <v>1</v>
      </c>
      <c r="AH44" s="144">
        <v>1</v>
      </c>
      <c r="AI44" s="144">
        <v>1</v>
      </c>
      <c r="AJ44" s="144">
        <v>1</v>
      </c>
      <c r="AK44" s="144">
        <v>1</v>
      </c>
      <c r="AL44" s="144">
        <v>1</v>
      </c>
      <c r="AM44" s="144">
        <v>1</v>
      </c>
      <c r="AN44" s="145">
        <v>1</v>
      </c>
      <c r="AQ44" s="1" t="s">
        <v>83</v>
      </c>
      <c r="AR44" s="16">
        <f t="shared" ref="AR44:BZ44" si="20">AR$23+AR$32*$B39</f>
        <v>1</v>
      </c>
      <c r="AS44" s="9">
        <f t="shared" si="20"/>
        <v>1</v>
      </c>
      <c r="AT44" s="9">
        <f t="shared" si="20"/>
        <v>1</v>
      </c>
      <c r="AU44" s="9">
        <f t="shared" si="20"/>
        <v>1</v>
      </c>
      <c r="AV44" s="9">
        <f t="shared" si="20"/>
        <v>1</v>
      </c>
      <c r="AW44" s="9">
        <f t="shared" si="20"/>
        <v>1</v>
      </c>
      <c r="AX44" s="9">
        <f t="shared" si="20"/>
        <v>1</v>
      </c>
      <c r="AY44" s="9">
        <f t="shared" si="20"/>
        <v>1</v>
      </c>
      <c r="AZ44" s="9">
        <f t="shared" si="20"/>
        <v>1</v>
      </c>
      <c r="BA44" s="9">
        <f t="shared" si="20"/>
        <v>1</v>
      </c>
      <c r="BB44" s="9">
        <f t="shared" si="20"/>
        <v>1</v>
      </c>
      <c r="BC44" s="9">
        <f t="shared" si="20"/>
        <v>1</v>
      </c>
      <c r="BD44" s="9">
        <f t="shared" si="20"/>
        <v>1</v>
      </c>
      <c r="BE44" s="9">
        <f t="shared" si="20"/>
        <v>1</v>
      </c>
      <c r="BF44" s="9">
        <f t="shared" si="20"/>
        <v>1</v>
      </c>
      <c r="BG44" s="9">
        <f t="shared" si="20"/>
        <v>1</v>
      </c>
      <c r="BH44" s="9">
        <f t="shared" si="20"/>
        <v>1</v>
      </c>
      <c r="BI44" s="9">
        <f t="shared" si="20"/>
        <v>1</v>
      </c>
      <c r="BJ44" s="9">
        <f t="shared" si="20"/>
        <v>1</v>
      </c>
      <c r="BK44" s="9">
        <f t="shared" si="20"/>
        <v>1</v>
      </c>
      <c r="BL44" s="9">
        <f t="shared" si="20"/>
        <v>1</v>
      </c>
      <c r="BM44" s="9">
        <f t="shared" si="20"/>
        <v>1</v>
      </c>
      <c r="BN44" s="9">
        <f t="shared" si="20"/>
        <v>1</v>
      </c>
      <c r="BO44" s="9">
        <f t="shared" si="20"/>
        <v>1</v>
      </c>
      <c r="BP44" s="9">
        <f t="shared" si="20"/>
        <v>1</v>
      </c>
      <c r="BQ44" s="9">
        <f t="shared" si="20"/>
        <v>1</v>
      </c>
      <c r="BR44" s="9">
        <f t="shared" si="20"/>
        <v>1</v>
      </c>
      <c r="BS44" s="9">
        <f t="shared" si="20"/>
        <v>1</v>
      </c>
      <c r="BT44" s="9">
        <f t="shared" si="20"/>
        <v>1</v>
      </c>
      <c r="BU44" s="9">
        <f t="shared" si="20"/>
        <v>1</v>
      </c>
      <c r="BV44" s="9">
        <f t="shared" si="20"/>
        <v>1</v>
      </c>
      <c r="BW44" s="9">
        <f t="shared" si="20"/>
        <v>1</v>
      </c>
      <c r="BX44" s="9">
        <f t="shared" si="20"/>
        <v>1</v>
      </c>
      <c r="BY44" s="9">
        <f t="shared" si="20"/>
        <v>1</v>
      </c>
      <c r="BZ44" s="10">
        <f t="shared" si="20"/>
        <v>1</v>
      </c>
    </row>
    <row r="48" spans="2:78" ht="18.75" customHeight="1" thickBot="1" x14ac:dyDescent="0.3">
      <c r="B48" s="118" t="s">
        <v>150</v>
      </c>
      <c r="C48" s="123" t="s">
        <v>142</v>
      </c>
      <c r="D48" s="121" t="s">
        <v>176</v>
      </c>
      <c r="AP48" s="104" t="str">
        <f>D48</f>
        <v>Multipliers for Scenario 1 (M+N*S)</v>
      </c>
    </row>
    <row r="49" spans="2:78" ht="18" customHeight="1" x14ac:dyDescent="0.25">
      <c r="B49" s="125">
        <v>0</v>
      </c>
      <c r="C49" s="131">
        <f>NORMDIST(B49,0,1,1)</f>
        <v>0.5</v>
      </c>
      <c r="E49" s="1" t="s">
        <v>79</v>
      </c>
      <c r="F49" s="14">
        <f t="shared" ref="F49:AN49" si="21">F$18+F$27*$B49</f>
        <v>0.95</v>
      </c>
      <c r="G49" s="107">
        <f t="shared" si="21"/>
        <v>0.95</v>
      </c>
      <c r="H49" s="5">
        <f t="shared" si="21"/>
        <v>0.95</v>
      </c>
      <c r="I49" s="5">
        <f t="shared" si="21"/>
        <v>0.95</v>
      </c>
      <c r="J49" s="5">
        <f t="shared" si="21"/>
        <v>0.95</v>
      </c>
      <c r="K49" s="5">
        <f t="shared" si="21"/>
        <v>0.95</v>
      </c>
      <c r="L49" s="5">
        <f t="shared" si="21"/>
        <v>0.95</v>
      </c>
      <c r="M49" s="5">
        <f t="shared" si="21"/>
        <v>0.95</v>
      </c>
      <c r="N49" s="5">
        <f t="shared" si="21"/>
        <v>0.95</v>
      </c>
      <c r="O49" s="5">
        <f t="shared" si="21"/>
        <v>0.95</v>
      </c>
      <c r="P49" s="5">
        <f t="shared" si="21"/>
        <v>0.95</v>
      </c>
      <c r="Q49" s="5">
        <f t="shared" si="21"/>
        <v>0.95</v>
      </c>
      <c r="R49" s="5">
        <f t="shared" si="21"/>
        <v>0.95</v>
      </c>
      <c r="S49" s="5">
        <f t="shared" si="21"/>
        <v>0.95</v>
      </c>
      <c r="T49" s="5">
        <f t="shared" si="21"/>
        <v>0.95</v>
      </c>
      <c r="U49" s="5">
        <f t="shared" si="21"/>
        <v>0.95</v>
      </c>
      <c r="V49" s="5">
        <f t="shared" si="21"/>
        <v>0.95</v>
      </c>
      <c r="W49" s="5">
        <f t="shared" si="21"/>
        <v>0.95</v>
      </c>
      <c r="X49" s="5">
        <f t="shared" si="21"/>
        <v>0.95</v>
      </c>
      <c r="Y49" s="5">
        <f t="shared" si="21"/>
        <v>0.95</v>
      </c>
      <c r="Z49" s="5">
        <f t="shared" si="21"/>
        <v>0.95</v>
      </c>
      <c r="AA49" s="5">
        <f t="shared" si="21"/>
        <v>0.95</v>
      </c>
      <c r="AB49" s="5">
        <f t="shared" si="21"/>
        <v>0.95</v>
      </c>
      <c r="AC49" s="5">
        <f t="shared" si="21"/>
        <v>0.95</v>
      </c>
      <c r="AD49" s="5">
        <f t="shared" si="21"/>
        <v>0.95</v>
      </c>
      <c r="AE49" s="5">
        <f t="shared" si="21"/>
        <v>0.95</v>
      </c>
      <c r="AF49" s="5">
        <f t="shared" si="21"/>
        <v>0.95</v>
      </c>
      <c r="AG49" s="5">
        <f t="shared" si="21"/>
        <v>0.95</v>
      </c>
      <c r="AH49" s="5">
        <f t="shared" si="21"/>
        <v>0.95</v>
      </c>
      <c r="AI49" s="5">
        <f t="shared" si="21"/>
        <v>0.95</v>
      </c>
      <c r="AJ49" s="5">
        <f t="shared" si="21"/>
        <v>0.95</v>
      </c>
      <c r="AK49" s="5">
        <f t="shared" si="21"/>
        <v>0.95</v>
      </c>
      <c r="AL49" s="5">
        <f t="shared" si="21"/>
        <v>0.95</v>
      </c>
      <c r="AM49" s="5">
        <f t="shared" si="21"/>
        <v>0.95</v>
      </c>
      <c r="AN49" s="6">
        <f t="shared" si="21"/>
        <v>0.95</v>
      </c>
      <c r="AQ49" s="1" t="s">
        <v>79</v>
      </c>
      <c r="AR49" s="105">
        <f t="shared" ref="AR49:BZ49" si="22">AR$18+AR$27*$B49</f>
        <v>1</v>
      </c>
      <c r="AS49" s="107">
        <f t="shared" si="22"/>
        <v>1</v>
      </c>
      <c r="AT49" s="5">
        <f t="shared" si="22"/>
        <v>1</v>
      </c>
      <c r="AU49" s="5">
        <f t="shared" si="22"/>
        <v>1</v>
      </c>
      <c r="AV49" s="5">
        <f t="shared" si="22"/>
        <v>1</v>
      </c>
      <c r="AW49" s="5">
        <f t="shared" si="22"/>
        <v>1</v>
      </c>
      <c r="AX49" s="5">
        <f t="shared" si="22"/>
        <v>1</v>
      </c>
      <c r="AY49" s="5">
        <f t="shared" si="22"/>
        <v>1</v>
      </c>
      <c r="AZ49" s="5">
        <f t="shared" si="22"/>
        <v>1</v>
      </c>
      <c r="BA49" s="5">
        <f t="shared" si="22"/>
        <v>1</v>
      </c>
      <c r="BB49" s="5">
        <f t="shared" si="22"/>
        <v>1</v>
      </c>
      <c r="BC49" s="5">
        <f t="shared" si="22"/>
        <v>1</v>
      </c>
      <c r="BD49" s="5">
        <f t="shared" si="22"/>
        <v>1</v>
      </c>
      <c r="BE49" s="5">
        <f t="shared" si="22"/>
        <v>1</v>
      </c>
      <c r="BF49" s="5">
        <f t="shared" si="22"/>
        <v>1</v>
      </c>
      <c r="BG49" s="5">
        <f t="shared" si="22"/>
        <v>1</v>
      </c>
      <c r="BH49" s="5">
        <f t="shared" si="22"/>
        <v>1</v>
      </c>
      <c r="BI49" s="5">
        <f t="shared" si="22"/>
        <v>1</v>
      </c>
      <c r="BJ49" s="5">
        <f t="shared" si="22"/>
        <v>1</v>
      </c>
      <c r="BK49" s="5">
        <f t="shared" si="22"/>
        <v>1</v>
      </c>
      <c r="BL49" s="5">
        <f t="shared" si="22"/>
        <v>1</v>
      </c>
      <c r="BM49" s="5">
        <f t="shared" si="22"/>
        <v>1</v>
      </c>
      <c r="BN49" s="5">
        <f t="shared" si="22"/>
        <v>1</v>
      </c>
      <c r="BO49" s="5">
        <f t="shared" si="22"/>
        <v>1</v>
      </c>
      <c r="BP49" s="5">
        <f t="shared" si="22"/>
        <v>1</v>
      </c>
      <c r="BQ49" s="5">
        <f t="shared" si="22"/>
        <v>1</v>
      </c>
      <c r="BR49" s="5">
        <f t="shared" si="22"/>
        <v>1</v>
      </c>
      <c r="BS49" s="5">
        <f t="shared" si="22"/>
        <v>1</v>
      </c>
      <c r="BT49" s="5">
        <f t="shared" si="22"/>
        <v>1</v>
      </c>
      <c r="BU49" s="5">
        <f t="shared" si="22"/>
        <v>1</v>
      </c>
      <c r="BV49" s="5">
        <f t="shared" si="22"/>
        <v>1</v>
      </c>
      <c r="BW49" s="5">
        <f t="shared" si="22"/>
        <v>1</v>
      </c>
      <c r="BX49" s="5">
        <f t="shared" si="22"/>
        <v>1</v>
      </c>
      <c r="BY49" s="5">
        <f t="shared" si="22"/>
        <v>1</v>
      </c>
      <c r="BZ49" s="6">
        <f t="shared" si="22"/>
        <v>1</v>
      </c>
    </row>
    <row r="50" spans="2:78" x14ac:dyDescent="0.25">
      <c r="B50" s="126"/>
      <c r="E50" s="1" t="s">
        <v>80</v>
      </c>
      <c r="F50" s="15">
        <f t="shared" ref="F50:AN50" si="23">F$19+F$28*$B49</f>
        <v>1.04</v>
      </c>
      <c r="G50" s="7">
        <f t="shared" si="23"/>
        <v>1.04</v>
      </c>
      <c r="H50" s="7">
        <f t="shared" si="23"/>
        <v>1.04</v>
      </c>
      <c r="I50" s="7">
        <f t="shared" si="23"/>
        <v>1.04</v>
      </c>
      <c r="J50" s="7">
        <f t="shared" si="23"/>
        <v>1.04</v>
      </c>
      <c r="K50" s="7">
        <f t="shared" si="23"/>
        <v>1.04</v>
      </c>
      <c r="L50" s="7">
        <f t="shared" si="23"/>
        <v>1.04</v>
      </c>
      <c r="M50" s="7">
        <f t="shared" si="23"/>
        <v>1.04</v>
      </c>
      <c r="N50" s="7">
        <f t="shared" si="23"/>
        <v>1.04</v>
      </c>
      <c r="O50" s="7">
        <f t="shared" si="23"/>
        <v>1.04</v>
      </c>
      <c r="P50" s="7">
        <f t="shared" si="23"/>
        <v>1.04</v>
      </c>
      <c r="Q50" s="7">
        <f t="shared" si="23"/>
        <v>1.04</v>
      </c>
      <c r="R50" s="7">
        <f t="shared" si="23"/>
        <v>1.04</v>
      </c>
      <c r="S50" s="7">
        <f t="shared" si="23"/>
        <v>1.04</v>
      </c>
      <c r="T50" s="7">
        <f t="shared" si="23"/>
        <v>1.04</v>
      </c>
      <c r="U50" s="7">
        <f t="shared" si="23"/>
        <v>1.04</v>
      </c>
      <c r="V50" s="7">
        <f t="shared" si="23"/>
        <v>1.04</v>
      </c>
      <c r="W50" s="7">
        <f t="shared" si="23"/>
        <v>1.04</v>
      </c>
      <c r="X50" s="7">
        <f t="shared" si="23"/>
        <v>1.04</v>
      </c>
      <c r="Y50" s="7">
        <f t="shared" si="23"/>
        <v>1.04</v>
      </c>
      <c r="Z50" s="7">
        <f t="shared" si="23"/>
        <v>1.04</v>
      </c>
      <c r="AA50" s="7">
        <f t="shared" si="23"/>
        <v>1.04</v>
      </c>
      <c r="AB50" s="7">
        <f t="shared" si="23"/>
        <v>1.04</v>
      </c>
      <c r="AC50" s="7">
        <f t="shared" si="23"/>
        <v>1.04</v>
      </c>
      <c r="AD50" s="7">
        <f t="shared" si="23"/>
        <v>1.04</v>
      </c>
      <c r="AE50" s="7">
        <f t="shared" si="23"/>
        <v>1.04</v>
      </c>
      <c r="AF50" s="7">
        <f t="shared" si="23"/>
        <v>1.04</v>
      </c>
      <c r="AG50" s="7">
        <f t="shared" si="23"/>
        <v>1.04</v>
      </c>
      <c r="AH50" s="7">
        <f t="shared" si="23"/>
        <v>1.04</v>
      </c>
      <c r="AI50" s="7">
        <f t="shared" si="23"/>
        <v>1.04</v>
      </c>
      <c r="AJ50" s="7">
        <f t="shared" si="23"/>
        <v>1.04</v>
      </c>
      <c r="AK50" s="7">
        <f t="shared" si="23"/>
        <v>1.04</v>
      </c>
      <c r="AL50" s="7">
        <f t="shared" si="23"/>
        <v>1.04</v>
      </c>
      <c r="AM50" s="7">
        <f t="shared" si="23"/>
        <v>1.04</v>
      </c>
      <c r="AN50" s="8">
        <f t="shared" si="23"/>
        <v>1.04</v>
      </c>
      <c r="AQ50" s="1" t="s">
        <v>80</v>
      </c>
      <c r="AR50" s="15">
        <f t="shared" ref="AR50:BZ50" si="24">AR$19+AR$28*$B49</f>
        <v>1</v>
      </c>
      <c r="AS50" s="7">
        <f t="shared" si="24"/>
        <v>1</v>
      </c>
      <c r="AT50" s="7">
        <f t="shared" si="24"/>
        <v>1</v>
      </c>
      <c r="AU50" s="7">
        <f t="shared" si="24"/>
        <v>1</v>
      </c>
      <c r="AV50" s="7">
        <f t="shared" si="24"/>
        <v>1</v>
      </c>
      <c r="AW50" s="7">
        <f t="shared" si="24"/>
        <v>1</v>
      </c>
      <c r="AX50" s="7">
        <f t="shared" si="24"/>
        <v>1</v>
      </c>
      <c r="AY50" s="7">
        <f t="shared" si="24"/>
        <v>1</v>
      </c>
      <c r="AZ50" s="7">
        <f t="shared" si="24"/>
        <v>1</v>
      </c>
      <c r="BA50" s="7">
        <f t="shared" si="24"/>
        <v>1</v>
      </c>
      <c r="BB50" s="7">
        <f t="shared" si="24"/>
        <v>1</v>
      </c>
      <c r="BC50" s="7">
        <f t="shared" si="24"/>
        <v>1</v>
      </c>
      <c r="BD50" s="7">
        <f t="shared" si="24"/>
        <v>1</v>
      </c>
      <c r="BE50" s="7">
        <f t="shared" si="24"/>
        <v>1</v>
      </c>
      <c r="BF50" s="7">
        <f t="shared" si="24"/>
        <v>1</v>
      </c>
      <c r="BG50" s="7">
        <f t="shared" si="24"/>
        <v>1</v>
      </c>
      <c r="BH50" s="7">
        <f t="shared" si="24"/>
        <v>1</v>
      </c>
      <c r="BI50" s="7">
        <f t="shared" si="24"/>
        <v>1</v>
      </c>
      <c r="BJ50" s="7">
        <f t="shared" si="24"/>
        <v>1</v>
      </c>
      <c r="BK50" s="7">
        <f t="shared" si="24"/>
        <v>1</v>
      </c>
      <c r="BL50" s="7">
        <f t="shared" si="24"/>
        <v>1</v>
      </c>
      <c r="BM50" s="7">
        <f t="shared" si="24"/>
        <v>1</v>
      </c>
      <c r="BN50" s="7">
        <f t="shared" si="24"/>
        <v>1</v>
      </c>
      <c r="BO50" s="7">
        <f t="shared" si="24"/>
        <v>1</v>
      </c>
      <c r="BP50" s="7">
        <f t="shared" si="24"/>
        <v>1</v>
      </c>
      <c r="BQ50" s="7">
        <f t="shared" si="24"/>
        <v>1</v>
      </c>
      <c r="BR50" s="7">
        <f t="shared" si="24"/>
        <v>1</v>
      </c>
      <c r="BS50" s="7">
        <f t="shared" si="24"/>
        <v>1</v>
      </c>
      <c r="BT50" s="7">
        <f t="shared" si="24"/>
        <v>1</v>
      </c>
      <c r="BU50" s="7">
        <f t="shared" si="24"/>
        <v>1</v>
      </c>
      <c r="BV50" s="7">
        <f t="shared" si="24"/>
        <v>1</v>
      </c>
      <c r="BW50" s="7">
        <f t="shared" si="24"/>
        <v>1</v>
      </c>
      <c r="BX50" s="7">
        <f t="shared" si="24"/>
        <v>1</v>
      </c>
      <c r="BY50" s="7">
        <f t="shared" si="24"/>
        <v>1</v>
      </c>
      <c r="BZ50" s="8">
        <f t="shared" si="24"/>
        <v>1</v>
      </c>
    </row>
    <row r="51" spans="2:78" x14ac:dyDescent="0.25">
      <c r="B51" s="126"/>
      <c r="E51" s="1" t="s">
        <v>248</v>
      </c>
      <c r="F51" s="15">
        <f t="shared" ref="F51:AN51" si="25">F$20+F$29*$B49</f>
        <v>1.1000000000000001</v>
      </c>
      <c r="G51" s="7">
        <f t="shared" si="25"/>
        <v>1.1000000000000001</v>
      </c>
      <c r="H51" s="7">
        <f t="shared" si="25"/>
        <v>1.1000000000000001</v>
      </c>
      <c r="I51" s="7">
        <f t="shared" si="25"/>
        <v>1.1000000000000001</v>
      </c>
      <c r="J51" s="7">
        <f t="shared" si="25"/>
        <v>1.1000000000000001</v>
      </c>
      <c r="K51" s="7">
        <f t="shared" si="25"/>
        <v>1.1000000000000001</v>
      </c>
      <c r="L51" s="7">
        <f t="shared" si="25"/>
        <v>1.1000000000000001</v>
      </c>
      <c r="M51" s="7">
        <f t="shared" si="25"/>
        <v>1.1000000000000001</v>
      </c>
      <c r="N51" s="7">
        <f t="shared" si="25"/>
        <v>1.1000000000000001</v>
      </c>
      <c r="O51" s="7">
        <f t="shared" si="25"/>
        <v>1.1000000000000001</v>
      </c>
      <c r="P51" s="7">
        <f t="shared" si="25"/>
        <v>1.1000000000000001</v>
      </c>
      <c r="Q51" s="7">
        <f t="shared" si="25"/>
        <v>1.1000000000000001</v>
      </c>
      <c r="R51" s="7">
        <f t="shared" si="25"/>
        <v>1.1000000000000001</v>
      </c>
      <c r="S51" s="7">
        <f t="shared" si="25"/>
        <v>1.1000000000000001</v>
      </c>
      <c r="T51" s="7">
        <f t="shared" si="25"/>
        <v>1.1000000000000001</v>
      </c>
      <c r="U51" s="7">
        <f t="shared" si="25"/>
        <v>1.1000000000000001</v>
      </c>
      <c r="V51" s="7">
        <f t="shared" si="25"/>
        <v>1.1000000000000001</v>
      </c>
      <c r="W51" s="7">
        <f t="shared" si="25"/>
        <v>1.1000000000000001</v>
      </c>
      <c r="X51" s="7">
        <f t="shared" si="25"/>
        <v>1.1000000000000001</v>
      </c>
      <c r="Y51" s="7">
        <f t="shared" si="25"/>
        <v>1.1000000000000001</v>
      </c>
      <c r="Z51" s="7">
        <f t="shared" si="25"/>
        <v>1.1000000000000001</v>
      </c>
      <c r="AA51" s="7">
        <f t="shared" si="25"/>
        <v>1.1000000000000001</v>
      </c>
      <c r="AB51" s="7">
        <f t="shared" si="25"/>
        <v>1.1000000000000001</v>
      </c>
      <c r="AC51" s="7">
        <f t="shared" si="25"/>
        <v>1.1000000000000001</v>
      </c>
      <c r="AD51" s="7">
        <f t="shared" si="25"/>
        <v>1.1000000000000001</v>
      </c>
      <c r="AE51" s="7">
        <f t="shared" si="25"/>
        <v>1.1000000000000001</v>
      </c>
      <c r="AF51" s="7">
        <f t="shared" si="25"/>
        <v>1.1000000000000001</v>
      </c>
      <c r="AG51" s="7">
        <f t="shared" si="25"/>
        <v>1.1000000000000001</v>
      </c>
      <c r="AH51" s="7">
        <f t="shared" si="25"/>
        <v>1.1000000000000001</v>
      </c>
      <c r="AI51" s="7">
        <f t="shared" si="25"/>
        <v>1.1000000000000001</v>
      </c>
      <c r="AJ51" s="7">
        <f t="shared" si="25"/>
        <v>1.1000000000000001</v>
      </c>
      <c r="AK51" s="7">
        <f t="shared" si="25"/>
        <v>1.1000000000000001</v>
      </c>
      <c r="AL51" s="7">
        <f t="shared" si="25"/>
        <v>1.1000000000000001</v>
      </c>
      <c r="AM51" s="7">
        <f t="shared" si="25"/>
        <v>1.1000000000000001</v>
      </c>
      <c r="AN51" s="8">
        <f t="shared" si="25"/>
        <v>1.1000000000000001</v>
      </c>
      <c r="AQ51" s="1" t="s">
        <v>248</v>
      </c>
      <c r="AR51" s="15">
        <f t="shared" ref="AR51:BZ51" si="26">AR$20+AR$29*$B49</f>
        <v>1</v>
      </c>
      <c r="AS51" s="7">
        <f t="shared" si="26"/>
        <v>1</v>
      </c>
      <c r="AT51" s="7">
        <f t="shared" si="26"/>
        <v>1</v>
      </c>
      <c r="AU51" s="7">
        <f t="shared" si="26"/>
        <v>1</v>
      </c>
      <c r="AV51" s="7">
        <f t="shared" si="26"/>
        <v>1</v>
      </c>
      <c r="AW51" s="7">
        <f t="shared" si="26"/>
        <v>1</v>
      </c>
      <c r="AX51" s="7">
        <f t="shared" si="26"/>
        <v>1</v>
      </c>
      <c r="AY51" s="7">
        <f t="shared" si="26"/>
        <v>1</v>
      </c>
      <c r="AZ51" s="7">
        <f t="shared" si="26"/>
        <v>1</v>
      </c>
      <c r="BA51" s="7">
        <f t="shared" si="26"/>
        <v>1</v>
      </c>
      <c r="BB51" s="7">
        <f t="shared" si="26"/>
        <v>1</v>
      </c>
      <c r="BC51" s="7">
        <f t="shared" si="26"/>
        <v>1</v>
      </c>
      <c r="BD51" s="7">
        <f t="shared" si="26"/>
        <v>1</v>
      </c>
      <c r="BE51" s="7">
        <f t="shared" si="26"/>
        <v>1</v>
      </c>
      <c r="BF51" s="7">
        <f t="shared" si="26"/>
        <v>1</v>
      </c>
      <c r="BG51" s="7">
        <f t="shared" si="26"/>
        <v>1</v>
      </c>
      <c r="BH51" s="7">
        <f t="shared" si="26"/>
        <v>1</v>
      </c>
      <c r="BI51" s="7">
        <f t="shared" si="26"/>
        <v>1</v>
      </c>
      <c r="BJ51" s="7">
        <f t="shared" si="26"/>
        <v>1</v>
      </c>
      <c r="BK51" s="7">
        <f t="shared" si="26"/>
        <v>1</v>
      </c>
      <c r="BL51" s="7">
        <f t="shared" si="26"/>
        <v>1</v>
      </c>
      <c r="BM51" s="7">
        <f t="shared" si="26"/>
        <v>1</v>
      </c>
      <c r="BN51" s="7">
        <f t="shared" si="26"/>
        <v>1</v>
      </c>
      <c r="BO51" s="7">
        <f t="shared" si="26"/>
        <v>1</v>
      </c>
      <c r="BP51" s="7">
        <f t="shared" si="26"/>
        <v>1</v>
      </c>
      <c r="BQ51" s="7">
        <f t="shared" si="26"/>
        <v>1</v>
      </c>
      <c r="BR51" s="7">
        <f t="shared" si="26"/>
        <v>1</v>
      </c>
      <c r="BS51" s="7">
        <f t="shared" si="26"/>
        <v>1</v>
      </c>
      <c r="BT51" s="7">
        <f t="shared" si="26"/>
        <v>1</v>
      </c>
      <c r="BU51" s="7">
        <f t="shared" si="26"/>
        <v>1</v>
      </c>
      <c r="BV51" s="7">
        <f t="shared" si="26"/>
        <v>1</v>
      </c>
      <c r="BW51" s="7">
        <f t="shared" si="26"/>
        <v>1</v>
      </c>
      <c r="BX51" s="7">
        <f t="shared" si="26"/>
        <v>1</v>
      </c>
      <c r="BY51" s="7">
        <f t="shared" si="26"/>
        <v>1</v>
      </c>
      <c r="BZ51" s="8">
        <f t="shared" si="26"/>
        <v>1</v>
      </c>
    </row>
    <row r="52" spans="2:78" x14ac:dyDescent="0.25">
      <c r="B52" s="126"/>
      <c r="E52" s="1" t="s">
        <v>81</v>
      </c>
      <c r="F52" s="15">
        <f t="shared" ref="F52:AN52" si="27">F$21+F$30*$B49</f>
        <v>1.1299999999999999</v>
      </c>
      <c r="G52" s="7">
        <f t="shared" si="27"/>
        <v>1.1299999999999999</v>
      </c>
      <c r="H52" s="7">
        <f t="shared" si="27"/>
        <v>1.1299999999999999</v>
      </c>
      <c r="I52" s="7">
        <f t="shared" si="27"/>
        <v>1.1299999999999999</v>
      </c>
      <c r="J52" s="7">
        <f t="shared" si="27"/>
        <v>1.1299999999999999</v>
      </c>
      <c r="K52" s="7">
        <f t="shared" si="27"/>
        <v>1.1299999999999999</v>
      </c>
      <c r="L52" s="7">
        <f t="shared" si="27"/>
        <v>1.1299999999999999</v>
      </c>
      <c r="M52" s="7">
        <f t="shared" si="27"/>
        <v>1.1299999999999999</v>
      </c>
      <c r="N52" s="7">
        <f t="shared" si="27"/>
        <v>1.1299999999999999</v>
      </c>
      <c r="O52" s="7">
        <f t="shared" si="27"/>
        <v>1.1299999999999999</v>
      </c>
      <c r="P52" s="7">
        <f t="shared" si="27"/>
        <v>1.1299999999999999</v>
      </c>
      <c r="Q52" s="7">
        <f t="shared" si="27"/>
        <v>1.1299999999999999</v>
      </c>
      <c r="R52" s="7">
        <f t="shared" si="27"/>
        <v>1.1299999999999999</v>
      </c>
      <c r="S52" s="7">
        <f t="shared" si="27"/>
        <v>1.1299999999999999</v>
      </c>
      <c r="T52" s="7">
        <f t="shared" si="27"/>
        <v>1.1299999999999999</v>
      </c>
      <c r="U52" s="7">
        <f t="shared" si="27"/>
        <v>1.1299999999999999</v>
      </c>
      <c r="V52" s="7">
        <f t="shared" si="27"/>
        <v>1.1299999999999999</v>
      </c>
      <c r="W52" s="7">
        <f t="shared" si="27"/>
        <v>1.1299999999999999</v>
      </c>
      <c r="X52" s="7">
        <f t="shared" si="27"/>
        <v>1.1299999999999999</v>
      </c>
      <c r="Y52" s="7">
        <f t="shared" si="27"/>
        <v>1.1299999999999999</v>
      </c>
      <c r="Z52" s="7">
        <f t="shared" si="27"/>
        <v>1.1299999999999999</v>
      </c>
      <c r="AA52" s="7">
        <f t="shared" si="27"/>
        <v>1.1299999999999999</v>
      </c>
      <c r="AB52" s="7">
        <f t="shared" si="27"/>
        <v>1.1299999999999999</v>
      </c>
      <c r="AC52" s="7">
        <f t="shared" si="27"/>
        <v>1.1299999999999999</v>
      </c>
      <c r="AD52" s="7">
        <f t="shared" si="27"/>
        <v>1.1299999999999999</v>
      </c>
      <c r="AE52" s="7">
        <f t="shared" si="27"/>
        <v>1.1299999999999999</v>
      </c>
      <c r="AF52" s="7">
        <f t="shared" si="27"/>
        <v>1.1299999999999999</v>
      </c>
      <c r="AG52" s="7">
        <f t="shared" si="27"/>
        <v>1.1299999999999999</v>
      </c>
      <c r="AH52" s="7">
        <f t="shared" si="27"/>
        <v>1.1299999999999999</v>
      </c>
      <c r="AI52" s="7">
        <f t="shared" si="27"/>
        <v>1.1299999999999999</v>
      </c>
      <c r="AJ52" s="7">
        <f t="shared" si="27"/>
        <v>1.1299999999999999</v>
      </c>
      <c r="AK52" s="7">
        <f t="shared" si="27"/>
        <v>1.1299999999999999</v>
      </c>
      <c r="AL52" s="7">
        <f t="shared" si="27"/>
        <v>1.1299999999999999</v>
      </c>
      <c r="AM52" s="7">
        <f t="shared" si="27"/>
        <v>1.1299999999999999</v>
      </c>
      <c r="AN52" s="8">
        <f t="shared" si="27"/>
        <v>1.1299999999999999</v>
      </c>
      <c r="AQ52" s="1" t="s">
        <v>81</v>
      </c>
      <c r="AR52" s="15">
        <f t="shared" ref="AR52:BZ52" si="28">AR$21+AR$30*$B49</f>
        <v>1</v>
      </c>
      <c r="AS52" s="7">
        <f t="shared" si="28"/>
        <v>1</v>
      </c>
      <c r="AT52" s="7">
        <f t="shared" si="28"/>
        <v>1</v>
      </c>
      <c r="AU52" s="7">
        <f t="shared" si="28"/>
        <v>1</v>
      </c>
      <c r="AV52" s="7">
        <f t="shared" si="28"/>
        <v>1</v>
      </c>
      <c r="AW52" s="7">
        <f t="shared" si="28"/>
        <v>1</v>
      </c>
      <c r="AX52" s="7">
        <f t="shared" si="28"/>
        <v>1</v>
      </c>
      <c r="AY52" s="7">
        <f t="shared" si="28"/>
        <v>1</v>
      </c>
      <c r="AZ52" s="7">
        <f t="shared" si="28"/>
        <v>1</v>
      </c>
      <c r="BA52" s="7">
        <f t="shared" si="28"/>
        <v>1</v>
      </c>
      <c r="BB52" s="7">
        <f t="shared" si="28"/>
        <v>1</v>
      </c>
      <c r="BC52" s="7">
        <f t="shared" si="28"/>
        <v>1</v>
      </c>
      <c r="BD52" s="7">
        <f t="shared" si="28"/>
        <v>1</v>
      </c>
      <c r="BE52" s="7">
        <f t="shared" si="28"/>
        <v>1</v>
      </c>
      <c r="BF52" s="7">
        <f t="shared" si="28"/>
        <v>1</v>
      </c>
      <c r="BG52" s="7">
        <f t="shared" si="28"/>
        <v>1</v>
      </c>
      <c r="BH52" s="7">
        <f t="shared" si="28"/>
        <v>1</v>
      </c>
      <c r="BI52" s="7">
        <f t="shared" si="28"/>
        <v>1</v>
      </c>
      <c r="BJ52" s="7">
        <f t="shared" si="28"/>
        <v>1</v>
      </c>
      <c r="BK52" s="7">
        <f t="shared" si="28"/>
        <v>1</v>
      </c>
      <c r="BL52" s="7">
        <f t="shared" si="28"/>
        <v>1</v>
      </c>
      <c r="BM52" s="7">
        <f t="shared" si="28"/>
        <v>1</v>
      </c>
      <c r="BN52" s="7">
        <f t="shared" si="28"/>
        <v>1</v>
      </c>
      <c r="BO52" s="7">
        <f t="shared" si="28"/>
        <v>1</v>
      </c>
      <c r="BP52" s="7">
        <f t="shared" si="28"/>
        <v>1</v>
      </c>
      <c r="BQ52" s="7">
        <f t="shared" si="28"/>
        <v>1</v>
      </c>
      <c r="BR52" s="7">
        <f t="shared" si="28"/>
        <v>1</v>
      </c>
      <c r="BS52" s="7">
        <f t="shared" si="28"/>
        <v>1</v>
      </c>
      <c r="BT52" s="7">
        <f t="shared" si="28"/>
        <v>1</v>
      </c>
      <c r="BU52" s="7">
        <f t="shared" si="28"/>
        <v>1</v>
      </c>
      <c r="BV52" s="7">
        <f t="shared" si="28"/>
        <v>1</v>
      </c>
      <c r="BW52" s="7">
        <f t="shared" si="28"/>
        <v>1</v>
      </c>
      <c r="BX52" s="7">
        <f t="shared" si="28"/>
        <v>1</v>
      </c>
      <c r="BY52" s="7">
        <f t="shared" si="28"/>
        <v>1</v>
      </c>
      <c r="BZ52" s="8">
        <f t="shared" si="28"/>
        <v>1</v>
      </c>
    </row>
    <row r="53" spans="2:78" x14ac:dyDescent="0.25">
      <c r="B53" s="126"/>
      <c r="E53" s="1" t="s">
        <v>82</v>
      </c>
      <c r="F53" s="15">
        <f t="shared" ref="F53:AN53" si="29">F$22+F$31*$B49</f>
        <v>1.02</v>
      </c>
      <c r="G53" s="7">
        <f t="shared" si="29"/>
        <v>1.02</v>
      </c>
      <c r="H53" s="7">
        <f t="shared" si="29"/>
        <v>1.02</v>
      </c>
      <c r="I53" s="7">
        <f t="shared" si="29"/>
        <v>1.02</v>
      </c>
      <c r="J53" s="7">
        <f t="shared" si="29"/>
        <v>1.02</v>
      </c>
      <c r="K53" s="7">
        <f t="shared" si="29"/>
        <v>1.02</v>
      </c>
      <c r="L53" s="7">
        <f t="shared" si="29"/>
        <v>1.02</v>
      </c>
      <c r="M53" s="7">
        <f t="shared" si="29"/>
        <v>1.02</v>
      </c>
      <c r="N53" s="7">
        <f t="shared" si="29"/>
        <v>1.02</v>
      </c>
      <c r="O53" s="7">
        <f t="shared" si="29"/>
        <v>1.02</v>
      </c>
      <c r="P53" s="7">
        <f t="shared" si="29"/>
        <v>1.02</v>
      </c>
      <c r="Q53" s="7">
        <f t="shared" si="29"/>
        <v>1.02</v>
      </c>
      <c r="R53" s="7">
        <f t="shared" si="29"/>
        <v>1.02</v>
      </c>
      <c r="S53" s="7">
        <f t="shared" si="29"/>
        <v>1.02</v>
      </c>
      <c r="T53" s="7">
        <f t="shared" si="29"/>
        <v>1.02</v>
      </c>
      <c r="U53" s="7">
        <f t="shared" si="29"/>
        <v>1.02</v>
      </c>
      <c r="V53" s="7">
        <f t="shared" si="29"/>
        <v>1.02</v>
      </c>
      <c r="W53" s="7">
        <f t="shared" si="29"/>
        <v>1.02</v>
      </c>
      <c r="X53" s="7">
        <f t="shared" si="29"/>
        <v>1.02</v>
      </c>
      <c r="Y53" s="7">
        <f t="shared" si="29"/>
        <v>1.02</v>
      </c>
      <c r="Z53" s="7">
        <f t="shared" si="29"/>
        <v>1.02</v>
      </c>
      <c r="AA53" s="7">
        <f t="shared" si="29"/>
        <v>1.02</v>
      </c>
      <c r="AB53" s="7">
        <f t="shared" si="29"/>
        <v>1.02</v>
      </c>
      <c r="AC53" s="7">
        <f t="shared" si="29"/>
        <v>1.02</v>
      </c>
      <c r="AD53" s="7">
        <f t="shared" si="29"/>
        <v>1.02</v>
      </c>
      <c r="AE53" s="7">
        <f t="shared" si="29"/>
        <v>1.02</v>
      </c>
      <c r="AF53" s="7">
        <f t="shared" si="29"/>
        <v>1.02</v>
      </c>
      <c r="AG53" s="7">
        <f t="shared" si="29"/>
        <v>1.02</v>
      </c>
      <c r="AH53" s="7">
        <f t="shared" si="29"/>
        <v>1.02</v>
      </c>
      <c r="AI53" s="7">
        <f t="shared" si="29"/>
        <v>1.02</v>
      </c>
      <c r="AJ53" s="7">
        <f t="shared" si="29"/>
        <v>1.02</v>
      </c>
      <c r="AK53" s="7">
        <f t="shared" si="29"/>
        <v>1.02</v>
      </c>
      <c r="AL53" s="7">
        <f t="shared" si="29"/>
        <v>1.02</v>
      </c>
      <c r="AM53" s="7">
        <f t="shared" si="29"/>
        <v>1.02</v>
      </c>
      <c r="AN53" s="8">
        <f t="shared" si="29"/>
        <v>1.02</v>
      </c>
      <c r="AQ53" s="1" t="s">
        <v>82</v>
      </c>
      <c r="AR53" s="15">
        <f t="shared" ref="AR53:BZ53" si="30">AR$22+AR$31*$B49</f>
        <v>1</v>
      </c>
      <c r="AS53" s="7">
        <f t="shared" si="30"/>
        <v>1</v>
      </c>
      <c r="AT53" s="7">
        <f t="shared" si="30"/>
        <v>1</v>
      </c>
      <c r="AU53" s="7">
        <f t="shared" si="30"/>
        <v>1</v>
      </c>
      <c r="AV53" s="7">
        <f t="shared" si="30"/>
        <v>1</v>
      </c>
      <c r="AW53" s="7">
        <f t="shared" si="30"/>
        <v>1</v>
      </c>
      <c r="AX53" s="7">
        <f t="shared" si="30"/>
        <v>1</v>
      </c>
      <c r="AY53" s="7">
        <f t="shared" si="30"/>
        <v>1</v>
      </c>
      <c r="AZ53" s="7">
        <f t="shared" si="30"/>
        <v>1</v>
      </c>
      <c r="BA53" s="7">
        <f t="shared" si="30"/>
        <v>1</v>
      </c>
      <c r="BB53" s="7">
        <f t="shared" si="30"/>
        <v>1</v>
      </c>
      <c r="BC53" s="7">
        <f t="shared" si="30"/>
        <v>1</v>
      </c>
      <c r="BD53" s="7">
        <f t="shared" si="30"/>
        <v>1</v>
      </c>
      <c r="BE53" s="7">
        <f t="shared" si="30"/>
        <v>1</v>
      </c>
      <c r="BF53" s="7">
        <f t="shared" si="30"/>
        <v>1</v>
      </c>
      <c r="BG53" s="7">
        <f t="shared" si="30"/>
        <v>1</v>
      </c>
      <c r="BH53" s="7">
        <f t="shared" si="30"/>
        <v>1</v>
      </c>
      <c r="BI53" s="7">
        <f t="shared" si="30"/>
        <v>1</v>
      </c>
      <c r="BJ53" s="7">
        <f t="shared" si="30"/>
        <v>1</v>
      </c>
      <c r="BK53" s="7">
        <f t="shared" si="30"/>
        <v>1</v>
      </c>
      <c r="BL53" s="7">
        <f t="shared" si="30"/>
        <v>1</v>
      </c>
      <c r="BM53" s="7">
        <f t="shared" si="30"/>
        <v>1</v>
      </c>
      <c r="BN53" s="7">
        <f t="shared" si="30"/>
        <v>1</v>
      </c>
      <c r="BO53" s="7">
        <f t="shared" si="30"/>
        <v>1</v>
      </c>
      <c r="BP53" s="7">
        <f t="shared" si="30"/>
        <v>1</v>
      </c>
      <c r="BQ53" s="7">
        <f t="shared" si="30"/>
        <v>1</v>
      </c>
      <c r="BR53" s="7">
        <f t="shared" si="30"/>
        <v>1</v>
      </c>
      <c r="BS53" s="7">
        <f t="shared" si="30"/>
        <v>1</v>
      </c>
      <c r="BT53" s="7">
        <f t="shared" si="30"/>
        <v>1</v>
      </c>
      <c r="BU53" s="7">
        <f t="shared" si="30"/>
        <v>1</v>
      </c>
      <c r="BV53" s="7">
        <f t="shared" si="30"/>
        <v>1</v>
      </c>
      <c r="BW53" s="7">
        <f t="shared" si="30"/>
        <v>1</v>
      </c>
      <c r="BX53" s="7">
        <f t="shared" si="30"/>
        <v>1</v>
      </c>
      <c r="BY53" s="7">
        <f t="shared" si="30"/>
        <v>1</v>
      </c>
      <c r="BZ53" s="8">
        <f t="shared" si="30"/>
        <v>1</v>
      </c>
    </row>
    <row r="54" spans="2:78" ht="15.75" thickBot="1" x14ac:dyDescent="0.3">
      <c r="B54" s="126"/>
      <c r="E54" s="1" t="s">
        <v>83</v>
      </c>
      <c r="F54" s="16">
        <f t="shared" ref="F54:AN54" si="31">F$23+F$32*$B49</f>
        <v>0.95</v>
      </c>
      <c r="G54" s="9">
        <f t="shared" si="31"/>
        <v>0.95</v>
      </c>
      <c r="H54" s="9">
        <f t="shared" si="31"/>
        <v>0.95</v>
      </c>
      <c r="I54" s="9">
        <f t="shared" si="31"/>
        <v>0.95</v>
      </c>
      <c r="J54" s="9">
        <f t="shared" si="31"/>
        <v>0.95</v>
      </c>
      <c r="K54" s="9">
        <f t="shared" si="31"/>
        <v>0.95</v>
      </c>
      <c r="L54" s="9">
        <f t="shared" si="31"/>
        <v>0.95</v>
      </c>
      <c r="M54" s="9">
        <f t="shared" si="31"/>
        <v>0.95</v>
      </c>
      <c r="N54" s="9">
        <f t="shared" si="31"/>
        <v>0.95</v>
      </c>
      <c r="O54" s="9">
        <f t="shared" si="31"/>
        <v>0.95</v>
      </c>
      <c r="P54" s="9">
        <f t="shared" si="31"/>
        <v>0.95</v>
      </c>
      <c r="Q54" s="9">
        <f t="shared" si="31"/>
        <v>0.95</v>
      </c>
      <c r="R54" s="9">
        <f t="shared" si="31"/>
        <v>0.95</v>
      </c>
      <c r="S54" s="9">
        <f t="shared" si="31"/>
        <v>0.95</v>
      </c>
      <c r="T54" s="9">
        <f t="shared" si="31"/>
        <v>0.95</v>
      </c>
      <c r="U54" s="9">
        <f t="shared" si="31"/>
        <v>0.95</v>
      </c>
      <c r="V54" s="9">
        <f t="shared" si="31"/>
        <v>0.95</v>
      </c>
      <c r="W54" s="9">
        <f t="shared" si="31"/>
        <v>0.95</v>
      </c>
      <c r="X54" s="9">
        <f t="shared" si="31"/>
        <v>0.95</v>
      </c>
      <c r="Y54" s="9">
        <f t="shared" si="31"/>
        <v>0.95</v>
      </c>
      <c r="Z54" s="9">
        <f t="shared" si="31"/>
        <v>0.95</v>
      </c>
      <c r="AA54" s="9">
        <f t="shared" si="31"/>
        <v>0.95</v>
      </c>
      <c r="AB54" s="9">
        <f t="shared" si="31"/>
        <v>0.95</v>
      </c>
      <c r="AC54" s="9">
        <f t="shared" si="31"/>
        <v>0.95</v>
      </c>
      <c r="AD54" s="9">
        <f t="shared" si="31"/>
        <v>0.95</v>
      </c>
      <c r="AE54" s="9">
        <f t="shared" si="31"/>
        <v>0.95</v>
      </c>
      <c r="AF54" s="9">
        <f t="shared" si="31"/>
        <v>0.95</v>
      </c>
      <c r="AG54" s="9">
        <f t="shared" si="31"/>
        <v>0.95</v>
      </c>
      <c r="AH54" s="9">
        <f t="shared" si="31"/>
        <v>0.95</v>
      </c>
      <c r="AI54" s="9">
        <f t="shared" si="31"/>
        <v>0.95</v>
      </c>
      <c r="AJ54" s="9">
        <f t="shared" si="31"/>
        <v>0.95</v>
      </c>
      <c r="AK54" s="9">
        <f t="shared" si="31"/>
        <v>0.95</v>
      </c>
      <c r="AL54" s="9">
        <f t="shared" si="31"/>
        <v>0.95</v>
      </c>
      <c r="AM54" s="9">
        <f t="shared" si="31"/>
        <v>0.95</v>
      </c>
      <c r="AN54" s="10">
        <f t="shared" si="31"/>
        <v>0.95</v>
      </c>
      <c r="AQ54" s="1" t="s">
        <v>83</v>
      </c>
      <c r="AR54" s="16">
        <f t="shared" ref="AR54:BZ54" si="32">AR$23+AR$32*$B49</f>
        <v>1</v>
      </c>
      <c r="AS54" s="9">
        <f t="shared" si="32"/>
        <v>1</v>
      </c>
      <c r="AT54" s="9">
        <f t="shared" si="32"/>
        <v>1</v>
      </c>
      <c r="AU54" s="9">
        <f t="shared" si="32"/>
        <v>1</v>
      </c>
      <c r="AV54" s="9">
        <f t="shared" si="32"/>
        <v>1</v>
      </c>
      <c r="AW54" s="9">
        <f t="shared" si="32"/>
        <v>1</v>
      </c>
      <c r="AX54" s="9">
        <f t="shared" si="32"/>
        <v>1</v>
      </c>
      <c r="AY54" s="9">
        <f t="shared" si="32"/>
        <v>1</v>
      </c>
      <c r="AZ54" s="9">
        <f t="shared" si="32"/>
        <v>1</v>
      </c>
      <c r="BA54" s="9">
        <f t="shared" si="32"/>
        <v>1</v>
      </c>
      <c r="BB54" s="9">
        <f t="shared" si="32"/>
        <v>1</v>
      </c>
      <c r="BC54" s="9">
        <f t="shared" si="32"/>
        <v>1</v>
      </c>
      <c r="BD54" s="9">
        <f t="shared" si="32"/>
        <v>1</v>
      </c>
      <c r="BE54" s="9">
        <f t="shared" si="32"/>
        <v>1</v>
      </c>
      <c r="BF54" s="9">
        <f t="shared" si="32"/>
        <v>1</v>
      </c>
      <c r="BG54" s="9">
        <f t="shared" si="32"/>
        <v>1</v>
      </c>
      <c r="BH54" s="9">
        <f t="shared" si="32"/>
        <v>1</v>
      </c>
      <c r="BI54" s="9">
        <f t="shared" si="32"/>
        <v>1</v>
      </c>
      <c r="BJ54" s="9">
        <f t="shared" si="32"/>
        <v>1</v>
      </c>
      <c r="BK54" s="9">
        <f t="shared" si="32"/>
        <v>1</v>
      </c>
      <c r="BL54" s="9">
        <f t="shared" si="32"/>
        <v>1</v>
      </c>
      <c r="BM54" s="9">
        <f t="shared" si="32"/>
        <v>1</v>
      </c>
      <c r="BN54" s="9">
        <f t="shared" si="32"/>
        <v>1</v>
      </c>
      <c r="BO54" s="9">
        <f t="shared" si="32"/>
        <v>1</v>
      </c>
      <c r="BP54" s="9">
        <f t="shared" si="32"/>
        <v>1</v>
      </c>
      <c r="BQ54" s="9">
        <f t="shared" si="32"/>
        <v>1</v>
      </c>
      <c r="BR54" s="9">
        <f t="shared" si="32"/>
        <v>1</v>
      </c>
      <c r="BS54" s="9">
        <f t="shared" si="32"/>
        <v>1</v>
      </c>
      <c r="BT54" s="9">
        <f t="shared" si="32"/>
        <v>1</v>
      </c>
      <c r="BU54" s="9">
        <f t="shared" si="32"/>
        <v>1</v>
      </c>
      <c r="BV54" s="9">
        <f t="shared" si="32"/>
        <v>1</v>
      </c>
      <c r="BW54" s="9">
        <f t="shared" si="32"/>
        <v>1</v>
      </c>
      <c r="BX54" s="9">
        <f t="shared" si="32"/>
        <v>1</v>
      </c>
      <c r="BY54" s="9">
        <f t="shared" si="32"/>
        <v>1</v>
      </c>
      <c r="BZ54" s="10">
        <f t="shared" si="32"/>
        <v>1</v>
      </c>
    </row>
    <row r="55" spans="2:78" x14ac:dyDescent="0.25">
      <c r="B55" s="126"/>
    </row>
    <row r="56" spans="2:78" x14ac:dyDescent="0.25">
      <c r="B56" s="126"/>
    </row>
    <row r="57" spans="2:78" x14ac:dyDescent="0.25">
      <c r="B57" s="126"/>
    </row>
    <row r="58" spans="2:78" ht="15.75" thickBot="1" x14ac:dyDescent="0.3">
      <c r="B58" s="118" t="s">
        <v>150</v>
      </c>
      <c r="C58" s="123" t="s">
        <v>142</v>
      </c>
      <c r="D58" s="121" t="s">
        <v>177</v>
      </c>
      <c r="AP58" s="104" t="str">
        <f>D58</f>
        <v>Multipliers for Scenario 2 (M+N*S)</v>
      </c>
    </row>
    <row r="59" spans="2:78" x14ac:dyDescent="0.25">
      <c r="B59" s="125">
        <f>B49+0.5</f>
        <v>0.5</v>
      </c>
      <c r="C59" s="131">
        <f>NORMDIST(B59,0,1,1)</f>
        <v>0.69146246127401312</v>
      </c>
      <c r="E59" s="1" t="s">
        <v>79</v>
      </c>
      <c r="F59" s="14">
        <f t="shared" ref="F59:AN59" si="33">F$18+F$27*$B59</f>
        <v>0.92499999999999993</v>
      </c>
      <c r="G59" s="5">
        <f t="shared" si="33"/>
        <v>0.92499999999999993</v>
      </c>
      <c r="H59" s="5">
        <f t="shared" si="33"/>
        <v>0.92499999999999993</v>
      </c>
      <c r="I59" s="5">
        <f t="shared" si="33"/>
        <v>0.92499999999999993</v>
      </c>
      <c r="J59" s="5">
        <f t="shared" si="33"/>
        <v>0.92499999999999993</v>
      </c>
      <c r="K59" s="5">
        <f t="shared" si="33"/>
        <v>0.92499999999999993</v>
      </c>
      <c r="L59" s="5">
        <f t="shared" si="33"/>
        <v>0.92499999999999993</v>
      </c>
      <c r="M59" s="5">
        <f t="shared" si="33"/>
        <v>0.92499999999999993</v>
      </c>
      <c r="N59" s="5">
        <f t="shared" si="33"/>
        <v>0.92499999999999993</v>
      </c>
      <c r="O59" s="5">
        <f t="shared" si="33"/>
        <v>0.92499999999999993</v>
      </c>
      <c r="P59" s="5">
        <f t="shared" si="33"/>
        <v>0.92499999999999993</v>
      </c>
      <c r="Q59" s="5">
        <f t="shared" si="33"/>
        <v>0.92499999999999993</v>
      </c>
      <c r="R59" s="5">
        <f t="shared" si="33"/>
        <v>0.92499999999999993</v>
      </c>
      <c r="S59" s="5">
        <f t="shared" si="33"/>
        <v>0.92499999999999993</v>
      </c>
      <c r="T59" s="5">
        <f t="shared" si="33"/>
        <v>0.92499999999999993</v>
      </c>
      <c r="U59" s="5">
        <f t="shared" si="33"/>
        <v>0.92499999999999993</v>
      </c>
      <c r="V59" s="5">
        <f t="shared" si="33"/>
        <v>0.92499999999999993</v>
      </c>
      <c r="W59" s="5">
        <f t="shared" si="33"/>
        <v>0.92499999999999993</v>
      </c>
      <c r="X59" s="5">
        <f t="shared" si="33"/>
        <v>0.92499999999999993</v>
      </c>
      <c r="Y59" s="5">
        <f t="shared" si="33"/>
        <v>0.92499999999999993</v>
      </c>
      <c r="Z59" s="5">
        <f t="shared" si="33"/>
        <v>0.92499999999999993</v>
      </c>
      <c r="AA59" s="5">
        <f t="shared" si="33"/>
        <v>0.92499999999999993</v>
      </c>
      <c r="AB59" s="5">
        <f t="shared" si="33"/>
        <v>0.92499999999999993</v>
      </c>
      <c r="AC59" s="5">
        <f t="shared" si="33"/>
        <v>0.92499999999999993</v>
      </c>
      <c r="AD59" s="5">
        <f t="shared" si="33"/>
        <v>0.92499999999999993</v>
      </c>
      <c r="AE59" s="5">
        <f t="shared" si="33"/>
        <v>0.92499999999999993</v>
      </c>
      <c r="AF59" s="5">
        <f t="shared" si="33"/>
        <v>0.92499999999999993</v>
      </c>
      <c r="AG59" s="5">
        <f t="shared" si="33"/>
        <v>0.92499999999999993</v>
      </c>
      <c r="AH59" s="5">
        <f t="shared" si="33"/>
        <v>0.92499999999999993</v>
      </c>
      <c r="AI59" s="5">
        <f t="shared" si="33"/>
        <v>0.92499999999999993</v>
      </c>
      <c r="AJ59" s="5">
        <f t="shared" si="33"/>
        <v>0.92499999999999993</v>
      </c>
      <c r="AK59" s="5">
        <f t="shared" si="33"/>
        <v>0.92499999999999993</v>
      </c>
      <c r="AL59" s="5">
        <f t="shared" si="33"/>
        <v>0.92499999999999993</v>
      </c>
      <c r="AM59" s="5">
        <f t="shared" si="33"/>
        <v>0.92499999999999993</v>
      </c>
      <c r="AN59" s="6">
        <f t="shared" si="33"/>
        <v>0.92499999999999993</v>
      </c>
      <c r="AQ59" s="1" t="s">
        <v>79</v>
      </c>
      <c r="AR59" s="105">
        <f t="shared" ref="AR59:BZ59" si="34">AR$18+AR$27*$B59</f>
        <v>1</v>
      </c>
      <c r="AS59" s="5">
        <f t="shared" si="34"/>
        <v>1</v>
      </c>
      <c r="AT59" s="5">
        <f t="shared" si="34"/>
        <v>1</v>
      </c>
      <c r="AU59" s="5">
        <f t="shared" si="34"/>
        <v>1</v>
      </c>
      <c r="AV59" s="5">
        <f t="shared" si="34"/>
        <v>1</v>
      </c>
      <c r="AW59" s="5">
        <f t="shared" si="34"/>
        <v>1</v>
      </c>
      <c r="AX59" s="5">
        <f t="shared" si="34"/>
        <v>1</v>
      </c>
      <c r="AY59" s="5">
        <f t="shared" si="34"/>
        <v>1</v>
      </c>
      <c r="AZ59" s="5">
        <f t="shared" si="34"/>
        <v>1</v>
      </c>
      <c r="BA59" s="5">
        <f t="shared" si="34"/>
        <v>1</v>
      </c>
      <c r="BB59" s="5">
        <f t="shared" si="34"/>
        <v>1</v>
      </c>
      <c r="BC59" s="5">
        <f t="shared" si="34"/>
        <v>1</v>
      </c>
      <c r="BD59" s="5">
        <f t="shared" si="34"/>
        <v>1</v>
      </c>
      <c r="BE59" s="5">
        <f t="shared" si="34"/>
        <v>1</v>
      </c>
      <c r="BF59" s="5">
        <f t="shared" si="34"/>
        <v>1</v>
      </c>
      <c r="BG59" s="5">
        <f t="shared" si="34"/>
        <v>1</v>
      </c>
      <c r="BH59" s="5">
        <f t="shared" si="34"/>
        <v>1</v>
      </c>
      <c r="BI59" s="5">
        <f t="shared" si="34"/>
        <v>1</v>
      </c>
      <c r="BJ59" s="5">
        <f t="shared" si="34"/>
        <v>1</v>
      </c>
      <c r="BK59" s="5">
        <f t="shared" si="34"/>
        <v>1</v>
      </c>
      <c r="BL59" s="5">
        <f t="shared" si="34"/>
        <v>1</v>
      </c>
      <c r="BM59" s="5">
        <f t="shared" si="34"/>
        <v>1</v>
      </c>
      <c r="BN59" s="5">
        <f t="shared" si="34"/>
        <v>1</v>
      </c>
      <c r="BO59" s="5">
        <f t="shared" si="34"/>
        <v>1</v>
      </c>
      <c r="BP59" s="5">
        <f t="shared" si="34"/>
        <v>1</v>
      </c>
      <c r="BQ59" s="5">
        <f t="shared" si="34"/>
        <v>1</v>
      </c>
      <c r="BR59" s="5">
        <f t="shared" si="34"/>
        <v>1</v>
      </c>
      <c r="BS59" s="5">
        <f t="shared" si="34"/>
        <v>1</v>
      </c>
      <c r="BT59" s="5">
        <f t="shared" si="34"/>
        <v>1</v>
      </c>
      <c r="BU59" s="5">
        <f t="shared" si="34"/>
        <v>1</v>
      </c>
      <c r="BV59" s="5">
        <f t="shared" si="34"/>
        <v>1</v>
      </c>
      <c r="BW59" s="5">
        <f t="shared" si="34"/>
        <v>1</v>
      </c>
      <c r="BX59" s="5">
        <f t="shared" si="34"/>
        <v>1</v>
      </c>
      <c r="BY59" s="5">
        <f t="shared" si="34"/>
        <v>1</v>
      </c>
      <c r="BZ59" s="6">
        <f t="shared" si="34"/>
        <v>1</v>
      </c>
    </row>
    <row r="60" spans="2:78" x14ac:dyDescent="0.25">
      <c r="B60" s="126"/>
      <c r="E60" s="1" t="s">
        <v>80</v>
      </c>
      <c r="F60" s="15">
        <f t="shared" ref="F60:AN60" si="35">F$19+F$28*$B59</f>
        <v>1.08</v>
      </c>
      <c r="G60" s="7">
        <f t="shared" si="35"/>
        <v>1.08</v>
      </c>
      <c r="H60" s="7">
        <f t="shared" si="35"/>
        <v>1.08</v>
      </c>
      <c r="I60" s="7">
        <f t="shared" si="35"/>
        <v>1.08</v>
      </c>
      <c r="J60" s="7">
        <f t="shared" si="35"/>
        <v>1.08</v>
      </c>
      <c r="K60" s="7">
        <f t="shared" si="35"/>
        <v>1.08</v>
      </c>
      <c r="L60" s="7">
        <f t="shared" si="35"/>
        <v>1.08</v>
      </c>
      <c r="M60" s="7">
        <f t="shared" si="35"/>
        <v>1.08</v>
      </c>
      <c r="N60" s="7">
        <f t="shared" si="35"/>
        <v>1.08</v>
      </c>
      <c r="O60" s="7">
        <f t="shared" si="35"/>
        <v>1.08</v>
      </c>
      <c r="P60" s="7">
        <f t="shared" si="35"/>
        <v>1.08</v>
      </c>
      <c r="Q60" s="7">
        <f t="shared" si="35"/>
        <v>1.08</v>
      </c>
      <c r="R60" s="7">
        <f t="shared" si="35"/>
        <v>1.08</v>
      </c>
      <c r="S60" s="7">
        <f t="shared" si="35"/>
        <v>1.08</v>
      </c>
      <c r="T60" s="7">
        <f t="shared" si="35"/>
        <v>1.08</v>
      </c>
      <c r="U60" s="7">
        <f t="shared" si="35"/>
        <v>1.08</v>
      </c>
      <c r="V60" s="7">
        <f t="shared" si="35"/>
        <v>1.08</v>
      </c>
      <c r="W60" s="7">
        <f t="shared" si="35"/>
        <v>1.08</v>
      </c>
      <c r="X60" s="7">
        <f t="shared" si="35"/>
        <v>1.08</v>
      </c>
      <c r="Y60" s="7">
        <f t="shared" si="35"/>
        <v>1.08</v>
      </c>
      <c r="Z60" s="7">
        <f t="shared" si="35"/>
        <v>1.08</v>
      </c>
      <c r="AA60" s="7">
        <f t="shared" si="35"/>
        <v>1.08</v>
      </c>
      <c r="AB60" s="7">
        <f t="shared" si="35"/>
        <v>1.08</v>
      </c>
      <c r="AC60" s="7">
        <f t="shared" si="35"/>
        <v>1.08</v>
      </c>
      <c r="AD60" s="7">
        <f t="shared" si="35"/>
        <v>1.08</v>
      </c>
      <c r="AE60" s="7">
        <f t="shared" si="35"/>
        <v>1.08</v>
      </c>
      <c r="AF60" s="7">
        <f t="shared" si="35"/>
        <v>1.08</v>
      </c>
      <c r="AG60" s="7">
        <f t="shared" si="35"/>
        <v>1.08</v>
      </c>
      <c r="AH60" s="7">
        <f t="shared" si="35"/>
        <v>1.08</v>
      </c>
      <c r="AI60" s="7">
        <f t="shared" si="35"/>
        <v>1.08</v>
      </c>
      <c r="AJ60" s="7">
        <f t="shared" si="35"/>
        <v>1.08</v>
      </c>
      <c r="AK60" s="7">
        <f t="shared" si="35"/>
        <v>1.08</v>
      </c>
      <c r="AL60" s="7">
        <f t="shared" si="35"/>
        <v>1.08</v>
      </c>
      <c r="AM60" s="7">
        <f t="shared" si="35"/>
        <v>1.08</v>
      </c>
      <c r="AN60" s="8">
        <f t="shared" si="35"/>
        <v>1.08</v>
      </c>
      <c r="AQ60" s="1" t="s">
        <v>80</v>
      </c>
      <c r="AR60" s="15">
        <f t="shared" ref="AR60:BZ60" si="36">AR$19+AR$28*$B59</f>
        <v>1</v>
      </c>
      <c r="AS60" s="7">
        <f t="shared" si="36"/>
        <v>1</v>
      </c>
      <c r="AT60" s="7">
        <f t="shared" si="36"/>
        <v>1</v>
      </c>
      <c r="AU60" s="7">
        <f t="shared" si="36"/>
        <v>1</v>
      </c>
      <c r="AV60" s="7">
        <f t="shared" si="36"/>
        <v>1</v>
      </c>
      <c r="AW60" s="7">
        <f t="shared" si="36"/>
        <v>1</v>
      </c>
      <c r="AX60" s="7">
        <f t="shared" si="36"/>
        <v>1</v>
      </c>
      <c r="AY60" s="7">
        <f t="shared" si="36"/>
        <v>1</v>
      </c>
      <c r="AZ60" s="7">
        <f t="shared" si="36"/>
        <v>1</v>
      </c>
      <c r="BA60" s="7">
        <f t="shared" si="36"/>
        <v>1</v>
      </c>
      <c r="BB60" s="7">
        <f t="shared" si="36"/>
        <v>1</v>
      </c>
      <c r="BC60" s="7">
        <f t="shared" si="36"/>
        <v>1</v>
      </c>
      <c r="BD60" s="7">
        <f t="shared" si="36"/>
        <v>1</v>
      </c>
      <c r="BE60" s="7">
        <f t="shared" si="36"/>
        <v>1</v>
      </c>
      <c r="BF60" s="7">
        <f t="shared" si="36"/>
        <v>1</v>
      </c>
      <c r="BG60" s="7">
        <f t="shared" si="36"/>
        <v>1</v>
      </c>
      <c r="BH60" s="7">
        <f t="shared" si="36"/>
        <v>1</v>
      </c>
      <c r="BI60" s="7">
        <f t="shared" si="36"/>
        <v>1</v>
      </c>
      <c r="BJ60" s="7">
        <f t="shared" si="36"/>
        <v>1</v>
      </c>
      <c r="BK60" s="7">
        <f t="shared" si="36"/>
        <v>1</v>
      </c>
      <c r="BL60" s="7">
        <f t="shared" si="36"/>
        <v>1</v>
      </c>
      <c r="BM60" s="7">
        <f t="shared" si="36"/>
        <v>1</v>
      </c>
      <c r="BN60" s="7">
        <f t="shared" si="36"/>
        <v>1</v>
      </c>
      <c r="BO60" s="7">
        <f t="shared" si="36"/>
        <v>1</v>
      </c>
      <c r="BP60" s="7">
        <f t="shared" si="36"/>
        <v>1</v>
      </c>
      <c r="BQ60" s="7">
        <f t="shared" si="36"/>
        <v>1</v>
      </c>
      <c r="BR60" s="7">
        <f t="shared" si="36"/>
        <v>1</v>
      </c>
      <c r="BS60" s="7">
        <f t="shared" si="36"/>
        <v>1</v>
      </c>
      <c r="BT60" s="7">
        <f t="shared" si="36"/>
        <v>1</v>
      </c>
      <c r="BU60" s="7">
        <f t="shared" si="36"/>
        <v>1</v>
      </c>
      <c r="BV60" s="7">
        <f t="shared" si="36"/>
        <v>1</v>
      </c>
      <c r="BW60" s="7">
        <f t="shared" si="36"/>
        <v>1</v>
      </c>
      <c r="BX60" s="7">
        <f t="shared" si="36"/>
        <v>1</v>
      </c>
      <c r="BY60" s="7">
        <f t="shared" si="36"/>
        <v>1</v>
      </c>
      <c r="BZ60" s="8">
        <f t="shared" si="36"/>
        <v>1</v>
      </c>
    </row>
    <row r="61" spans="2:78" x14ac:dyDescent="0.25">
      <c r="B61" s="126"/>
      <c r="E61" s="1" t="s">
        <v>248</v>
      </c>
      <c r="F61" s="15">
        <f t="shared" ref="F61:AN61" si="37">F$20+F$29*$B59</f>
        <v>1.1500000000000001</v>
      </c>
      <c r="G61" s="7">
        <f t="shared" si="37"/>
        <v>1.1500000000000001</v>
      </c>
      <c r="H61" s="7">
        <f t="shared" si="37"/>
        <v>1.1500000000000001</v>
      </c>
      <c r="I61" s="7">
        <f t="shared" si="37"/>
        <v>1.1500000000000001</v>
      </c>
      <c r="J61" s="7">
        <f t="shared" si="37"/>
        <v>1.1500000000000001</v>
      </c>
      <c r="K61" s="7">
        <f t="shared" si="37"/>
        <v>1.1500000000000001</v>
      </c>
      <c r="L61" s="7">
        <f t="shared" si="37"/>
        <v>1.1500000000000001</v>
      </c>
      <c r="M61" s="7">
        <f t="shared" si="37"/>
        <v>1.1500000000000001</v>
      </c>
      <c r="N61" s="7">
        <f t="shared" si="37"/>
        <v>1.1500000000000001</v>
      </c>
      <c r="O61" s="7">
        <f t="shared" si="37"/>
        <v>1.1500000000000001</v>
      </c>
      <c r="P61" s="7">
        <f t="shared" si="37"/>
        <v>1.1500000000000001</v>
      </c>
      <c r="Q61" s="7">
        <f t="shared" si="37"/>
        <v>1.1500000000000001</v>
      </c>
      <c r="R61" s="7">
        <f t="shared" si="37"/>
        <v>1.1500000000000001</v>
      </c>
      <c r="S61" s="7">
        <f t="shared" si="37"/>
        <v>1.1500000000000001</v>
      </c>
      <c r="T61" s="7">
        <f t="shared" si="37"/>
        <v>1.1500000000000001</v>
      </c>
      <c r="U61" s="7">
        <f t="shared" si="37"/>
        <v>1.1500000000000001</v>
      </c>
      <c r="V61" s="7">
        <f t="shared" si="37"/>
        <v>1.1500000000000001</v>
      </c>
      <c r="W61" s="7">
        <f t="shared" si="37"/>
        <v>1.1500000000000001</v>
      </c>
      <c r="X61" s="7">
        <f t="shared" si="37"/>
        <v>1.1500000000000001</v>
      </c>
      <c r="Y61" s="7">
        <f t="shared" si="37"/>
        <v>1.1500000000000001</v>
      </c>
      <c r="Z61" s="7">
        <f t="shared" si="37"/>
        <v>1.1500000000000001</v>
      </c>
      <c r="AA61" s="7">
        <f t="shared" si="37"/>
        <v>1.1500000000000001</v>
      </c>
      <c r="AB61" s="7">
        <f t="shared" si="37"/>
        <v>1.1500000000000001</v>
      </c>
      <c r="AC61" s="7">
        <f t="shared" si="37"/>
        <v>1.1500000000000001</v>
      </c>
      <c r="AD61" s="7">
        <f t="shared" si="37"/>
        <v>1.1500000000000001</v>
      </c>
      <c r="AE61" s="7">
        <f t="shared" si="37"/>
        <v>1.1500000000000001</v>
      </c>
      <c r="AF61" s="7">
        <f t="shared" si="37"/>
        <v>1.1500000000000001</v>
      </c>
      <c r="AG61" s="7">
        <f t="shared" si="37"/>
        <v>1.1500000000000001</v>
      </c>
      <c r="AH61" s="7">
        <f t="shared" si="37"/>
        <v>1.1500000000000001</v>
      </c>
      <c r="AI61" s="7">
        <f t="shared" si="37"/>
        <v>1.1500000000000001</v>
      </c>
      <c r="AJ61" s="7">
        <f t="shared" si="37"/>
        <v>1.1500000000000001</v>
      </c>
      <c r="AK61" s="7">
        <f t="shared" si="37"/>
        <v>1.1500000000000001</v>
      </c>
      <c r="AL61" s="7">
        <f t="shared" si="37"/>
        <v>1.1500000000000001</v>
      </c>
      <c r="AM61" s="7">
        <f t="shared" si="37"/>
        <v>1.1500000000000001</v>
      </c>
      <c r="AN61" s="8">
        <f t="shared" si="37"/>
        <v>1.1500000000000001</v>
      </c>
      <c r="AQ61" s="1" t="s">
        <v>248</v>
      </c>
      <c r="AR61" s="15">
        <f t="shared" ref="AR61:BZ61" si="38">AR$20+AR$29*$B59</f>
        <v>1</v>
      </c>
      <c r="AS61" s="7">
        <f t="shared" si="38"/>
        <v>1</v>
      </c>
      <c r="AT61" s="7">
        <f t="shared" si="38"/>
        <v>1</v>
      </c>
      <c r="AU61" s="7">
        <f t="shared" si="38"/>
        <v>1</v>
      </c>
      <c r="AV61" s="7">
        <f t="shared" si="38"/>
        <v>1</v>
      </c>
      <c r="AW61" s="7">
        <f t="shared" si="38"/>
        <v>1</v>
      </c>
      <c r="AX61" s="7">
        <f t="shared" si="38"/>
        <v>1</v>
      </c>
      <c r="AY61" s="7">
        <f t="shared" si="38"/>
        <v>1</v>
      </c>
      <c r="AZ61" s="7">
        <f t="shared" si="38"/>
        <v>1</v>
      </c>
      <c r="BA61" s="7">
        <f t="shared" si="38"/>
        <v>1</v>
      </c>
      <c r="BB61" s="7">
        <f t="shared" si="38"/>
        <v>1</v>
      </c>
      <c r="BC61" s="7">
        <f t="shared" si="38"/>
        <v>1</v>
      </c>
      <c r="BD61" s="7">
        <f t="shared" si="38"/>
        <v>1</v>
      </c>
      <c r="BE61" s="7">
        <f t="shared" si="38"/>
        <v>1</v>
      </c>
      <c r="BF61" s="7">
        <f t="shared" si="38"/>
        <v>1</v>
      </c>
      <c r="BG61" s="7">
        <f t="shared" si="38"/>
        <v>1</v>
      </c>
      <c r="BH61" s="7">
        <f t="shared" si="38"/>
        <v>1</v>
      </c>
      <c r="BI61" s="7">
        <f t="shared" si="38"/>
        <v>1</v>
      </c>
      <c r="BJ61" s="7">
        <f t="shared" si="38"/>
        <v>1</v>
      </c>
      <c r="BK61" s="7">
        <f t="shared" si="38"/>
        <v>1</v>
      </c>
      <c r="BL61" s="7">
        <f t="shared" si="38"/>
        <v>1</v>
      </c>
      <c r="BM61" s="7">
        <f t="shared" si="38"/>
        <v>1</v>
      </c>
      <c r="BN61" s="7">
        <f t="shared" si="38"/>
        <v>1</v>
      </c>
      <c r="BO61" s="7">
        <f t="shared" si="38"/>
        <v>1</v>
      </c>
      <c r="BP61" s="7">
        <f t="shared" si="38"/>
        <v>1</v>
      </c>
      <c r="BQ61" s="7">
        <f t="shared" si="38"/>
        <v>1</v>
      </c>
      <c r="BR61" s="7">
        <f t="shared" si="38"/>
        <v>1</v>
      </c>
      <c r="BS61" s="7">
        <f t="shared" si="38"/>
        <v>1</v>
      </c>
      <c r="BT61" s="7">
        <f t="shared" si="38"/>
        <v>1</v>
      </c>
      <c r="BU61" s="7">
        <f t="shared" si="38"/>
        <v>1</v>
      </c>
      <c r="BV61" s="7">
        <f t="shared" si="38"/>
        <v>1</v>
      </c>
      <c r="BW61" s="7">
        <f t="shared" si="38"/>
        <v>1</v>
      </c>
      <c r="BX61" s="7">
        <f t="shared" si="38"/>
        <v>1</v>
      </c>
      <c r="BY61" s="7">
        <f t="shared" si="38"/>
        <v>1</v>
      </c>
      <c r="BZ61" s="8">
        <f t="shared" si="38"/>
        <v>1</v>
      </c>
    </row>
    <row r="62" spans="2:78" x14ac:dyDescent="0.25">
      <c r="B62" s="126"/>
      <c r="E62" s="1" t="s">
        <v>81</v>
      </c>
      <c r="F62" s="15">
        <f t="shared" ref="F62:AN62" si="39">F$21+F$30*$B59</f>
        <v>1.1949999999999998</v>
      </c>
      <c r="G62" s="7">
        <f t="shared" si="39"/>
        <v>1.1949999999999998</v>
      </c>
      <c r="H62" s="7">
        <f t="shared" si="39"/>
        <v>1.1949999999999998</v>
      </c>
      <c r="I62" s="7">
        <f t="shared" si="39"/>
        <v>1.1949999999999998</v>
      </c>
      <c r="J62" s="7">
        <f t="shared" si="39"/>
        <v>1.1949999999999998</v>
      </c>
      <c r="K62" s="7">
        <f t="shared" si="39"/>
        <v>1.1949999999999998</v>
      </c>
      <c r="L62" s="7">
        <f t="shared" si="39"/>
        <v>1.1949999999999998</v>
      </c>
      <c r="M62" s="7">
        <f t="shared" si="39"/>
        <v>1.1949999999999998</v>
      </c>
      <c r="N62" s="7">
        <f t="shared" si="39"/>
        <v>1.1949999999999998</v>
      </c>
      <c r="O62" s="7">
        <f t="shared" si="39"/>
        <v>1.1949999999999998</v>
      </c>
      <c r="P62" s="7">
        <f t="shared" si="39"/>
        <v>1.1949999999999998</v>
      </c>
      <c r="Q62" s="7">
        <f t="shared" si="39"/>
        <v>1.1949999999999998</v>
      </c>
      <c r="R62" s="7">
        <f t="shared" si="39"/>
        <v>1.1949999999999998</v>
      </c>
      <c r="S62" s="7">
        <f t="shared" si="39"/>
        <v>1.1949999999999998</v>
      </c>
      <c r="T62" s="7">
        <f t="shared" si="39"/>
        <v>1.1949999999999998</v>
      </c>
      <c r="U62" s="7">
        <f t="shared" si="39"/>
        <v>1.1949999999999998</v>
      </c>
      <c r="V62" s="7">
        <f t="shared" si="39"/>
        <v>1.1949999999999998</v>
      </c>
      <c r="W62" s="7">
        <f t="shared" si="39"/>
        <v>1.1949999999999998</v>
      </c>
      <c r="X62" s="7">
        <f t="shared" si="39"/>
        <v>1.1949999999999998</v>
      </c>
      <c r="Y62" s="7">
        <f t="shared" si="39"/>
        <v>1.1949999999999998</v>
      </c>
      <c r="Z62" s="7">
        <f t="shared" si="39"/>
        <v>1.1949999999999998</v>
      </c>
      <c r="AA62" s="7">
        <f t="shared" si="39"/>
        <v>1.1949999999999998</v>
      </c>
      <c r="AB62" s="7">
        <f t="shared" si="39"/>
        <v>1.1949999999999998</v>
      </c>
      <c r="AC62" s="7">
        <f t="shared" si="39"/>
        <v>1.1949999999999998</v>
      </c>
      <c r="AD62" s="7">
        <f t="shared" si="39"/>
        <v>1.1949999999999998</v>
      </c>
      <c r="AE62" s="7">
        <f t="shared" si="39"/>
        <v>1.1949999999999998</v>
      </c>
      <c r="AF62" s="7">
        <f t="shared" si="39"/>
        <v>1.1949999999999998</v>
      </c>
      <c r="AG62" s="7">
        <f t="shared" si="39"/>
        <v>1.1949999999999998</v>
      </c>
      <c r="AH62" s="7">
        <f t="shared" si="39"/>
        <v>1.1949999999999998</v>
      </c>
      <c r="AI62" s="7">
        <f t="shared" si="39"/>
        <v>1.1949999999999998</v>
      </c>
      <c r="AJ62" s="7">
        <f t="shared" si="39"/>
        <v>1.1949999999999998</v>
      </c>
      <c r="AK62" s="7">
        <f t="shared" si="39"/>
        <v>1.1949999999999998</v>
      </c>
      <c r="AL62" s="7">
        <f t="shared" si="39"/>
        <v>1.1949999999999998</v>
      </c>
      <c r="AM62" s="7">
        <f t="shared" si="39"/>
        <v>1.1949999999999998</v>
      </c>
      <c r="AN62" s="8">
        <f t="shared" si="39"/>
        <v>1.1949999999999998</v>
      </c>
      <c r="AQ62" s="1" t="s">
        <v>81</v>
      </c>
      <c r="AR62" s="15">
        <f t="shared" ref="AR62:BZ62" si="40">AR$21+AR$30*$B59</f>
        <v>1</v>
      </c>
      <c r="AS62" s="7">
        <f t="shared" si="40"/>
        <v>1</v>
      </c>
      <c r="AT62" s="7">
        <f t="shared" si="40"/>
        <v>1</v>
      </c>
      <c r="AU62" s="7">
        <f t="shared" si="40"/>
        <v>1</v>
      </c>
      <c r="AV62" s="7">
        <f t="shared" si="40"/>
        <v>1</v>
      </c>
      <c r="AW62" s="7">
        <f t="shared" si="40"/>
        <v>1</v>
      </c>
      <c r="AX62" s="7">
        <f t="shared" si="40"/>
        <v>1</v>
      </c>
      <c r="AY62" s="7">
        <f t="shared" si="40"/>
        <v>1</v>
      </c>
      <c r="AZ62" s="7">
        <f t="shared" si="40"/>
        <v>1</v>
      </c>
      <c r="BA62" s="7">
        <f t="shared" si="40"/>
        <v>1</v>
      </c>
      <c r="BB62" s="7">
        <f t="shared" si="40"/>
        <v>1</v>
      </c>
      <c r="BC62" s="7">
        <f t="shared" si="40"/>
        <v>1</v>
      </c>
      <c r="BD62" s="7">
        <f t="shared" si="40"/>
        <v>1</v>
      </c>
      <c r="BE62" s="7">
        <f t="shared" si="40"/>
        <v>1</v>
      </c>
      <c r="BF62" s="7">
        <f t="shared" si="40"/>
        <v>1</v>
      </c>
      <c r="BG62" s="7">
        <f t="shared" si="40"/>
        <v>1</v>
      </c>
      <c r="BH62" s="7">
        <f t="shared" si="40"/>
        <v>1</v>
      </c>
      <c r="BI62" s="7">
        <f t="shared" si="40"/>
        <v>1</v>
      </c>
      <c r="BJ62" s="7">
        <f t="shared" si="40"/>
        <v>1</v>
      </c>
      <c r="BK62" s="7">
        <f t="shared" si="40"/>
        <v>1</v>
      </c>
      <c r="BL62" s="7">
        <f t="shared" si="40"/>
        <v>1</v>
      </c>
      <c r="BM62" s="7">
        <f t="shared" si="40"/>
        <v>1</v>
      </c>
      <c r="BN62" s="7">
        <f t="shared" si="40"/>
        <v>1</v>
      </c>
      <c r="BO62" s="7">
        <f t="shared" si="40"/>
        <v>1</v>
      </c>
      <c r="BP62" s="7">
        <f t="shared" si="40"/>
        <v>1</v>
      </c>
      <c r="BQ62" s="7">
        <f t="shared" si="40"/>
        <v>1</v>
      </c>
      <c r="BR62" s="7">
        <f t="shared" si="40"/>
        <v>1</v>
      </c>
      <c r="BS62" s="7">
        <f t="shared" si="40"/>
        <v>1</v>
      </c>
      <c r="BT62" s="7">
        <f t="shared" si="40"/>
        <v>1</v>
      </c>
      <c r="BU62" s="7">
        <f t="shared" si="40"/>
        <v>1</v>
      </c>
      <c r="BV62" s="7">
        <f t="shared" si="40"/>
        <v>1</v>
      </c>
      <c r="BW62" s="7">
        <f t="shared" si="40"/>
        <v>1</v>
      </c>
      <c r="BX62" s="7">
        <f t="shared" si="40"/>
        <v>1</v>
      </c>
      <c r="BY62" s="7">
        <f t="shared" si="40"/>
        <v>1</v>
      </c>
      <c r="BZ62" s="8">
        <f t="shared" si="40"/>
        <v>1</v>
      </c>
    </row>
    <row r="63" spans="2:78" x14ac:dyDescent="0.25">
      <c r="B63" s="126"/>
      <c r="E63" s="1" t="s">
        <v>82</v>
      </c>
      <c r="F63" s="15">
        <f t="shared" ref="F63:AN63" si="41">F$22+F$31*$B59</f>
        <v>1.0249999999999999</v>
      </c>
      <c r="G63" s="7">
        <f t="shared" si="41"/>
        <v>1.0249999999999999</v>
      </c>
      <c r="H63" s="7">
        <f t="shared" si="41"/>
        <v>1.0249999999999999</v>
      </c>
      <c r="I63" s="7">
        <f t="shared" si="41"/>
        <v>1.0249999999999999</v>
      </c>
      <c r="J63" s="7">
        <f t="shared" si="41"/>
        <v>1.0249999999999999</v>
      </c>
      <c r="K63" s="7">
        <f t="shared" si="41"/>
        <v>1.0249999999999999</v>
      </c>
      <c r="L63" s="7">
        <f t="shared" si="41"/>
        <v>1.0249999999999999</v>
      </c>
      <c r="M63" s="7">
        <f t="shared" si="41"/>
        <v>1.0249999999999999</v>
      </c>
      <c r="N63" s="7">
        <f t="shared" si="41"/>
        <v>1.0249999999999999</v>
      </c>
      <c r="O63" s="7">
        <f t="shared" si="41"/>
        <v>1.0249999999999999</v>
      </c>
      <c r="P63" s="7">
        <f t="shared" si="41"/>
        <v>1.0249999999999999</v>
      </c>
      <c r="Q63" s="7">
        <f t="shared" si="41"/>
        <v>1.0249999999999999</v>
      </c>
      <c r="R63" s="7">
        <f t="shared" si="41"/>
        <v>1.0249999999999999</v>
      </c>
      <c r="S63" s="7">
        <f t="shared" si="41"/>
        <v>1.0249999999999999</v>
      </c>
      <c r="T63" s="7">
        <f t="shared" si="41"/>
        <v>1.0249999999999999</v>
      </c>
      <c r="U63" s="7">
        <f t="shared" si="41"/>
        <v>1.0249999999999999</v>
      </c>
      <c r="V63" s="7">
        <f t="shared" si="41"/>
        <v>1.0249999999999999</v>
      </c>
      <c r="W63" s="7">
        <f t="shared" si="41"/>
        <v>1.0249999999999999</v>
      </c>
      <c r="X63" s="7">
        <f t="shared" si="41"/>
        <v>1.0249999999999999</v>
      </c>
      <c r="Y63" s="7">
        <f t="shared" si="41"/>
        <v>1.0249999999999999</v>
      </c>
      <c r="Z63" s="7">
        <f t="shared" si="41"/>
        <v>1.0249999999999999</v>
      </c>
      <c r="AA63" s="7">
        <f t="shared" si="41"/>
        <v>1.0249999999999999</v>
      </c>
      <c r="AB63" s="7">
        <f t="shared" si="41"/>
        <v>1.0249999999999999</v>
      </c>
      <c r="AC63" s="7">
        <f t="shared" si="41"/>
        <v>1.0249999999999999</v>
      </c>
      <c r="AD63" s="7">
        <f t="shared" si="41"/>
        <v>1.0249999999999999</v>
      </c>
      <c r="AE63" s="7">
        <f t="shared" si="41"/>
        <v>1.0249999999999999</v>
      </c>
      <c r="AF63" s="7">
        <f t="shared" si="41"/>
        <v>1.0249999999999999</v>
      </c>
      <c r="AG63" s="7">
        <f t="shared" si="41"/>
        <v>1.0249999999999999</v>
      </c>
      <c r="AH63" s="7">
        <f t="shared" si="41"/>
        <v>1.0249999999999999</v>
      </c>
      <c r="AI63" s="7">
        <f t="shared" si="41"/>
        <v>1.0249999999999999</v>
      </c>
      <c r="AJ63" s="7">
        <f t="shared" si="41"/>
        <v>1.0249999999999999</v>
      </c>
      <c r="AK63" s="7">
        <f t="shared" si="41"/>
        <v>1.0249999999999999</v>
      </c>
      <c r="AL63" s="7">
        <f t="shared" si="41"/>
        <v>1.0249999999999999</v>
      </c>
      <c r="AM63" s="7">
        <f t="shared" si="41"/>
        <v>1.0249999999999999</v>
      </c>
      <c r="AN63" s="8">
        <f t="shared" si="41"/>
        <v>1.0249999999999999</v>
      </c>
      <c r="AQ63" s="1" t="s">
        <v>82</v>
      </c>
      <c r="AR63" s="15">
        <f t="shared" ref="AR63:BZ63" si="42">AR$22+AR$31*$B59</f>
        <v>1</v>
      </c>
      <c r="AS63" s="7">
        <f t="shared" si="42"/>
        <v>1</v>
      </c>
      <c r="AT63" s="7">
        <f t="shared" si="42"/>
        <v>1</v>
      </c>
      <c r="AU63" s="7">
        <f t="shared" si="42"/>
        <v>1</v>
      </c>
      <c r="AV63" s="7">
        <f t="shared" si="42"/>
        <v>1</v>
      </c>
      <c r="AW63" s="7">
        <f t="shared" si="42"/>
        <v>1</v>
      </c>
      <c r="AX63" s="7">
        <f t="shared" si="42"/>
        <v>1</v>
      </c>
      <c r="AY63" s="7">
        <f t="shared" si="42"/>
        <v>1</v>
      </c>
      <c r="AZ63" s="7">
        <f t="shared" si="42"/>
        <v>1</v>
      </c>
      <c r="BA63" s="7">
        <f t="shared" si="42"/>
        <v>1</v>
      </c>
      <c r="BB63" s="7">
        <f t="shared" si="42"/>
        <v>1</v>
      </c>
      <c r="BC63" s="7">
        <f t="shared" si="42"/>
        <v>1</v>
      </c>
      <c r="BD63" s="7">
        <f t="shared" si="42"/>
        <v>1</v>
      </c>
      <c r="BE63" s="7">
        <f t="shared" si="42"/>
        <v>1</v>
      </c>
      <c r="BF63" s="7">
        <f t="shared" si="42"/>
        <v>1</v>
      </c>
      <c r="BG63" s="7">
        <f t="shared" si="42"/>
        <v>1</v>
      </c>
      <c r="BH63" s="7">
        <f t="shared" si="42"/>
        <v>1</v>
      </c>
      <c r="BI63" s="7">
        <f t="shared" si="42"/>
        <v>1</v>
      </c>
      <c r="BJ63" s="7">
        <f t="shared" si="42"/>
        <v>1</v>
      </c>
      <c r="BK63" s="7">
        <f t="shared" si="42"/>
        <v>1</v>
      </c>
      <c r="BL63" s="7">
        <f t="shared" si="42"/>
        <v>1</v>
      </c>
      <c r="BM63" s="7">
        <f t="shared" si="42"/>
        <v>1</v>
      </c>
      <c r="BN63" s="7">
        <f t="shared" si="42"/>
        <v>1</v>
      </c>
      <c r="BO63" s="7">
        <f t="shared" si="42"/>
        <v>1</v>
      </c>
      <c r="BP63" s="7">
        <f t="shared" si="42"/>
        <v>1</v>
      </c>
      <c r="BQ63" s="7">
        <f t="shared" si="42"/>
        <v>1</v>
      </c>
      <c r="BR63" s="7">
        <f t="shared" si="42"/>
        <v>1</v>
      </c>
      <c r="BS63" s="7">
        <f t="shared" si="42"/>
        <v>1</v>
      </c>
      <c r="BT63" s="7">
        <f t="shared" si="42"/>
        <v>1</v>
      </c>
      <c r="BU63" s="7">
        <f t="shared" si="42"/>
        <v>1</v>
      </c>
      <c r="BV63" s="7">
        <f t="shared" si="42"/>
        <v>1</v>
      </c>
      <c r="BW63" s="7">
        <f t="shared" si="42"/>
        <v>1</v>
      </c>
      <c r="BX63" s="7">
        <f t="shared" si="42"/>
        <v>1</v>
      </c>
      <c r="BY63" s="7">
        <f t="shared" si="42"/>
        <v>1</v>
      </c>
      <c r="BZ63" s="8">
        <f t="shared" si="42"/>
        <v>1</v>
      </c>
    </row>
    <row r="64" spans="2:78" ht="15.75" thickBot="1" x14ac:dyDescent="0.3">
      <c r="B64" s="126"/>
      <c r="E64" s="1" t="s">
        <v>83</v>
      </c>
      <c r="F64" s="16">
        <f t="shared" ref="F64:AN64" si="43">F$23+F$32*$B59</f>
        <v>0.92999999999999994</v>
      </c>
      <c r="G64" s="9">
        <f t="shared" si="43"/>
        <v>0.92999999999999994</v>
      </c>
      <c r="H64" s="9">
        <f t="shared" si="43"/>
        <v>0.92999999999999994</v>
      </c>
      <c r="I64" s="9">
        <f t="shared" si="43"/>
        <v>0.92999999999999994</v>
      </c>
      <c r="J64" s="9">
        <f t="shared" si="43"/>
        <v>0.92999999999999994</v>
      </c>
      <c r="K64" s="9">
        <f t="shared" si="43"/>
        <v>0.92999999999999994</v>
      </c>
      <c r="L64" s="9">
        <f t="shared" si="43"/>
        <v>0.92999999999999994</v>
      </c>
      <c r="M64" s="9">
        <f t="shared" si="43"/>
        <v>0.92999999999999994</v>
      </c>
      <c r="N64" s="9">
        <f t="shared" si="43"/>
        <v>0.92999999999999994</v>
      </c>
      <c r="O64" s="9">
        <f t="shared" si="43"/>
        <v>0.92999999999999994</v>
      </c>
      <c r="P64" s="9">
        <f t="shared" si="43"/>
        <v>0.92999999999999994</v>
      </c>
      <c r="Q64" s="9">
        <f t="shared" si="43"/>
        <v>0.92999999999999994</v>
      </c>
      <c r="R64" s="9">
        <f t="shared" si="43"/>
        <v>0.92999999999999994</v>
      </c>
      <c r="S64" s="9">
        <f t="shared" si="43"/>
        <v>0.92999999999999994</v>
      </c>
      <c r="T64" s="9">
        <f t="shared" si="43"/>
        <v>0.92999999999999994</v>
      </c>
      <c r="U64" s="9">
        <f t="shared" si="43"/>
        <v>0.92999999999999994</v>
      </c>
      <c r="V64" s="9">
        <f t="shared" si="43"/>
        <v>0.92999999999999994</v>
      </c>
      <c r="W64" s="9">
        <f t="shared" si="43"/>
        <v>0.92999999999999994</v>
      </c>
      <c r="X64" s="9">
        <f t="shared" si="43"/>
        <v>0.92999999999999994</v>
      </c>
      <c r="Y64" s="9">
        <f t="shared" si="43"/>
        <v>0.92999999999999994</v>
      </c>
      <c r="Z64" s="9">
        <f t="shared" si="43"/>
        <v>0.92999999999999994</v>
      </c>
      <c r="AA64" s="9">
        <f t="shared" si="43"/>
        <v>0.92999999999999994</v>
      </c>
      <c r="AB64" s="9">
        <f t="shared" si="43"/>
        <v>0.92999999999999994</v>
      </c>
      <c r="AC64" s="9">
        <f t="shared" si="43"/>
        <v>0.92999999999999994</v>
      </c>
      <c r="AD64" s="9">
        <f t="shared" si="43"/>
        <v>0.92999999999999994</v>
      </c>
      <c r="AE64" s="9">
        <f t="shared" si="43"/>
        <v>0.92999999999999994</v>
      </c>
      <c r="AF64" s="9">
        <f t="shared" si="43"/>
        <v>0.92999999999999994</v>
      </c>
      <c r="AG64" s="9">
        <f t="shared" si="43"/>
        <v>0.92999999999999994</v>
      </c>
      <c r="AH64" s="9">
        <f t="shared" si="43"/>
        <v>0.92999999999999994</v>
      </c>
      <c r="AI64" s="9">
        <f t="shared" si="43"/>
        <v>0.92999999999999994</v>
      </c>
      <c r="AJ64" s="9">
        <f t="shared" si="43"/>
        <v>0.92999999999999994</v>
      </c>
      <c r="AK64" s="9">
        <f t="shared" si="43"/>
        <v>0.92999999999999994</v>
      </c>
      <c r="AL64" s="9">
        <f t="shared" si="43"/>
        <v>0.92999999999999994</v>
      </c>
      <c r="AM64" s="9">
        <f t="shared" si="43"/>
        <v>0.92999999999999994</v>
      </c>
      <c r="AN64" s="10">
        <f t="shared" si="43"/>
        <v>0.92999999999999994</v>
      </c>
      <c r="AQ64" s="1" t="s">
        <v>83</v>
      </c>
      <c r="AR64" s="16">
        <f t="shared" ref="AR64:BZ64" si="44">AR$23+AR$32*$B59</f>
        <v>1</v>
      </c>
      <c r="AS64" s="9">
        <f t="shared" si="44"/>
        <v>1</v>
      </c>
      <c r="AT64" s="9">
        <f t="shared" si="44"/>
        <v>1</v>
      </c>
      <c r="AU64" s="9">
        <f t="shared" si="44"/>
        <v>1</v>
      </c>
      <c r="AV64" s="9">
        <f t="shared" si="44"/>
        <v>1</v>
      </c>
      <c r="AW64" s="9">
        <f t="shared" si="44"/>
        <v>1</v>
      </c>
      <c r="AX64" s="9">
        <f t="shared" si="44"/>
        <v>1</v>
      </c>
      <c r="AY64" s="9">
        <f t="shared" si="44"/>
        <v>1</v>
      </c>
      <c r="AZ64" s="9">
        <f t="shared" si="44"/>
        <v>1</v>
      </c>
      <c r="BA64" s="9">
        <f t="shared" si="44"/>
        <v>1</v>
      </c>
      <c r="BB64" s="9">
        <f t="shared" si="44"/>
        <v>1</v>
      </c>
      <c r="BC64" s="9">
        <f t="shared" si="44"/>
        <v>1</v>
      </c>
      <c r="BD64" s="9">
        <f t="shared" si="44"/>
        <v>1</v>
      </c>
      <c r="BE64" s="9">
        <f t="shared" si="44"/>
        <v>1</v>
      </c>
      <c r="BF64" s="9">
        <f t="shared" si="44"/>
        <v>1</v>
      </c>
      <c r="BG64" s="9">
        <f t="shared" si="44"/>
        <v>1</v>
      </c>
      <c r="BH64" s="9">
        <f t="shared" si="44"/>
        <v>1</v>
      </c>
      <c r="BI64" s="9">
        <f t="shared" si="44"/>
        <v>1</v>
      </c>
      <c r="BJ64" s="9">
        <f t="shared" si="44"/>
        <v>1</v>
      </c>
      <c r="BK64" s="9">
        <f t="shared" si="44"/>
        <v>1</v>
      </c>
      <c r="BL64" s="9">
        <f t="shared" si="44"/>
        <v>1</v>
      </c>
      <c r="BM64" s="9">
        <f t="shared" si="44"/>
        <v>1</v>
      </c>
      <c r="BN64" s="9">
        <f t="shared" si="44"/>
        <v>1</v>
      </c>
      <c r="BO64" s="9">
        <f t="shared" si="44"/>
        <v>1</v>
      </c>
      <c r="BP64" s="9">
        <f t="shared" si="44"/>
        <v>1</v>
      </c>
      <c r="BQ64" s="9">
        <f t="shared" si="44"/>
        <v>1</v>
      </c>
      <c r="BR64" s="9">
        <f t="shared" si="44"/>
        <v>1</v>
      </c>
      <c r="BS64" s="9">
        <f t="shared" si="44"/>
        <v>1</v>
      </c>
      <c r="BT64" s="9">
        <f t="shared" si="44"/>
        <v>1</v>
      </c>
      <c r="BU64" s="9">
        <f t="shared" si="44"/>
        <v>1</v>
      </c>
      <c r="BV64" s="9">
        <f t="shared" si="44"/>
        <v>1</v>
      </c>
      <c r="BW64" s="9">
        <f t="shared" si="44"/>
        <v>1</v>
      </c>
      <c r="BX64" s="9">
        <f t="shared" si="44"/>
        <v>1</v>
      </c>
      <c r="BY64" s="9">
        <f t="shared" si="44"/>
        <v>1</v>
      </c>
      <c r="BZ64" s="10">
        <f t="shared" si="44"/>
        <v>1</v>
      </c>
    </row>
    <row r="65" spans="2:78" x14ac:dyDescent="0.25">
      <c r="B65" s="126"/>
    </row>
    <row r="66" spans="2:78" x14ac:dyDescent="0.25">
      <c r="B66" s="126"/>
    </row>
    <row r="67" spans="2:78" x14ac:dyDescent="0.25">
      <c r="B67" s="126"/>
    </row>
    <row r="68" spans="2:78" ht="15.75" thickBot="1" x14ac:dyDescent="0.3">
      <c r="B68" s="118" t="s">
        <v>150</v>
      </c>
      <c r="C68" s="123" t="s">
        <v>142</v>
      </c>
      <c r="D68" s="121" t="s">
        <v>178</v>
      </c>
      <c r="AP68" s="104" t="str">
        <f>D68</f>
        <v>Multipliers for Scenario 3 (M+N*S)</v>
      </c>
    </row>
    <row r="69" spans="2:78" x14ac:dyDescent="0.25">
      <c r="B69" s="125">
        <f>B59+0.5</f>
        <v>1</v>
      </c>
      <c r="C69" s="131">
        <f>NORMDIST(B69,0,1,1)</f>
        <v>0.84134474606854304</v>
      </c>
      <c r="E69" s="1" t="s">
        <v>79</v>
      </c>
      <c r="F69" s="14">
        <f t="shared" ref="F69:AN69" si="45">F$18+F$27*$B69</f>
        <v>0.89999999999999991</v>
      </c>
      <c r="G69" s="5">
        <f t="shared" si="45"/>
        <v>0.89999999999999991</v>
      </c>
      <c r="H69" s="5">
        <f t="shared" si="45"/>
        <v>0.89999999999999991</v>
      </c>
      <c r="I69" s="5">
        <f t="shared" si="45"/>
        <v>0.89999999999999991</v>
      </c>
      <c r="J69" s="5">
        <f t="shared" si="45"/>
        <v>0.89999999999999991</v>
      </c>
      <c r="K69" s="5">
        <f t="shared" si="45"/>
        <v>0.89999999999999991</v>
      </c>
      <c r="L69" s="5">
        <f t="shared" si="45"/>
        <v>0.89999999999999991</v>
      </c>
      <c r="M69" s="5">
        <f t="shared" si="45"/>
        <v>0.89999999999999991</v>
      </c>
      <c r="N69" s="5">
        <f t="shared" si="45"/>
        <v>0.89999999999999991</v>
      </c>
      <c r="O69" s="5">
        <f t="shared" si="45"/>
        <v>0.89999999999999991</v>
      </c>
      <c r="P69" s="5">
        <f t="shared" si="45"/>
        <v>0.89999999999999991</v>
      </c>
      <c r="Q69" s="5">
        <f t="shared" si="45"/>
        <v>0.89999999999999991</v>
      </c>
      <c r="R69" s="5">
        <f t="shared" si="45"/>
        <v>0.89999999999999991</v>
      </c>
      <c r="S69" s="5">
        <f t="shared" si="45"/>
        <v>0.89999999999999991</v>
      </c>
      <c r="T69" s="5">
        <f t="shared" si="45"/>
        <v>0.89999999999999991</v>
      </c>
      <c r="U69" s="5">
        <f t="shared" si="45"/>
        <v>0.89999999999999991</v>
      </c>
      <c r="V69" s="5">
        <f t="shared" si="45"/>
        <v>0.89999999999999991</v>
      </c>
      <c r="W69" s="5">
        <f t="shared" si="45"/>
        <v>0.89999999999999991</v>
      </c>
      <c r="X69" s="5">
        <f t="shared" si="45"/>
        <v>0.89999999999999991</v>
      </c>
      <c r="Y69" s="5">
        <f t="shared" si="45"/>
        <v>0.89999999999999991</v>
      </c>
      <c r="Z69" s="5">
        <f t="shared" si="45"/>
        <v>0.89999999999999991</v>
      </c>
      <c r="AA69" s="5">
        <f t="shared" si="45"/>
        <v>0.89999999999999991</v>
      </c>
      <c r="AB69" s="5">
        <f t="shared" si="45"/>
        <v>0.89999999999999991</v>
      </c>
      <c r="AC69" s="5">
        <f t="shared" si="45"/>
        <v>0.89999999999999991</v>
      </c>
      <c r="AD69" s="5">
        <f t="shared" si="45"/>
        <v>0.89999999999999991</v>
      </c>
      <c r="AE69" s="5">
        <f t="shared" si="45"/>
        <v>0.89999999999999991</v>
      </c>
      <c r="AF69" s="5">
        <f t="shared" si="45"/>
        <v>0.89999999999999991</v>
      </c>
      <c r="AG69" s="5">
        <f t="shared" si="45"/>
        <v>0.89999999999999991</v>
      </c>
      <c r="AH69" s="5">
        <f t="shared" si="45"/>
        <v>0.89999999999999991</v>
      </c>
      <c r="AI69" s="5">
        <f t="shared" si="45"/>
        <v>0.89999999999999991</v>
      </c>
      <c r="AJ69" s="5">
        <f t="shared" si="45"/>
        <v>0.89999999999999991</v>
      </c>
      <c r="AK69" s="5">
        <f t="shared" si="45"/>
        <v>0.89999999999999991</v>
      </c>
      <c r="AL69" s="5">
        <f t="shared" si="45"/>
        <v>0.89999999999999991</v>
      </c>
      <c r="AM69" s="5">
        <f t="shared" si="45"/>
        <v>0.89999999999999991</v>
      </c>
      <c r="AN69" s="6">
        <f t="shared" si="45"/>
        <v>0.89999999999999991</v>
      </c>
      <c r="AQ69" s="1" t="s">
        <v>79</v>
      </c>
      <c r="AR69" s="105">
        <f t="shared" ref="AR69:BZ69" si="46">AR$18+AR$27*$B69</f>
        <v>1</v>
      </c>
      <c r="AS69" s="5">
        <f t="shared" si="46"/>
        <v>1</v>
      </c>
      <c r="AT69" s="5">
        <f t="shared" si="46"/>
        <v>1</v>
      </c>
      <c r="AU69" s="5">
        <f t="shared" si="46"/>
        <v>1</v>
      </c>
      <c r="AV69" s="5">
        <f t="shared" si="46"/>
        <v>1</v>
      </c>
      <c r="AW69" s="5">
        <f t="shared" si="46"/>
        <v>1</v>
      </c>
      <c r="AX69" s="5">
        <f t="shared" si="46"/>
        <v>1</v>
      </c>
      <c r="AY69" s="5">
        <f t="shared" si="46"/>
        <v>1</v>
      </c>
      <c r="AZ69" s="5">
        <f t="shared" si="46"/>
        <v>1</v>
      </c>
      <c r="BA69" s="5">
        <f t="shared" si="46"/>
        <v>1</v>
      </c>
      <c r="BB69" s="5">
        <f t="shared" si="46"/>
        <v>1</v>
      </c>
      <c r="BC69" s="5">
        <f t="shared" si="46"/>
        <v>1</v>
      </c>
      <c r="BD69" s="5">
        <f t="shared" si="46"/>
        <v>1</v>
      </c>
      <c r="BE69" s="5">
        <f t="shared" si="46"/>
        <v>1</v>
      </c>
      <c r="BF69" s="5">
        <f t="shared" si="46"/>
        <v>1</v>
      </c>
      <c r="BG69" s="5">
        <f t="shared" si="46"/>
        <v>1</v>
      </c>
      <c r="BH69" s="5">
        <f t="shared" si="46"/>
        <v>1</v>
      </c>
      <c r="BI69" s="5">
        <f t="shared" si="46"/>
        <v>1</v>
      </c>
      <c r="BJ69" s="5">
        <f t="shared" si="46"/>
        <v>1</v>
      </c>
      <c r="BK69" s="5">
        <f t="shared" si="46"/>
        <v>1</v>
      </c>
      <c r="BL69" s="5">
        <f t="shared" si="46"/>
        <v>1</v>
      </c>
      <c r="BM69" s="5">
        <f t="shared" si="46"/>
        <v>1</v>
      </c>
      <c r="BN69" s="5">
        <f t="shared" si="46"/>
        <v>1</v>
      </c>
      <c r="BO69" s="5">
        <f t="shared" si="46"/>
        <v>1</v>
      </c>
      <c r="BP69" s="5">
        <f t="shared" si="46"/>
        <v>1</v>
      </c>
      <c r="BQ69" s="5">
        <f t="shared" si="46"/>
        <v>1</v>
      </c>
      <c r="BR69" s="5">
        <f t="shared" si="46"/>
        <v>1</v>
      </c>
      <c r="BS69" s="5">
        <f t="shared" si="46"/>
        <v>1</v>
      </c>
      <c r="BT69" s="5">
        <f t="shared" si="46"/>
        <v>1</v>
      </c>
      <c r="BU69" s="5">
        <f t="shared" si="46"/>
        <v>1</v>
      </c>
      <c r="BV69" s="5">
        <f t="shared" si="46"/>
        <v>1</v>
      </c>
      <c r="BW69" s="5">
        <f t="shared" si="46"/>
        <v>1</v>
      </c>
      <c r="BX69" s="5">
        <f t="shared" si="46"/>
        <v>1</v>
      </c>
      <c r="BY69" s="5">
        <f t="shared" si="46"/>
        <v>1</v>
      </c>
      <c r="BZ69" s="6">
        <f t="shared" si="46"/>
        <v>1</v>
      </c>
    </row>
    <row r="70" spans="2:78" x14ac:dyDescent="0.25">
      <c r="B70" s="126"/>
      <c r="E70" s="1" t="s">
        <v>80</v>
      </c>
      <c r="F70" s="15">
        <f t="shared" ref="F70:AN70" si="47">F$19+F$28*$B69</f>
        <v>1.1200000000000001</v>
      </c>
      <c r="G70" s="7">
        <f t="shared" si="47"/>
        <v>1.1200000000000001</v>
      </c>
      <c r="H70" s="7">
        <f t="shared" si="47"/>
        <v>1.1200000000000001</v>
      </c>
      <c r="I70" s="7">
        <f t="shared" si="47"/>
        <v>1.1200000000000001</v>
      </c>
      <c r="J70" s="7">
        <f t="shared" si="47"/>
        <v>1.1200000000000001</v>
      </c>
      <c r="K70" s="7">
        <f t="shared" si="47"/>
        <v>1.1200000000000001</v>
      </c>
      <c r="L70" s="7">
        <f t="shared" si="47"/>
        <v>1.1200000000000001</v>
      </c>
      <c r="M70" s="7">
        <f t="shared" si="47"/>
        <v>1.1200000000000001</v>
      </c>
      <c r="N70" s="7">
        <f t="shared" si="47"/>
        <v>1.1200000000000001</v>
      </c>
      <c r="O70" s="7">
        <f t="shared" si="47"/>
        <v>1.1200000000000001</v>
      </c>
      <c r="P70" s="7">
        <f t="shared" si="47"/>
        <v>1.1200000000000001</v>
      </c>
      <c r="Q70" s="7">
        <f t="shared" si="47"/>
        <v>1.1200000000000001</v>
      </c>
      <c r="R70" s="7">
        <f t="shared" si="47"/>
        <v>1.1200000000000001</v>
      </c>
      <c r="S70" s="7">
        <f t="shared" si="47"/>
        <v>1.1200000000000001</v>
      </c>
      <c r="T70" s="7">
        <f t="shared" si="47"/>
        <v>1.1200000000000001</v>
      </c>
      <c r="U70" s="7">
        <f t="shared" si="47"/>
        <v>1.1200000000000001</v>
      </c>
      <c r="V70" s="7">
        <f t="shared" si="47"/>
        <v>1.1200000000000001</v>
      </c>
      <c r="W70" s="7">
        <f t="shared" si="47"/>
        <v>1.1200000000000001</v>
      </c>
      <c r="X70" s="7">
        <f t="shared" si="47"/>
        <v>1.1200000000000001</v>
      </c>
      <c r="Y70" s="7">
        <f t="shared" si="47"/>
        <v>1.1200000000000001</v>
      </c>
      <c r="Z70" s="7">
        <f t="shared" si="47"/>
        <v>1.1200000000000001</v>
      </c>
      <c r="AA70" s="7">
        <f t="shared" si="47"/>
        <v>1.1200000000000001</v>
      </c>
      <c r="AB70" s="7">
        <f t="shared" si="47"/>
        <v>1.1200000000000001</v>
      </c>
      <c r="AC70" s="7">
        <f t="shared" si="47"/>
        <v>1.1200000000000001</v>
      </c>
      <c r="AD70" s="7">
        <f t="shared" si="47"/>
        <v>1.1200000000000001</v>
      </c>
      <c r="AE70" s="7">
        <f t="shared" si="47"/>
        <v>1.1200000000000001</v>
      </c>
      <c r="AF70" s="7">
        <f t="shared" si="47"/>
        <v>1.1200000000000001</v>
      </c>
      <c r="AG70" s="7">
        <f t="shared" si="47"/>
        <v>1.1200000000000001</v>
      </c>
      <c r="AH70" s="7">
        <f t="shared" si="47"/>
        <v>1.1200000000000001</v>
      </c>
      <c r="AI70" s="7">
        <f t="shared" si="47"/>
        <v>1.1200000000000001</v>
      </c>
      <c r="AJ70" s="7">
        <f t="shared" si="47"/>
        <v>1.1200000000000001</v>
      </c>
      <c r="AK70" s="7">
        <f t="shared" si="47"/>
        <v>1.1200000000000001</v>
      </c>
      <c r="AL70" s="7">
        <f t="shared" si="47"/>
        <v>1.1200000000000001</v>
      </c>
      <c r="AM70" s="7">
        <f t="shared" si="47"/>
        <v>1.1200000000000001</v>
      </c>
      <c r="AN70" s="8">
        <f t="shared" si="47"/>
        <v>1.1200000000000001</v>
      </c>
      <c r="AQ70" s="1" t="s">
        <v>80</v>
      </c>
      <c r="AR70" s="15">
        <f t="shared" ref="AR70:BZ70" si="48">AR$19+AR$28*$B69</f>
        <v>1</v>
      </c>
      <c r="AS70" s="7">
        <f t="shared" si="48"/>
        <v>1</v>
      </c>
      <c r="AT70" s="7">
        <f t="shared" si="48"/>
        <v>1</v>
      </c>
      <c r="AU70" s="7">
        <f t="shared" si="48"/>
        <v>1</v>
      </c>
      <c r="AV70" s="7">
        <f t="shared" si="48"/>
        <v>1</v>
      </c>
      <c r="AW70" s="7">
        <f t="shared" si="48"/>
        <v>1</v>
      </c>
      <c r="AX70" s="7">
        <f t="shared" si="48"/>
        <v>1</v>
      </c>
      <c r="AY70" s="7">
        <f t="shared" si="48"/>
        <v>1</v>
      </c>
      <c r="AZ70" s="7">
        <f t="shared" si="48"/>
        <v>1</v>
      </c>
      <c r="BA70" s="7">
        <f t="shared" si="48"/>
        <v>1</v>
      </c>
      <c r="BB70" s="7">
        <f t="shared" si="48"/>
        <v>1</v>
      </c>
      <c r="BC70" s="7">
        <f t="shared" si="48"/>
        <v>1</v>
      </c>
      <c r="BD70" s="7">
        <f t="shared" si="48"/>
        <v>1</v>
      </c>
      <c r="BE70" s="7">
        <f t="shared" si="48"/>
        <v>1</v>
      </c>
      <c r="BF70" s="7">
        <f t="shared" si="48"/>
        <v>1</v>
      </c>
      <c r="BG70" s="7">
        <f t="shared" si="48"/>
        <v>1</v>
      </c>
      <c r="BH70" s="7">
        <f t="shared" si="48"/>
        <v>1</v>
      </c>
      <c r="BI70" s="7">
        <f t="shared" si="48"/>
        <v>1</v>
      </c>
      <c r="BJ70" s="7">
        <f t="shared" si="48"/>
        <v>1</v>
      </c>
      <c r="BK70" s="7">
        <f t="shared" si="48"/>
        <v>1</v>
      </c>
      <c r="BL70" s="7">
        <f t="shared" si="48"/>
        <v>1</v>
      </c>
      <c r="BM70" s="7">
        <f t="shared" si="48"/>
        <v>1</v>
      </c>
      <c r="BN70" s="7">
        <f t="shared" si="48"/>
        <v>1</v>
      </c>
      <c r="BO70" s="7">
        <f t="shared" si="48"/>
        <v>1</v>
      </c>
      <c r="BP70" s="7">
        <f t="shared" si="48"/>
        <v>1</v>
      </c>
      <c r="BQ70" s="7">
        <f t="shared" si="48"/>
        <v>1</v>
      </c>
      <c r="BR70" s="7">
        <f t="shared" si="48"/>
        <v>1</v>
      </c>
      <c r="BS70" s="7">
        <f t="shared" si="48"/>
        <v>1</v>
      </c>
      <c r="BT70" s="7">
        <f t="shared" si="48"/>
        <v>1</v>
      </c>
      <c r="BU70" s="7">
        <f t="shared" si="48"/>
        <v>1</v>
      </c>
      <c r="BV70" s="7">
        <f t="shared" si="48"/>
        <v>1</v>
      </c>
      <c r="BW70" s="7">
        <f t="shared" si="48"/>
        <v>1</v>
      </c>
      <c r="BX70" s="7">
        <f t="shared" si="48"/>
        <v>1</v>
      </c>
      <c r="BY70" s="7">
        <f t="shared" si="48"/>
        <v>1</v>
      </c>
      <c r="BZ70" s="8">
        <f t="shared" si="48"/>
        <v>1</v>
      </c>
    </row>
    <row r="71" spans="2:78" x14ac:dyDescent="0.25">
      <c r="B71" s="126"/>
      <c r="E71" s="1" t="s">
        <v>248</v>
      </c>
      <c r="F71" s="15">
        <f t="shared" ref="F71:AN71" si="49">F$20+F$29*$B69</f>
        <v>1.2000000000000002</v>
      </c>
      <c r="G71" s="7">
        <f t="shared" si="49"/>
        <v>1.2000000000000002</v>
      </c>
      <c r="H71" s="7">
        <f t="shared" si="49"/>
        <v>1.2000000000000002</v>
      </c>
      <c r="I71" s="7">
        <f t="shared" si="49"/>
        <v>1.2000000000000002</v>
      </c>
      <c r="J71" s="7">
        <f t="shared" si="49"/>
        <v>1.2000000000000002</v>
      </c>
      <c r="K71" s="7">
        <f t="shared" si="49"/>
        <v>1.2000000000000002</v>
      </c>
      <c r="L71" s="7">
        <f t="shared" si="49"/>
        <v>1.2000000000000002</v>
      </c>
      <c r="M71" s="7">
        <f t="shared" si="49"/>
        <v>1.2000000000000002</v>
      </c>
      <c r="N71" s="7">
        <f t="shared" si="49"/>
        <v>1.2000000000000002</v>
      </c>
      <c r="O71" s="7">
        <f t="shared" si="49"/>
        <v>1.2000000000000002</v>
      </c>
      <c r="P71" s="7">
        <f t="shared" si="49"/>
        <v>1.2000000000000002</v>
      </c>
      <c r="Q71" s="7">
        <f t="shared" si="49"/>
        <v>1.2000000000000002</v>
      </c>
      <c r="R71" s="7">
        <f t="shared" si="49"/>
        <v>1.2000000000000002</v>
      </c>
      <c r="S71" s="7">
        <f t="shared" si="49"/>
        <v>1.2000000000000002</v>
      </c>
      <c r="T71" s="7">
        <f t="shared" si="49"/>
        <v>1.2000000000000002</v>
      </c>
      <c r="U71" s="7">
        <f t="shared" si="49"/>
        <v>1.2000000000000002</v>
      </c>
      <c r="V71" s="7">
        <f t="shared" si="49"/>
        <v>1.2000000000000002</v>
      </c>
      <c r="W71" s="7">
        <f t="shared" si="49"/>
        <v>1.2000000000000002</v>
      </c>
      <c r="X71" s="7">
        <f t="shared" si="49"/>
        <v>1.2000000000000002</v>
      </c>
      <c r="Y71" s="7">
        <f t="shared" si="49"/>
        <v>1.2000000000000002</v>
      </c>
      <c r="Z71" s="7">
        <f t="shared" si="49"/>
        <v>1.2000000000000002</v>
      </c>
      <c r="AA71" s="7">
        <f t="shared" si="49"/>
        <v>1.2000000000000002</v>
      </c>
      <c r="AB71" s="7">
        <f t="shared" si="49"/>
        <v>1.2000000000000002</v>
      </c>
      <c r="AC71" s="7">
        <f t="shared" si="49"/>
        <v>1.2000000000000002</v>
      </c>
      <c r="AD71" s="7">
        <f t="shared" si="49"/>
        <v>1.2000000000000002</v>
      </c>
      <c r="AE71" s="7">
        <f t="shared" si="49"/>
        <v>1.2000000000000002</v>
      </c>
      <c r="AF71" s="7">
        <f t="shared" si="49"/>
        <v>1.2000000000000002</v>
      </c>
      <c r="AG71" s="7">
        <f t="shared" si="49"/>
        <v>1.2000000000000002</v>
      </c>
      <c r="AH71" s="7">
        <f t="shared" si="49"/>
        <v>1.2000000000000002</v>
      </c>
      <c r="AI71" s="7">
        <f t="shared" si="49"/>
        <v>1.2000000000000002</v>
      </c>
      <c r="AJ71" s="7">
        <f t="shared" si="49"/>
        <v>1.2000000000000002</v>
      </c>
      <c r="AK71" s="7">
        <f t="shared" si="49"/>
        <v>1.2000000000000002</v>
      </c>
      <c r="AL71" s="7">
        <f t="shared" si="49"/>
        <v>1.2000000000000002</v>
      </c>
      <c r="AM71" s="7">
        <f t="shared" si="49"/>
        <v>1.2000000000000002</v>
      </c>
      <c r="AN71" s="8">
        <f t="shared" si="49"/>
        <v>1.2000000000000002</v>
      </c>
      <c r="AQ71" s="1" t="s">
        <v>248</v>
      </c>
      <c r="AR71" s="15">
        <f t="shared" ref="AR71:BZ71" si="50">AR$20+AR$29*$B69</f>
        <v>1</v>
      </c>
      <c r="AS71" s="7">
        <f t="shared" si="50"/>
        <v>1</v>
      </c>
      <c r="AT71" s="7">
        <f t="shared" si="50"/>
        <v>1</v>
      </c>
      <c r="AU71" s="7">
        <f t="shared" si="50"/>
        <v>1</v>
      </c>
      <c r="AV71" s="7">
        <f t="shared" si="50"/>
        <v>1</v>
      </c>
      <c r="AW71" s="7">
        <f t="shared" si="50"/>
        <v>1</v>
      </c>
      <c r="AX71" s="7">
        <f t="shared" si="50"/>
        <v>1</v>
      </c>
      <c r="AY71" s="7">
        <f t="shared" si="50"/>
        <v>1</v>
      </c>
      <c r="AZ71" s="7">
        <f t="shared" si="50"/>
        <v>1</v>
      </c>
      <c r="BA71" s="7">
        <f t="shared" si="50"/>
        <v>1</v>
      </c>
      <c r="BB71" s="7">
        <f t="shared" si="50"/>
        <v>1</v>
      </c>
      <c r="BC71" s="7">
        <f t="shared" si="50"/>
        <v>1</v>
      </c>
      <c r="BD71" s="7">
        <f t="shared" si="50"/>
        <v>1</v>
      </c>
      <c r="BE71" s="7">
        <f t="shared" si="50"/>
        <v>1</v>
      </c>
      <c r="BF71" s="7">
        <f t="shared" si="50"/>
        <v>1</v>
      </c>
      <c r="BG71" s="7">
        <f t="shared" si="50"/>
        <v>1</v>
      </c>
      <c r="BH71" s="7">
        <f t="shared" si="50"/>
        <v>1</v>
      </c>
      <c r="BI71" s="7">
        <f t="shared" si="50"/>
        <v>1</v>
      </c>
      <c r="BJ71" s="7">
        <f t="shared" si="50"/>
        <v>1</v>
      </c>
      <c r="BK71" s="7">
        <f t="shared" si="50"/>
        <v>1</v>
      </c>
      <c r="BL71" s="7">
        <f t="shared" si="50"/>
        <v>1</v>
      </c>
      <c r="BM71" s="7">
        <f t="shared" si="50"/>
        <v>1</v>
      </c>
      <c r="BN71" s="7">
        <f t="shared" si="50"/>
        <v>1</v>
      </c>
      <c r="BO71" s="7">
        <f t="shared" si="50"/>
        <v>1</v>
      </c>
      <c r="BP71" s="7">
        <f t="shared" si="50"/>
        <v>1</v>
      </c>
      <c r="BQ71" s="7">
        <f t="shared" si="50"/>
        <v>1</v>
      </c>
      <c r="BR71" s="7">
        <f t="shared" si="50"/>
        <v>1</v>
      </c>
      <c r="BS71" s="7">
        <f t="shared" si="50"/>
        <v>1</v>
      </c>
      <c r="BT71" s="7">
        <f t="shared" si="50"/>
        <v>1</v>
      </c>
      <c r="BU71" s="7">
        <f t="shared" si="50"/>
        <v>1</v>
      </c>
      <c r="BV71" s="7">
        <f t="shared" si="50"/>
        <v>1</v>
      </c>
      <c r="BW71" s="7">
        <f t="shared" si="50"/>
        <v>1</v>
      </c>
      <c r="BX71" s="7">
        <f t="shared" si="50"/>
        <v>1</v>
      </c>
      <c r="BY71" s="7">
        <f t="shared" si="50"/>
        <v>1</v>
      </c>
      <c r="BZ71" s="8">
        <f t="shared" si="50"/>
        <v>1</v>
      </c>
    </row>
    <row r="72" spans="2:78" x14ac:dyDescent="0.25">
      <c r="B72" s="126"/>
      <c r="E72" s="1" t="s">
        <v>81</v>
      </c>
      <c r="F72" s="15">
        <f t="shared" ref="F72:AN72" si="51">F$21+F$30*$B69</f>
        <v>1.2599999999999998</v>
      </c>
      <c r="G72" s="7">
        <f t="shared" si="51"/>
        <v>1.2599999999999998</v>
      </c>
      <c r="H72" s="7">
        <f t="shared" si="51"/>
        <v>1.2599999999999998</v>
      </c>
      <c r="I72" s="7">
        <f t="shared" si="51"/>
        <v>1.2599999999999998</v>
      </c>
      <c r="J72" s="7">
        <f t="shared" si="51"/>
        <v>1.2599999999999998</v>
      </c>
      <c r="K72" s="7">
        <f t="shared" si="51"/>
        <v>1.2599999999999998</v>
      </c>
      <c r="L72" s="7">
        <f t="shared" si="51"/>
        <v>1.2599999999999998</v>
      </c>
      <c r="M72" s="7">
        <f t="shared" si="51"/>
        <v>1.2599999999999998</v>
      </c>
      <c r="N72" s="7">
        <f t="shared" si="51"/>
        <v>1.2599999999999998</v>
      </c>
      <c r="O72" s="7">
        <f t="shared" si="51"/>
        <v>1.2599999999999998</v>
      </c>
      <c r="P72" s="7">
        <f t="shared" si="51"/>
        <v>1.2599999999999998</v>
      </c>
      <c r="Q72" s="7">
        <f t="shared" si="51"/>
        <v>1.2599999999999998</v>
      </c>
      <c r="R72" s="7">
        <f t="shared" si="51"/>
        <v>1.2599999999999998</v>
      </c>
      <c r="S72" s="7">
        <f t="shared" si="51"/>
        <v>1.2599999999999998</v>
      </c>
      <c r="T72" s="7">
        <f t="shared" si="51"/>
        <v>1.2599999999999998</v>
      </c>
      <c r="U72" s="7">
        <f t="shared" si="51"/>
        <v>1.2599999999999998</v>
      </c>
      <c r="V72" s="7">
        <f t="shared" si="51"/>
        <v>1.2599999999999998</v>
      </c>
      <c r="W72" s="7">
        <f t="shared" si="51"/>
        <v>1.2599999999999998</v>
      </c>
      <c r="X72" s="7">
        <f t="shared" si="51"/>
        <v>1.2599999999999998</v>
      </c>
      <c r="Y72" s="7">
        <f t="shared" si="51"/>
        <v>1.2599999999999998</v>
      </c>
      <c r="Z72" s="7">
        <f t="shared" si="51"/>
        <v>1.2599999999999998</v>
      </c>
      <c r="AA72" s="7">
        <f t="shared" si="51"/>
        <v>1.2599999999999998</v>
      </c>
      <c r="AB72" s="7">
        <f t="shared" si="51"/>
        <v>1.2599999999999998</v>
      </c>
      <c r="AC72" s="7">
        <f t="shared" si="51"/>
        <v>1.2599999999999998</v>
      </c>
      <c r="AD72" s="7">
        <f t="shared" si="51"/>
        <v>1.2599999999999998</v>
      </c>
      <c r="AE72" s="7">
        <f t="shared" si="51"/>
        <v>1.2599999999999998</v>
      </c>
      <c r="AF72" s="7">
        <f t="shared" si="51"/>
        <v>1.2599999999999998</v>
      </c>
      <c r="AG72" s="7">
        <f t="shared" si="51"/>
        <v>1.2599999999999998</v>
      </c>
      <c r="AH72" s="7">
        <f t="shared" si="51"/>
        <v>1.2599999999999998</v>
      </c>
      <c r="AI72" s="7">
        <f t="shared" si="51"/>
        <v>1.2599999999999998</v>
      </c>
      <c r="AJ72" s="7">
        <f t="shared" si="51"/>
        <v>1.2599999999999998</v>
      </c>
      <c r="AK72" s="7">
        <f t="shared" si="51"/>
        <v>1.2599999999999998</v>
      </c>
      <c r="AL72" s="7">
        <f t="shared" si="51"/>
        <v>1.2599999999999998</v>
      </c>
      <c r="AM72" s="7">
        <f t="shared" si="51"/>
        <v>1.2599999999999998</v>
      </c>
      <c r="AN72" s="8">
        <f t="shared" si="51"/>
        <v>1.2599999999999998</v>
      </c>
      <c r="AQ72" s="1" t="s">
        <v>81</v>
      </c>
      <c r="AR72" s="15">
        <f t="shared" ref="AR72:BZ72" si="52">AR$21+AR$30*$B69</f>
        <v>1</v>
      </c>
      <c r="AS72" s="7">
        <f t="shared" si="52"/>
        <v>1</v>
      </c>
      <c r="AT72" s="7">
        <f t="shared" si="52"/>
        <v>1</v>
      </c>
      <c r="AU72" s="7">
        <f t="shared" si="52"/>
        <v>1</v>
      </c>
      <c r="AV72" s="7">
        <f t="shared" si="52"/>
        <v>1</v>
      </c>
      <c r="AW72" s="7">
        <f t="shared" si="52"/>
        <v>1</v>
      </c>
      <c r="AX72" s="7">
        <f t="shared" si="52"/>
        <v>1</v>
      </c>
      <c r="AY72" s="7">
        <f t="shared" si="52"/>
        <v>1</v>
      </c>
      <c r="AZ72" s="7">
        <f t="shared" si="52"/>
        <v>1</v>
      </c>
      <c r="BA72" s="7">
        <f t="shared" si="52"/>
        <v>1</v>
      </c>
      <c r="BB72" s="7">
        <f t="shared" si="52"/>
        <v>1</v>
      </c>
      <c r="BC72" s="7">
        <f t="shared" si="52"/>
        <v>1</v>
      </c>
      <c r="BD72" s="7">
        <f t="shared" si="52"/>
        <v>1</v>
      </c>
      <c r="BE72" s="7">
        <f t="shared" si="52"/>
        <v>1</v>
      </c>
      <c r="BF72" s="7">
        <f t="shared" si="52"/>
        <v>1</v>
      </c>
      <c r="BG72" s="7">
        <f t="shared" si="52"/>
        <v>1</v>
      </c>
      <c r="BH72" s="7">
        <f t="shared" si="52"/>
        <v>1</v>
      </c>
      <c r="BI72" s="7">
        <f t="shared" si="52"/>
        <v>1</v>
      </c>
      <c r="BJ72" s="7">
        <f t="shared" si="52"/>
        <v>1</v>
      </c>
      <c r="BK72" s="7">
        <f t="shared" si="52"/>
        <v>1</v>
      </c>
      <c r="BL72" s="7">
        <f t="shared" si="52"/>
        <v>1</v>
      </c>
      <c r="BM72" s="7">
        <f t="shared" si="52"/>
        <v>1</v>
      </c>
      <c r="BN72" s="7">
        <f t="shared" si="52"/>
        <v>1</v>
      </c>
      <c r="BO72" s="7">
        <f t="shared" si="52"/>
        <v>1</v>
      </c>
      <c r="BP72" s="7">
        <f t="shared" si="52"/>
        <v>1</v>
      </c>
      <c r="BQ72" s="7">
        <f t="shared" si="52"/>
        <v>1</v>
      </c>
      <c r="BR72" s="7">
        <f t="shared" si="52"/>
        <v>1</v>
      </c>
      <c r="BS72" s="7">
        <f t="shared" si="52"/>
        <v>1</v>
      </c>
      <c r="BT72" s="7">
        <f t="shared" si="52"/>
        <v>1</v>
      </c>
      <c r="BU72" s="7">
        <f t="shared" si="52"/>
        <v>1</v>
      </c>
      <c r="BV72" s="7">
        <f t="shared" si="52"/>
        <v>1</v>
      </c>
      <c r="BW72" s="7">
        <f t="shared" si="52"/>
        <v>1</v>
      </c>
      <c r="BX72" s="7">
        <f t="shared" si="52"/>
        <v>1</v>
      </c>
      <c r="BY72" s="7">
        <f t="shared" si="52"/>
        <v>1</v>
      </c>
      <c r="BZ72" s="8">
        <f t="shared" si="52"/>
        <v>1</v>
      </c>
    </row>
    <row r="73" spans="2:78" x14ac:dyDescent="0.25">
      <c r="B73" s="126"/>
      <c r="E73" s="1" t="s">
        <v>82</v>
      </c>
      <c r="F73" s="15">
        <f t="shared" ref="F73:AN73" si="53">F$22+F$31*$B69</f>
        <v>1.03</v>
      </c>
      <c r="G73" s="7">
        <f t="shared" si="53"/>
        <v>1.03</v>
      </c>
      <c r="H73" s="7">
        <f t="shared" si="53"/>
        <v>1.03</v>
      </c>
      <c r="I73" s="7">
        <f t="shared" si="53"/>
        <v>1.03</v>
      </c>
      <c r="J73" s="7">
        <f t="shared" si="53"/>
        <v>1.03</v>
      </c>
      <c r="K73" s="7">
        <f t="shared" si="53"/>
        <v>1.03</v>
      </c>
      <c r="L73" s="7">
        <f t="shared" si="53"/>
        <v>1.03</v>
      </c>
      <c r="M73" s="7">
        <f t="shared" si="53"/>
        <v>1.03</v>
      </c>
      <c r="N73" s="7">
        <f t="shared" si="53"/>
        <v>1.03</v>
      </c>
      <c r="O73" s="7">
        <f t="shared" si="53"/>
        <v>1.03</v>
      </c>
      <c r="P73" s="7">
        <f t="shared" si="53"/>
        <v>1.03</v>
      </c>
      <c r="Q73" s="7">
        <f t="shared" si="53"/>
        <v>1.03</v>
      </c>
      <c r="R73" s="7">
        <f t="shared" si="53"/>
        <v>1.03</v>
      </c>
      <c r="S73" s="7">
        <f t="shared" si="53"/>
        <v>1.03</v>
      </c>
      <c r="T73" s="7">
        <f t="shared" si="53"/>
        <v>1.03</v>
      </c>
      <c r="U73" s="7">
        <f t="shared" si="53"/>
        <v>1.03</v>
      </c>
      <c r="V73" s="7">
        <f t="shared" si="53"/>
        <v>1.03</v>
      </c>
      <c r="W73" s="7">
        <f t="shared" si="53"/>
        <v>1.03</v>
      </c>
      <c r="X73" s="7">
        <f t="shared" si="53"/>
        <v>1.03</v>
      </c>
      <c r="Y73" s="7">
        <f t="shared" si="53"/>
        <v>1.03</v>
      </c>
      <c r="Z73" s="7">
        <f t="shared" si="53"/>
        <v>1.03</v>
      </c>
      <c r="AA73" s="7">
        <f t="shared" si="53"/>
        <v>1.03</v>
      </c>
      <c r="AB73" s="7">
        <f t="shared" si="53"/>
        <v>1.03</v>
      </c>
      <c r="AC73" s="7">
        <f t="shared" si="53"/>
        <v>1.03</v>
      </c>
      <c r="AD73" s="7">
        <f t="shared" si="53"/>
        <v>1.03</v>
      </c>
      <c r="AE73" s="7">
        <f t="shared" si="53"/>
        <v>1.03</v>
      </c>
      <c r="AF73" s="7">
        <f t="shared" si="53"/>
        <v>1.03</v>
      </c>
      <c r="AG73" s="7">
        <f t="shared" si="53"/>
        <v>1.03</v>
      </c>
      <c r="AH73" s="7">
        <f t="shared" si="53"/>
        <v>1.03</v>
      </c>
      <c r="AI73" s="7">
        <f t="shared" si="53"/>
        <v>1.03</v>
      </c>
      <c r="AJ73" s="7">
        <f t="shared" si="53"/>
        <v>1.03</v>
      </c>
      <c r="AK73" s="7">
        <f t="shared" si="53"/>
        <v>1.03</v>
      </c>
      <c r="AL73" s="7">
        <f t="shared" si="53"/>
        <v>1.03</v>
      </c>
      <c r="AM73" s="7">
        <f t="shared" si="53"/>
        <v>1.03</v>
      </c>
      <c r="AN73" s="8">
        <f t="shared" si="53"/>
        <v>1.03</v>
      </c>
      <c r="AQ73" s="1" t="s">
        <v>82</v>
      </c>
      <c r="AR73" s="15">
        <f t="shared" ref="AR73:BZ73" si="54">AR$22+AR$31*$B69</f>
        <v>1</v>
      </c>
      <c r="AS73" s="7">
        <f t="shared" si="54"/>
        <v>1</v>
      </c>
      <c r="AT73" s="7">
        <f t="shared" si="54"/>
        <v>1</v>
      </c>
      <c r="AU73" s="7">
        <f t="shared" si="54"/>
        <v>1</v>
      </c>
      <c r="AV73" s="7">
        <f t="shared" si="54"/>
        <v>1</v>
      </c>
      <c r="AW73" s="7">
        <f t="shared" si="54"/>
        <v>1</v>
      </c>
      <c r="AX73" s="7">
        <f t="shared" si="54"/>
        <v>1</v>
      </c>
      <c r="AY73" s="7">
        <f t="shared" si="54"/>
        <v>1</v>
      </c>
      <c r="AZ73" s="7">
        <f t="shared" si="54"/>
        <v>1</v>
      </c>
      <c r="BA73" s="7">
        <f t="shared" si="54"/>
        <v>1</v>
      </c>
      <c r="BB73" s="7">
        <f t="shared" si="54"/>
        <v>1</v>
      </c>
      <c r="BC73" s="7">
        <f t="shared" si="54"/>
        <v>1</v>
      </c>
      <c r="BD73" s="7">
        <f t="shared" si="54"/>
        <v>1</v>
      </c>
      <c r="BE73" s="7">
        <f t="shared" si="54"/>
        <v>1</v>
      </c>
      <c r="BF73" s="7">
        <f t="shared" si="54"/>
        <v>1</v>
      </c>
      <c r="BG73" s="7">
        <f t="shared" si="54"/>
        <v>1</v>
      </c>
      <c r="BH73" s="7">
        <f t="shared" si="54"/>
        <v>1</v>
      </c>
      <c r="BI73" s="7">
        <f t="shared" si="54"/>
        <v>1</v>
      </c>
      <c r="BJ73" s="7">
        <f t="shared" si="54"/>
        <v>1</v>
      </c>
      <c r="BK73" s="7">
        <f t="shared" si="54"/>
        <v>1</v>
      </c>
      <c r="BL73" s="7">
        <f t="shared" si="54"/>
        <v>1</v>
      </c>
      <c r="BM73" s="7">
        <f t="shared" si="54"/>
        <v>1</v>
      </c>
      <c r="BN73" s="7">
        <f t="shared" si="54"/>
        <v>1</v>
      </c>
      <c r="BO73" s="7">
        <f t="shared" si="54"/>
        <v>1</v>
      </c>
      <c r="BP73" s="7">
        <f t="shared" si="54"/>
        <v>1</v>
      </c>
      <c r="BQ73" s="7">
        <f t="shared" si="54"/>
        <v>1</v>
      </c>
      <c r="BR73" s="7">
        <f t="shared" si="54"/>
        <v>1</v>
      </c>
      <c r="BS73" s="7">
        <f t="shared" si="54"/>
        <v>1</v>
      </c>
      <c r="BT73" s="7">
        <f t="shared" si="54"/>
        <v>1</v>
      </c>
      <c r="BU73" s="7">
        <f t="shared" si="54"/>
        <v>1</v>
      </c>
      <c r="BV73" s="7">
        <f t="shared" si="54"/>
        <v>1</v>
      </c>
      <c r="BW73" s="7">
        <f t="shared" si="54"/>
        <v>1</v>
      </c>
      <c r="BX73" s="7">
        <f t="shared" si="54"/>
        <v>1</v>
      </c>
      <c r="BY73" s="7">
        <f t="shared" si="54"/>
        <v>1</v>
      </c>
      <c r="BZ73" s="8">
        <f t="shared" si="54"/>
        <v>1</v>
      </c>
    </row>
    <row r="74" spans="2:78" ht="15.75" thickBot="1" x14ac:dyDescent="0.3">
      <c r="B74" s="126"/>
      <c r="E74" s="1" t="s">
        <v>83</v>
      </c>
      <c r="F74" s="16">
        <f t="shared" ref="F74:AN74" si="55">F$23+F$32*$B69</f>
        <v>0.90999999999999992</v>
      </c>
      <c r="G74" s="9">
        <f t="shared" si="55"/>
        <v>0.90999999999999992</v>
      </c>
      <c r="H74" s="9">
        <f t="shared" si="55"/>
        <v>0.90999999999999992</v>
      </c>
      <c r="I74" s="9">
        <f t="shared" si="55"/>
        <v>0.90999999999999992</v>
      </c>
      <c r="J74" s="9">
        <f t="shared" si="55"/>
        <v>0.90999999999999992</v>
      </c>
      <c r="K74" s="9">
        <f t="shared" si="55"/>
        <v>0.90999999999999992</v>
      </c>
      <c r="L74" s="9">
        <f t="shared" si="55"/>
        <v>0.90999999999999992</v>
      </c>
      <c r="M74" s="9">
        <f t="shared" si="55"/>
        <v>0.90999999999999992</v>
      </c>
      <c r="N74" s="9">
        <f t="shared" si="55"/>
        <v>0.90999999999999992</v>
      </c>
      <c r="O74" s="9">
        <f t="shared" si="55"/>
        <v>0.90999999999999992</v>
      </c>
      <c r="P74" s="9">
        <f t="shared" si="55"/>
        <v>0.90999999999999992</v>
      </c>
      <c r="Q74" s="9">
        <f t="shared" si="55"/>
        <v>0.90999999999999992</v>
      </c>
      <c r="R74" s="9">
        <f t="shared" si="55"/>
        <v>0.90999999999999992</v>
      </c>
      <c r="S74" s="9">
        <f t="shared" si="55"/>
        <v>0.90999999999999992</v>
      </c>
      <c r="T74" s="9">
        <f t="shared" si="55"/>
        <v>0.90999999999999992</v>
      </c>
      <c r="U74" s="9">
        <f t="shared" si="55"/>
        <v>0.90999999999999992</v>
      </c>
      <c r="V74" s="9">
        <f t="shared" si="55"/>
        <v>0.90999999999999992</v>
      </c>
      <c r="W74" s="9">
        <f t="shared" si="55"/>
        <v>0.90999999999999992</v>
      </c>
      <c r="X74" s="9">
        <f t="shared" si="55"/>
        <v>0.90999999999999992</v>
      </c>
      <c r="Y74" s="9">
        <f t="shared" si="55"/>
        <v>0.90999999999999992</v>
      </c>
      <c r="Z74" s="9">
        <f t="shared" si="55"/>
        <v>0.90999999999999992</v>
      </c>
      <c r="AA74" s="9">
        <f t="shared" si="55"/>
        <v>0.90999999999999992</v>
      </c>
      <c r="AB74" s="9">
        <f t="shared" si="55"/>
        <v>0.90999999999999992</v>
      </c>
      <c r="AC74" s="9">
        <f t="shared" si="55"/>
        <v>0.90999999999999992</v>
      </c>
      <c r="AD74" s="9">
        <f t="shared" si="55"/>
        <v>0.90999999999999992</v>
      </c>
      <c r="AE74" s="9">
        <f t="shared" si="55"/>
        <v>0.90999999999999992</v>
      </c>
      <c r="AF74" s="9">
        <f t="shared" si="55"/>
        <v>0.90999999999999992</v>
      </c>
      <c r="AG74" s="9">
        <f t="shared" si="55"/>
        <v>0.90999999999999992</v>
      </c>
      <c r="AH74" s="9">
        <f t="shared" si="55"/>
        <v>0.90999999999999992</v>
      </c>
      <c r="AI74" s="9">
        <f t="shared" si="55"/>
        <v>0.90999999999999992</v>
      </c>
      <c r="AJ74" s="9">
        <f t="shared" si="55"/>
        <v>0.90999999999999992</v>
      </c>
      <c r="AK74" s="9">
        <f t="shared" si="55"/>
        <v>0.90999999999999992</v>
      </c>
      <c r="AL74" s="9">
        <f t="shared" si="55"/>
        <v>0.90999999999999992</v>
      </c>
      <c r="AM74" s="9">
        <f t="shared" si="55"/>
        <v>0.90999999999999992</v>
      </c>
      <c r="AN74" s="10">
        <f t="shared" si="55"/>
        <v>0.90999999999999992</v>
      </c>
      <c r="AQ74" s="1" t="s">
        <v>83</v>
      </c>
      <c r="AR74" s="16">
        <f t="shared" ref="AR74:BZ74" si="56">AR$23+AR$32*$B69</f>
        <v>1</v>
      </c>
      <c r="AS74" s="9">
        <f t="shared" si="56"/>
        <v>1</v>
      </c>
      <c r="AT74" s="9">
        <f t="shared" si="56"/>
        <v>1</v>
      </c>
      <c r="AU74" s="9">
        <f t="shared" si="56"/>
        <v>1</v>
      </c>
      <c r="AV74" s="9">
        <f t="shared" si="56"/>
        <v>1</v>
      </c>
      <c r="AW74" s="9">
        <f t="shared" si="56"/>
        <v>1</v>
      </c>
      <c r="AX74" s="9">
        <f t="shared" si="56"/>
        <v>1</v>
      </c>
      <c r="AY74" s="9">
        <f t="shared" si="56"/>
        <v>1</v>
      </c>
      <c r="AZ74" s="9">
        <f t="shared" si="56"/>
        <v>1</v>
      </c>
      <c r="BA74" s="9">
        <f t="shared" si="56"/>
        <v>1</v>
      </c>
      <c r="BB74" s="9">
        <f t="shared" si="56"/>
        <v>1</v>
      </c>
      <c r="BC74" s="9">
        <f t="shared" si="56"/>
        <v>1</v>
      </c>
      <c r="BD74" s="9">
        <f t="shared" si="56"/>
        <v>1</v>
      </c>
      <c r="BE74" s="9">
        <f t="shared" si="56"/>
        <v>1</v>
      </c>
      <c r="BF74" s="9">
        <f t="shared" si="56"/>
        <v>1</v>
      </c>
      <c r="BG74" s="9">
        <f t="shared" si="56"/>
        <v>1</v>
      </c>
      <c r="BH74" s="9">
        <f t="shared" si="56"/>
        <v>1</v>
      </c>
      <c r="BI74" s="9">
        <f t="shared" si="56"/>
        <v>1</v>
      </c>
      <c r="BJ74" s="9">
        <f t="shared" si="56"/>
        <v>1</v>
      </c>
      <c r="BK74" s="9">
        <f t="shared" si="56"/>
        <v>1</v>
      </c>
      <c r="BL74" s="9">
        <f t="shared" si="56"/>
        <v>1</v>
      </c>
      <c r="BM74" s="9">
        <f t="shared" si="56"/>
        <v>1</v>
      </c>
      <c r="BN74" s="9">
        <f t="shared" si="56"/>
        <v>1</v>
      </c>
      <c r="BO74" s="9">
        <f t="shared" si="56"/>
        <v>1</v>
      </c>
      <c r="BP74" s="9">
        <f t="shared" si="56"/>
        <v>1</v>
      </c>
      <c r="BQ74" s="9">
        <f t="shared" si="56"/>
        <v>1</v>
      </c>
      <c r="BR74" s="9">
        <f t="shared" si="56"/>
        <v>1</v>
      </c>
      <c r="BS74" s="9">
        <f t="shared" si="56"/>
        <v>1</v>
      </c>
      <c r="BT74" s="9">
        <f t="shared" si="56"/>
        <v>1</v>
      </c>
      <c r="BU74" s="9">
        <f t="shared" si="56"/>
        <v>1</v>
      </c>
      <c r="BV74" s="9">
        <f t="shared" si="56"/>
        <v>1</v>
      </c>
      <c r="BW74" s="9">
        <f t="shared" si="56"/>
        <v>1</v>
      </c>
      <c r="BX74" s="9">
        <f t="shared" si="56"/>
        <v>1</v>
      </c>
      <c r="BY74" s="9">
        <f t="shared" si="56"/>
        <v>1</v>
      </c>
      <c r="BZ74" s="10">
        <f t="shared" si="56"/>
        <v>1</v>
      </c>
    </row>
    <row r="75" spans="2:78" x14ac:dyDescent="0.25">
      <c r="B75" s="126"/>
    </row>
    <row r="76" spans="2:78" x14ac:dyDescent="0.25">
      <c r="B76" s="126"/>
    </row>
    <row r="77" spans="2:78" x14ac:dyDescent="0.25">
      <c r="B77" s="126"/>
    </row>
    <row r="78" spans="2:78" ht="15.75" thickBot="1" x14ac:dyDescent="0.3">
      <c r="B78" s="118" t="s">
        <v>150</v>
      </c>
      <c r="C78" s="123" t="s">
        <v>142</v>
      </c>
      <c r="D78" s="121" t="s">
        <v>179</v>
      </c>
      <c r="AP78" s="104" t="str">
        <f>D78</f>
        <v>Multipliers for Scenario 4 (M+N*S)</v>
      </c>
    </row>
    <row r="79" spans="2:78" x14ac:dyDescent="0.25">
      <c r="B79" s="125">
        <f>B69+0.5</f>
        <v>1.5</v>
      </c>
      <c r="C79" s="131">
        <f>NORMDIST(B79,0,1,1)</f>
        <v>0.93319279873114191</v>
      </c>
      <c r="E79" s="1" t="s">
        <v>79</v>
      </c>
      <c r="F79" s="14">
        <f t="shared" ref="F79:AN79" si="57">F$18+F$27*$B79</f>
        <v>0.875</v>
      </c>
      <c r="G79" s="5">
        <f t="shared" si="57"/>
        <v>0.875</v>
      </c>
      <c r="H79" s="5">
        <f t="shared" si="57"/>
        <v>0.875</v>
      </c>
      <c r="I79" s="5">
        <f t="shared" si="57"/>
        <v>0.875</v>
      </c>
      <c r="J79" s="5">
        <f t="shared" si="57"/>
        <v>0.875</v>
      </c>
      <c r="K79" s="5">
        <f t="shared" si="57"/>
        <v>0.875</v>
      </c>
      <c r="L79" s="5">
        <f t="shared" si="57"/>
        <v>0.875</v>
      </c>
      <c r="M79" s="5">
        <f t="shared" si="57"/>
        <v>0.875</v>
      </c>
      <c r="N79" s="5">
        <f t="shared" si="57"/>
        <v>0.875</v>
      </c>
      <c r="O79" s="5">
        <f t="shared" si="57"/>
        <v>0.875</v>
      </c>
      <c r="P79" s="5">
        <f t="shared" si="57"/>
        <v>0.875</v>
      </c>
      <c r="Q79" s="5">
        <f t="shared" si="57"/>
        <v>0.875</v>
      </c>
      <c r="R79" s="5">
        <f t="shared" si="57"/>
        <v>0.875</v>
      </c>
      <c r="S79" s="5">
        <f t="shared" si="57"/>
        <v>0.875</v>
      </c>
      <c r="T79" s="5">
        <f t="shared" si="57"/>
        <v>0.875</v>
      </c>
      <c r="U79" s="5">
        <f t="shared" si="57"/>
        <v>0.875</v>
      </c>
      <c r="V79" s="5">
        <f t="shared" si="57"/>
        <v>0.875</v>
      </c>
      <c r="W79" s="5">
        <f t="shared" si="57"/>
        <v>0.875</v>
      </c>
      <c r="X79" s="5">
        <f t="shared" si="57"/>
        <v>0.875</v>
      </c>
      <c r="Y79" s="5">
        <f t="shared" si="57"/>
        <v>0.875</v>
      </c>
      <c r="Z79" s="5">
        <f t="shared" si="57"/>
        <v>0.875</v>
      </c>
      <c r="AA79" s="5">
        <f t="shared" si="57"/>
        <v>0.875</v>
      </c>
      <c r="AB79" s="5">
        <f t="shared" si="57"/>
        <v>0.875</v>
      </c>
      <c r="AC79" s="5">
        <f t="shared" si="57"/>
        <v>0.875</v>
      </c>
      <c r="AD79" s="5">
        <f t="shared" si="57"/>
        <v>0.875</v>
      </c>
      <c r="AE79" s="5">
        <f t="shared" si="57"/>
        <v>0.875</v>
      </c>
      <c r="AF79" s="5">
        <f t="shared" si="57"/>
        <v>0.875</v>
      </c>
      <c r="AG79" s="5">
        <f t="shared" si="57"/>
        <v>0.875</v>
      </c>
      <c r="AH79" s="5">
        <f t="shared" si="57"/>
        <v>0.875</v>
      </c>
      <c r="AI79" s="5">
        <f t="shared" si="57"/>
        <v>0.875</v>
      </c>
      <c r="AJ79" s="5">
        <f t="shared" si="57"/>
        <v>0.875</v>
      </c>
      <c r="AK79" s="5">
        <f t="shared" si="57"/>
        <v>0.875</v>
      </c>
      <c r="AL79" s="5">
        <f t="shared" si="57"/>
        <v>0.875</v>
      </c>
      <c r="AM79" s="5">
        <f t="shared" si="57"/>
        <v>0.875</v>
      </c>
      <c r="AN79" s="6">
        <f t="shared" si="57"/>
        <v>0.875</v>
      </c>
      <c r="AQ79" s="1" t="s">
        <v>79</v>
      </c>
      <c r="AR79" s="105">
        <f t="shared" ref="AR79:BZ79" si="58">AR$18+AR$27*$B79</f>
        <v>1</v>
      </c>
      <c r="AS79" s="5">
        <f t="shared" si="58"/>
        <v>1</v>
      </c>
      <c r="AT79" s="5">
        <f t="shared" si="58"/>
        <v>1</v>
      </c>
      <c r="AU79" s="5">
        <f t="shared" si="58"/>
        <v>1</v>
      </c>
      <c r="AV79" s="5">
        <f t="shared" si="58"/>
        <v>1</v>
      </c>
      <c r="AW79" s="5">
        <f t="shared" si="58"/>
        <v>1</v>
      </c>
      <c r="AX79" s="5">
        <f t="shared" si="58"/>
        <v>1</v>
      </c>
      <c r="AY79" s="5">
        <f t="shared" si="58"/>
        <v>1</v>
      </c>
      <c r="AZ79" s="5">
        <f t="shared" si="58"/>
        <v>1</v>
      </c>
      <c r="BA79" s="5">
        <f t="shared" si="58"/>
        <v>1</v>
      </c>
      <c r="BB79" s="5">
        <f t="shared" si="58"/>
        <v>1</v>
      </c>
      <c r="BC79" s="5">
        <f t="shared" si="58"/>
        <v>1</v>
      </c>
      <c r="BD79" s="5">
        <f t="shared" si="58"/>
        <v>1</v>
      </c>
      <c r="BE79" s="5">
        <f t="shared" si="58"/>
        <v>1</v>
      </c>
      <c r="BF79" s="5">
        <f t="shared" si="58"/>
        <v>1</v>
      </c>
      <c r="BG79" s="5">
        <f t="shared" si="58"/>
        <v>1</v>
      </c>
      <c r="BH79" s="5">
        <f t="shared" si="58"/>
        <v>1</v>
      </c>
      <c r="BI79" s="5">
        <f t="shared" si="58"/>
        <v>1</v>
      </c>
      <c r="BJ79" s="5">
        <f t="shared" si="58"/>
        <v>1</v>
      </c>
      <c r="BK79" s="5">
        <f t="shared" si="58"/>
        <v>1</v>
      </c>
      <c r="BL79" s="5">
        <f t="shared" si="58"/>
        <v>1</v>
      </c>
      <c r="BM79" s="5">
        <f t="shared" si="58"/>
        <v>1</v>
      </c>
      <c r="BN79" s="5">
        <f t="shared" si="58"/>
        <v>1</v>
      </c>
      <c r="BO79" s="5">
        <f t="shared" si="58"/>
        <v>1</v>
      </c>
      <c r="BP79" s="5">
        <f t="shared" si="58"/>
        <v>1</v>
      </c>
      <c r="BQ79" s="5">
        <f t="shared" si="58"/>
        <v>1</v>
      </c>
      <c r="BR79" s="5">
        <f t="shared" si="58"/>
        <v>1</v>
      </c>
      <c r="BS79" s="5">
        <f t="shared" si="58"/>
        <v>1</v>
      </c>
      <c r="BT79" s="5">
        <f t="shared" si="58"/>
        <v>1</v>
      </c>
      <c r="BU79" s="5">
        <f t="shared" si="58"/>
        <v>1</v>
      </c>
      <c r="BV79" s="5">
        <f t="shared" si="58"/>
        <v>1</v>
      </c>
      <c r="BW79" s="5">
        <f t="shared" si="58"/>
        <v>1</v>
      </c>
      <c r="BX79" s="5">
        <f t="shared" si="58"/>
        <v>1</v>
      </c>
      <c r="BY79" s="5">
        <f t="shared" si="58"/>
        <v>1</v>
      </c>
      <c r="BZ79" s="6">
        <f t="shared" si="58"/>
        <v>1</v>
      </c>
    </row>
    <row r="80" spans="2:78" x14ac:dyDescent="0.25">
      <c r="B80" s="126"/>
      <c r="E80" s="1" t="s">
        <v>80</v>
      </c>
      <c r="F80" s="15">
        <f t="shared" ref="F80:AN80" si="59">F$19+F$28*$B79</f>
        <v>1.1600000000000001</v>
      </c>
      <c r="G80" s="7">
        <f t="shared" si="59"/>
        <v>1.1600000000000001</v>
      </c>
      <c r="H80" s="7">
        <f t="shared" si="59"/>
        <v>1.1600000000000001</v>
      </c>
      <c r="I80" s="7">
        <f t="shared" si="59"/>
        <v>1.1600000000000001</v>
      </c>
      <c r="J80" s="7">
        <f t="shared" si="59"/>
        <v>1.1600000000000001</v>
      </c>
      <c r="K80" s="7">
        <f t="shared" si="59"/>
        <v>1.1600000000000001</v>
      </c>
      <c r="L80" s="7">
        <f t="shared" si="59"/>
        <v>1.1600000000000001</v>
      </c>
      <c r="M80" s="7">
        <f t="shared" si="59"/>
        <v>1.1600000000000001</v>
      </c>
      <c r="N80" s="7">
        <f t="shared" si="59"/>
        <v>1.1600000000000001</v>
      </c>
      <c r="O80" s="7">
        <f t="shared" si="59"/>
        <v>1.1600000000000001</v>
      </c>
      <c r="P80" s="7">
        <f t="shared" si="59"/>
        <v>1.1600000000000001</v>
      </c>
      <c r="Q80" s="7">
        <f t="shared" si="59"/>
        <v>1.1600000000000001</v>
      </c>
      <c r="R80" s="7">
        <f t="shared" si="59"/>
        <v>1.1600000000000001</v>
      </c>
      <c r="S80" s="7">
        <f t="shared" si="59"/>
        <v>1.1600000000000001</v>
      </c>
      <c r="T80" s="7">
        <f t="shared" si="59"/>
        <v>1.1600000000000001</v>
      </c>
      <c r="U80" s="7">
        <f t="shared" si="59"/>
        <v>1.1600000000000001</v>
      </c>
      <c r="V80" s="7">
        <f t="shared" si="59"/>
        <v>1.1600000000000001</v>
      </c>
      <c r="W80" s="7">
        <f t="shared" si="59"/>
        <v>1.1600000000000001</v>
      </c>
      <c r="X80" s="7">
        <f t="shared" si="59"/>
        <v>1.1600000000000001</v>
      </c>
      <c r="Y80" s="7">
        <f t="shared" si="59"/>
        <v>1.1600000000000001</v>
      </c>
      <c r="Z80" s="7">
        <f t="shared" si="59"/>
        <v>1.1600000000000001</v>
      </c>
      <c r="AA80" s="7">
        <f t="shared" si="59"/>
        <v>1.1600000000000001</v>
      </c>
      <c r="AB80" s="7">
        <f t="shared" si="59"/>
        <v>1.1600000000000001</v>
      </c>
      <c r="AC80" s="7">
        <f t="shared" si="59"/>
        <v>1.1600000000000001</v>
      </c>
      <c r="AD80" s="7">
        <f t="shared" si="59"/>
        <v>1.1600000000000001</v>
      </c>
      <c r="AE80" s="7">
        <f t="shared" si="59"/>
        <v>1.1600000000000001</v>
      </c>
      <c r="AF80" s="7">
        <f t="shared" si="59"/>
        <v>1.1600000000000001</v>
      </c>
      <c r="AG80" s="7">
        <f t="shared" si="59"/>
        <v>1.1600000000000001</v>
      </c>
      <c r="AH80" s="7">
        <f t="shared" si="59"/>
        <v>1.1600000000000001</v>
      </c>
      <c r="AI80" s="7">
        <f t="shared" si="59"/>
        <v>1.1600000000000001</v>
      </c>
      <c r="AJ80" s="7">
        <f t="shared" si="59"/>
        <v>1.1600000000000001</v>
      </c>
      <c r="AK80" s="7">
        <f t="shared" si="59"/>
        <v>1.1600000000000001</v>
      </c>
      <c r="AL80" s="7">
        <f t="shared" si="59"/>
        <v>1.1600000000000001</v>
      </c>
      <c r="AM80" s="7">
        <f t="shared" si="59"/>
        <v>1.1600000000000001</v>
      </c>
      <c r="AN80" s="8">
        <f t="shared" si="59"/>
        <v>1.1600000000000001</v>
      </c>
      <c r="AQ80" s="1" t="s">
        <v>80</v>
      </c>
      <c r="AR80" s="15">
        <f t="shared" ref="AR80:BZ80" si="60">AR$19+AR$28*$B79</f>
        <v>1</v>
      </c>
      <c r="AS80" s="7">
        <f t="shared" si="60"/>
        <v>1</v>
      </c>
      <c r="AT80" s="7">
        <f t="shared" si="60"/>
        <v>1</v>
      </c>
      <c r="AU80" s="7">
        <f t="shared" si="60"/>
        <v>1</v>
      </c>
      <c r="AV80" s="7">
        <f t="shared" si="60"/>
        <v>1</v>
      </c>
      <c r="AW80" s="7">
        <f t="shared" si="60"/>
        <v>1</v>
      </c>
      <c r="AX80" s="7">
        <f t="shared" si="60"/>
        <v>1</v>
      </c>
      <c r="AY80" s="7">
        <f t="shared" si="60"/>
        <v>1</v>
      </c>
      <c r="AZ80" s="7">
        <f t="shared" si="60"/>
        <v>1</v>
      </c>
      <c r="BA80" s="7">
        <f t="shared" si="60"/>
        <v>1</v>
      </c>
      <c r="BB80" s="7">
        <f t="shared" si="60"/>
        <v>1</v>
      </c>
      <c r="BC80" s="7">
        <f t="shared" si="60"/>
        <v>1</v>
      </c>
      <c r="BD80" s="7">
        <f t="shared" si="60"/>
        <v>1</v>
      </c>
      <c r="BE80" s="7">
        <f t="shared" si="60"/>
        <v>1</v>
      </c>
      <c r="BF80" s="7">
        <f t="shared" si="60"/>
        <v>1</v>
      </c>
      <c r="BG80" s="7">
        <f t="shared" si="60"/>
        <v>1</v>
      </c>
      <c r="BH80" s="7">
        <f t="shared" si="60"/>
        <v>1</v>
      </c>
      <c r="BI80" s="7">
        <f t="shared" si="60"/>
        <v>1</v>
      </c>
      <c r="BJ80" s="7">
        <f t="shared" si="60"/>
        <v>1</v>
      </c>
      <c r="BK80" s="7">
        <f t="shared" si="60"/>
        <v>1</v>
      </c>
      <c r="BL80" s="7">
        <f t="shared" si="60"/>
        <v>1</v>
      </c>
      <c r="BM80" s="7">
        <f t="shared" si="60"/>
        <v>1</v>
      </c>
      <c r="BN80" s="7">
        <f t="shared" si="60"/>
        <v>1</v>
      </c>
      <c r="BO80" s="7">
        <f t="shared" si="60"/>
        <v>1</v>
      </c>
      <c r="BP80" s="7">
        <f t="shared" si="60"/>
        <v>1</v>
      </c>
      <c r="BQ80" s="7">
        <f t="shared" si="60"/>
        <v>1</v>
      </c>
      <c r="BR80" s="7">
        <f t="shared" si="60"/>
        <v>1</v>
      </c>
      <c r="BS80" s="7">
        <f t="shared" si="60"/>
        <v>1</v>
      </c>
      <c r="BT80" s="7">
        <f t="shared" si="60"/>
        <v>1</v>
      </c>
      <c r="BU80" s="7">
        <f t="shared" si="60"/>
        <v>1</v>
      </c>
      <c r="BV80" s="7">
        <f t="shared" si="60"/>
        <v>1</v>
      </c>
      <c r="BW80" s="7">
        <f t="shared" si="60"/>
        <v>1</v>
      </c>
      <c r="BX80" s="7">
        <f t="shared" si="60"/>
        <v>1</v>
      </c>
      <c r="BY80" s="7">
        <f t="shared" si="60"/>
        <v>1</v>
      </c>
      <c r="BZ80" s="8">
        <f t="shared" si="60"/>
        <v>1</v>
      </c>
    </row>
    <row r="81" spans="2:78" x14ac:dyDescent="0.25">
      <c r="B81" s="126"/>
      <c r="E81" s="1" t="s">
        <v>248</v>
      </c>
      <c r="F81" s="15">
        <f t="shared" ref="F81:AN81" si="61">F$20+F$29*$B79</f>
        <v>1.25</v>
      </c>
      <c r="G81" s="7">
        <f t="shared" si="61"/>
        <v>1.25</v>
      </c>
      <c r="H81" s="7">
        <f t="shared" si="61"/>
        <v>1.25</v>
      </c>
      <c r="I81" s="7">
        <f t="shared" si="61"/>
        <v>1.25</v>
      </c>
      <c r="J81" s="7">
        <f t="shared" si="61"/>
        <v>1.25</v>
      </c>
      <c r="K81" s="7">
        <f t="shared" si="61"/>
        <v>1.25</v>
      </c>
      <c r="L81" s="7">
        <f t="shared" si="61"/>
        <v>1.25</v>
      </c>
      <c r="M81" s="7">
        <f t="shared" si="61"/>
        <v>1.25</v>
      </c>
      <c r="N81" s="7">
        <f t="shared" si="61"/>
        <v>1.25</v>
      </c>
      <c r="O81" s="7">
        <f t="shared" si="61"/>
        <v>1.25</v>
      </c>
      <c r="P81" s="7">
        <f t="shared" si="61"/>
        <v>1.25</v>
      </c>
      <c r="Q81" s="7">
        <f t="shared" si="61"/>
        <v>1.25</v>
      </c>
      <c r="R81" s="7">
        <f t="shared" si="61"/>
        <v>1.25</v>
      </c>
      <c r="S81" s="7">
        <f t="shared" si="61"/>
        <v>1.25</v>
      </c>
      <c r="T81" s="7">
        <f t="shared" si="61"/>
        <v>1.25</v>
      </c>
      <c r="U81" s="7">
        <f t="shared" si="61"/>
        <v>1.25</v>
      </c>
      <c r="V81" s="7">
        <f t="shared" si="61"/>
        <v>1.25</v>
      </c>
      <c r="W81" s="7">
        <f t="shared" si="61"/>
        <v>1.25</v>
      </c>
      <c r="X81" s="7">
        <f t="shared" si="61"/>
        <v>1.25</v>
      </c>
      <c r="Y81" s="7">
        <f t="shared" si="61"/>
        <v>1.25</v>
      </c>
      <c r="Z81" s="7">
        <f t="shared" si="61"/>
        <v>1.25</v>
      </c>
      <c r="AA81" s="7">
        <f t="shared" si="61"/>
        <v>1.25</v>
      </c>
      <c r="AB81" s="7">
        <f t="shared" si="61"/>
        <v>1.25</v>
      </c>
      <c r="AC81" s="7">
        <f t="shared" si="61"/>
        <v>1.25</v>
      </c>
      <c r="AD81" s="7">
        <f t="shared" si="61"/>
        <v>1.25</v>
      </c>
      <c r="AE81" s="7">
        <f t="shared" si="61"/>
        <v>1.25</v>
      </c>
      <c r="AF81" s="7">
        <f t="shared" si="61"/>
        <v>1.25</v>
      </c>
      <c r="AG81" s="7">
        <f t="shared" si="61"/>
        <v>1.25</v>
      </c>
      <c r="AH81" s="7">
        <f t="shared" si="61"/>
        <v>1.25</v>
      </c>
      <c r="AI81" s="7">
        <f t="shared" si="61"/>
        <v>1.25</v>
      </c>
      <c r="AJ81" s="7">
        <f t="shared" si="61"/>
        <v>1.25</v>
      </c>
      <c r="AK81" s="7">
        <f t="shared" si="61"/>
        <v>1.25</v>
      </c>
      <c r="AL81" s="7">
        <f t="shared" si="61"/>
        <v>1.25</v>
      </c>
      <c r="AM81" s="7">
        <f t="shared" si="61"/>
        <v>1.25</v>
      </c>
      <c r="AN81" s="8">
        <f t="shared" si="61"/>
        <v>1.25</v>
      </c>
      <c r="AQ81" s="1" t="s">
        <v>248</v>
      </c>
      <c r="AR81" s="15">
        <f t="shared" ref="AR81:BZ81" si="62">AR$20+AR$29*$B79</f>
        <v>1</v>
      </c>
      <c r="AS81" s="7">
        <f t="shared" si="62"/>
        <v>1</v>
      </c>
      <c r="AT81" s="7">
        <f t="shared" si="62"/>
        <v>1</v>
      </c>
      <c r="AU81" s="7">
        <f t="shared" si="62"/>
        <v>1</v>
      </c>
      <c r="AV81" s="7">
        <f t="shared" si="62"/>
        <v>1</v>
      </c>
      <c r="AW81" s="7">
        <f t="shared" si="62"/>
        <v>1</v>
      </c>
      <c r="AX81" s="7">
        <f t="shared" si="62"/>
        <v>1</v>
      </c>
      <c r="AY81" s="7">
        <f t="shared" si="62"/>
        <v>1</v>
      </c>
      <c r="AZ81" s="7">
        <f t="shared" si="62"/>
        <v>1</v>
      </c>
      <c r="BA81" s="7">
        <f t="shared" si="62"/>
        <v>1</v>
      </c>
      <c r="BB81" s="7">
        <f t="shared" si="62"/>
        <v>1</v>
      </c>
      <c r="BC81" s="7">
        <f t="shared" si="62"/>
        <v>1</v>
      </c>
      <c r="BD81" s="7">
        <f t="shared" si="62"/>
        <v>1</v>
      </c>
      <c r="BE81" s="7">
        <f t="shared" si="62"/>
        <v>1</v>
      </c>
      <c r="BF81" s="7">
        <f t="shared" si="62"/>
        <v>1</v>
      </c>
      <c r="BG81" s="7">
        <f t="shared" si="62"/>
        <v>1</v>
      </c>
      <c r="BH81" s="7">
        <f t="shared" si="62"/>
        <v>1</v>
      </c>
      <c r="BI81" s="7">
        <f t="shared" si="62"/>
        <v>1</v>
      </c>
      <c r="BJ81" s="7">
        <f t="shared" si="62"/>
        <v>1</v>
      </c>
      <c r="BK81" s="7">
        <f t="shared" si="62"/>
        <v>1</v>
      </c>
      <c r="BL81" s="7">
        <f t="shared" si="62"/>
        <v>1</v>
      </c>
      <c r="BM81" s="7">
        <f t="shared" si="62"/>
        <v>1</v>
      </c>
      <c r="BN81" s="7">
        <f t="shared" si="62"/>
        <v>1</v>
      </c>
      <c r="BO81" s="7">
        <f t="shared" si="62"/>
        <v>1</v>
      </c>
      <c r="BP81" s="7">
        <f t="shared" si="62"/>
        <v>1</v>
      </c>
      <c r="BQ81" s="7">
        <f t="shared" si="62"/>
        <v>1</v>
      </c>
      <c r="BR81" s="7">
        <f t="shared" si="62"/>
        <v>1</v>
      </c>
      <c r="BS81" s="7">
        <f t="shared" si="62"/>
        <v>1</v>
      </c>
      <c r="BT81" s="7">
        <f t="shared" si="62"/>
        <v>1</v>
      </c>
      <c r="BU81" s="7">
        <f t="shared" si="62"/>
        <v>1</v>
      </c>
      <c r="BV81" s="7">
        <f t="shared" si="62"/>
        <v>1</v>
      </c>
      <c r="BW81" s="7">
        <f t="shared" si="62"/>
        <v>1</v>
      </c>
      <c r="BX81" s="7">
        <f t="shared" si="62"/>
        <v>1</v>
      </c>
      <c r="BY81" s="7">
        <f t="shared" si="62"/>
        <v>1</v>
      </c>
      <c r="BZ81" s="8">
        <f t="shared" si="62"/>
        <v>1</v>
      </c>
    </row>
    <row r="82" spans="2:78" x14ac:dyDescent="0.25">
      <c r="B82" s="126"/>
      <c r="E82" s="1" t="s">
        <v>81</v>
      </c>
      <c r="F82" s="15">
        <f t="shared" ref="F82:AN82" si="63">F$21+F$30*$B79</f>
        <v>1.325</v>
      </c>
      <c r="G82" s="7">
        <f t="shared" si="63"/>
        <v>1.325</v>
      </c>
      <c r="H82" s="7">
        <f t="shared" si="63"/>
        <v>1.325</v>
      </c>
      <c r="I82" s="7">
        <f t="shared" si="63"/>
        <v>1.325</v>
      </c>
      <c r="J82" s="7">
        <f t="shared" si="63"/>
        <v>1.325</v>
      </c>
      <c r="K82" s="7">
        <f t="shared" si="63"/>
        <v>1.325</v>
      </c>
      <c r="L82" s="7">
        <f t="shared" si="63"/>
        <v>1.325</v>
      </c>
      <c r="M82" s="7">
        <f t="shared" si="63"/>
        <v>1.325</v>
      </c>
      <c r="N82" s="7">
        <f t="shared" si="63"/>
        <v>1.325</v>
      </c>
      <c r="O82" s="7">
        <f t="shared" si="63"/>
        <v>1.325</v>
      </c>
      <c r="P82" s="7">
        <f t="shared" si="63"/>
        <v>1.325</v>
      </c>
      <c r="Q82" s="7">
        <f t="shared" si="63"/>
        <v>1.325</v>
      </c>
      <c r="R82" s="7">
        <f t="shared" si="63"/>
        <v>1.325</v>
      </c>
      <c r="S82" s="7">
        <f t="shared" si="63"/>
        <v>1.325</v>
      </c>
      <c r="T82" s="7">
        <f t="shared" si="63"/>
        <v>1.325</v>
      </c>
      <c r="U82" s="7">
        <f t="shared" si="63"/>
        <v>1.325</v>
      </c>
      <c r="V82" s="7">
        <f t="shared" si="63"/>
        <v>1.325</v>
      </c>
      <c r="W82" s="7">
        <f t="shared" si="63"/>
        <v>1.325</v>
      </c>
      <c r="X82" s="7">
        <f t="shared" si="63"/>
        <v>1.325</v>
      </c>
      <c r="Y82" s="7">
        <f t="shared" si="63"/>
        <v>1.325</v>
      </c>
      <c r="Z82" s="7">
        <f t="shared" si="63"/>
        <v>1.325</v>
      </c>
      <c r="AA82" s="7">
        <f t="shared" si="63"/>
        <v>1.325</v>
      </c>
      <c r="AB82" s="7">
        <f t="shared" si="63"/>
        <v>1.325</v>
      </c>
      <c r="AC82" s="7">
        <f t="shared" si="63"/>
        <v>1.325</v>
      </c>
      <c r="AD82" s="7">
        <f t="shared" si="63"/>
        <v>1.325</v>
      </c>
      <c r="AE82" s="7">
        <f t="shared" si="63"/>
        <v>1.325</v>
      </c>
      <c r="AF82" s="7">
        <f t="shared" si="63"/>
        <v>1.325</v>
      </c>
      <c r="AG82" s="7">
        <f t="shared" si="63"/>
        <v>1.325</v>
      </c>
      <c r="AH82" s="7">
        <f t="shared" si="63"/>
        <v>1.325</v>
      </c>
      <c r="AI82" s="7">
        <f t="shared" si="63"/>
        <v>1.325</v>
      </c>
      <c r="AJ82" s="7">
        <f t="shared" si="63"/>
        <v>1.325</v>
      </c>
      <c r="AK82" s="7">
        <f t="shared" si="63"/>
        <v>1.325</v>
      </c>
      <c r="AL82" s="7">
        <f t="shared" si="63"/>
        <v>1.325</v>
      </c>
      <c r="AM82" s="7">
        <f t="shared" si="63"/>
        <v>1.325</v>
      </c>
      <c r="AN82" s="8">
        <f t="shared" si="63"/>
        <v>1.325</v>
      </c>
      <c r="AQ82" s="1" t="s">
        <v>81</v>
      </c>
      <c r="AR82" s="15">
        <f t="shared" ref="AR82:BZ82" si="64">AR$21+AR$30*$B79</f>
        <v>1</v>
      </c>
      <c r="AS82" s="7">
        <f t="shared" si="64"/>
        <v>1</v>
      </c>
      <c r="AT82" s="7">
        <f t="shared" si="64"/>
        <v>1</v>
      </c>
      <c r="AU82" s="7">
        <f t="shared" si="64"/>
        <v>1</v>
      </c>
      <c r="AV82" s="7">
        <f t="shared" si="64"/>
        <v>1</v>
      </c>
      <c r="AW82" s="7">
        <f t="shared" si="64"/>
        <v>1</v>
      </c>
      <c r="AX82" s="7">
        <f t="shared" si="64"/>
        <v>1</v>
      </c>
      <c r="AY82" s="7">
        <f t="shared" si="64"/>
        <v>1</v>
      </c>
      <c r="AZ82" s="7">
        <f t="shared" si="64"/>
        <v>1</v>
      </c>
      <c r="BA82" s="7">
        <f t="shared" si="64"/>
        <v>1</v>
      </c>
      <c r="BB82" s="7">
        <f t="shared" si="64"/>
        <v>1</v>
      </c>
      <c r="BC82" s="7">
        <f t="shared" si="64"/>
        <v>1</v>
      </c>
      <c r="BD82" s="7">
        <f t="shared" si="64"/>
        <v>1</v>
      </c>
      <c r="BE82" s="7">
        <f t="shared" si="64"/>
        <v>1</v>
      </c>
      <c r="BF82" s="7">
        <f t="shared" si="64"/>
        <v>1</v>
      </c>
      <c r="BG82" s="7">
        <f t="shared" si="64"/>
        <v>1</v>
      </c>
      <c r="BH82" s="7">
        <f t="shared" si="64"/>
        <v>1</v>
      </c>
      <c r="BI82" s="7">
        <f t="shared" si="64"/>
        <v>1</v>
      </c>
      <c r="BJ82" s="7">
        <f t="shared" si="64"/>
        <v>1</v>
      </c>
      <c r="BK82" s="7">
        <f t="shared" si="64"/>
        <v>1</v>
      </c>
      <c r="BL82" s="7">
        <f t="shared" si="64"/>
        <v>1</v>
      </c>
      <c r="BM82" s="7">
        <f t="shared" si="64"/>
        <v>1</v>
      </c>
      <c r="BN82" s="7">
        <f t="shared" si="64"/>
        <v>1</v>
      </c>
      <c r="BO82" s="7">
        <f t="shared" si="64"/>
        <v>1</v>
      </c>
      <c r="BP82" s="7">
        <f t="shared" si="64"/>
        <v>1</v>
      </c>
      <c r="BQ82" s="7">
        <f t="shared" si="64"/>
        <v>1</v>
      </c>
      <c r="BR82" s="7">
        <f t="shared" si="64"/>
        <v>1</v>
      </c>
      <c r="BS82" s="7">
        <f t="shared" si="64"/>
        <v>1</v>
      </c>
      <c r="BT82" s="7">
        <f t="shared" si="64"/>
        <v>1</v>
      </c>
      <c r="BU82" s="7">
        <f t="shared" si="64"/>
        <v>1</v>
      </c>
      <c r="BV82" s="7">
        <f t="shared" si="64"/>
        <v>1</v>
      </c>
      <c r="BW82" s="7">
        <f t="shared" si="64"/>
        <v>1</v>
      </c>
      <c r="BX82" s="7">
        <f t="shared" si="64"/>
        <v>1</v>
      </c>
      <c r="BY82" s="7">
        <f t="shared" si="64"/>
        <v>1</v>
      </c>
      <c r="BZ82" s="8">
        <f t="shared" si="64"/>
        <v>1</v>
      </c>
    </row>
    <row r="83" spans="2:78" x14ac:dyDescent="0.25">
      <c r="B83" s="126"/>
      <c r="E83" s="1" t="s">
        <v>82</v>
      </c>
      <c r="F83" s="15">
        <f t="shared" ref="F83:AN83" si="65">F$22+F$31*$B79</f>
        <v>1.0349999999999999</v>
      </c>
      <c r="G83" s="7">
        <f t="shared" si="65"/>
        <v>1.0349999999999999</v>
      </c>
      <c r="H83" s="7">
        <f t="shared" si="65"/>
        <v>1.0349999999999999</v>
      </c>
      <c r="I83" s="7">
        <f t="shared" si="65"/>
        <v>1.0349999999999999</v>
      </c>
      <c r="J83" s="7">
        <f t="shared" si="65"/>
        <v>1.0349999999999999</v>
      </c>
      <c r="K83" s="7">
        <f t="shared" si="65"/>
        <v>1.0349999999999999</v>
      </c>
      <c r="L83" s="7">
        <f t="shared" si="65"/>
        <v>1.0349999999999999</v>
      </c>
      <c r="M83" s="7">
        <f t="shared" si="65"/>
        <v>1.0349999999999999</v>
      </c>
      <c r="N83" s="7">
        <f t="shared" si="65"/>
        <v>1.0349999999999999</v>
      </c>
      <c r="O83" s="7">
        <f t="shared" si="65"/>
        <v>1.0349999999999999</v>
      </c>
      <c r="P83" s="7">
        <f t="shared" si="65"/>
        <v>1.0349999999999999</v>
      </c>
      <c r="Q83" s="7">
        <f t="shared" si="65"/>
        <v>1.0349999999999999</v>
      </c>
      <c r="R83" s="7">
        <f t="shared" si="65"/>
        <v>1.0349999999999999</v>
      </c>
      <c r="S83" s="7">
        <f t="shared" si="65"/>
        <v>1.0349999999999999</v>
      </c>
      <c r="T83" s="7">
        <f t="shared" si="65"/>
        <v>1.0349999999999999</v>
      </c>
      <c r="U83" s="7">
        <f t="shared" si="65"/>
        <v>1.0349999999999999</v>
      </c>
      <c r="V83" s="7">
        <f t="shared" si="65"/>
        <v>1.0349999999999999</v>
      </c>
      <c r="W83" s="7">
        <f t="shared" si="65"/>
        <v>1.0349999999999999</v>
      </c>
      <c r="X83" s="7">
        <f t="shared" si="65"/>
        <v>1.0349999999999999</v>
      </c>
      <c r="Y83" s="7">
        <f t="shared" si="65"/>
        <v>1.0349999999999999</v>
      </c>
      <c r="Z83" s="7">
        <f t="shared" si="65"/>
        <v>1.0349999999999999</v>
      </c>
      <c r="AA83" s="7">
        <f t="shared" si="65"/>
        <v>1.0349999999999999</v>
      </c>
      <c r="AB83" s="7">
        <f t="shared" si="65"/>
        <v>1.0349999999999999</v>
      </c>
      <c r="AC83" s="7">
        <f t="shared" si="65"/>
        <v>1.0349999999999999</v>
      </c>
      <c r="AD83" s="7">
        <f t="shared" si="65"/>
        <v>1.0349999999999999</v>
      </c>
      <c r="AE83" s="7">
        <f t="shared" si="65"/>
        <v>1.0349999999999999</v>
      </c>
      <c r="AF83" s="7">
        <f t="shared" si="65"/>
        <v>1.0349999999999999</v>
      </c>
      <c r="AG83" s="7">
        <f t="shared" si="65"/>
        <v>1.0349999999999999</v>
      </c>
      <c r="AH83" s="7">
        <f t="shared" si="65"/>
        <v>1.0349999999999999</v>
      </c>
      <c r="AI83" s="7">
        <f t="shared" si="65"/>
        <v>1.0349999999999999</v>
      </c>
      <c r="AJ83" s="7">
        <f t="shared" si="65"/>
        <v>1.0349999999999999</v>
      </c>
      <c r="AK83" s="7">
        <f t="shared" si="65"/>
        <v>1.0349999999999999</v>
      </c>
      <c r="AL83" s="7">
        <f t="shared" si="65"/>
        <v>1.0349999999999999</v>
      </c>
      <c r="AM83" s="7">
        <f t="shared" si="65"/>
        <v>1.0349999999999999</v>
      </c>
      <c r="AN83" s="8">
        <f t="shared" si="65"/>
        <v>1.0349999999999999</v>
      </c>
      <c r="AQ83" s="1" t="s">
        <v>82</v>
      </c>
      <c r="AR83" s="15">
        <f t="shared" ref="AR83:BZ83" si="66">AR$22+AR$31*$B79</f>
        <v>1</v>
      </c>
      <c r="AS83" s="7">
        <f t="shared" si="66"/>
        <v>1</v>
      </c>
      <c r="AT83" s="7">
        <f t="shared" si="66"/>
        <v>1</v>
      </c>
      <c r="AU83" s="7">
        <f t="shared" si="66"/>
        <v>1</v>
      </c>
      <c r="AV83" s="7">
        <f t="shared" si="66"/>
        <v>1</v>
      </c>
      <c r="AW83" s="7">
        <f t="shared" si="66"/>
        <v>1</v>
      </c>
      <c r="AX83" s="7">
        <f t="shared" si="66"/>
        <v>1</v>
      </c>
      <c r="AY83" s="7">
        <f t="shared" si="66"/>
        <v>1</v>
      </c>
      <c r="AZ83" s="7">
        <f t="shared" si="66"/>
        <v>1</v>
      </c>
      <c r="BA83" s="7">
        <f t="shared" si="66"/>
        <v>1</v>
      </c>
      <c r="BB83" s="7">
        <f t="shared" si="66"/>
        <v>1</v>
      </c>
      <c r="BC83" s="7">
        <f t="shared" si="66"/>
        <v>1</v>
      </c>
      <c r="BD83" s="7">
        <f t="shared" si="66"/>
        <v>1</v>
      </c>
      <c r="BE83" s="7">
        <f t="shared" si="66"/>
        <v>1</v>
      </c>
      <c r="BF83" s="7">
        <f t="shared" si="66"/>
        <v>1</v>
      </c>
      <c r="BG83" s="7">
        <f t="shared" si="66"/>
        <v>1</v>
      </c>
      <c r="BH83" s="7">
        <f t="shared" si="66"/>
        <v>1</v>
      </c>
      <c r="BI83" s="7">
        <f t="shared" si="66"/>
        <v>1</v>
      </c>
      <c r="BJ83" s="7">
        <f t="shared" si="66"/>
        <v>1</v>
      </c>
      <c r="BK83" s="7">
        <f t="shared" si="66"/>
        <v>1</v>
      </c>
      <c r="BL83" s="7">
        <f t="shared" si="66"/>
        <v>1</v>
      </c>
      <c r="BM83" s="7">
        <f t="shared" si="66"/>
        <v>1</v>
      </c>
      <c r="BN83" s="7">
        <f t="shared" si="66"/>
        <v>1</v>
      </c>
      <c r="BO83" s="7">
        <f t="shared" si="66"/>
        <v>1</v>
      </c>
      <c r="BP83" s="7">
        <f t="shared" si="66"/>
        <v>1</v>
      </c>
      <c r="BQ83" s="7">
        <f t="shared" si="66"/>
        <v>1</v>
      </c>
      <c r="BR83" s="7">
        <f t="shared" si="66"/>
        <v>1</v>
      </c>
      <c r="BS83" s="7">
        <f t="shared" si="66"/>
        <v>1</v>
      </c>
      <c r="BT83" s="7">
        <f t="shared" si="66"/>
        <v>1</v>
      </c>
      <c r="BU83" s="7">
        <f t="shared" si="66"/>
        <v>1</v>
      </c>
      <c r="BV83" s="7">
        <f t="shared" si="66"/>
        <v>1</v>
      </c>
      <c r="BW83" s="7">
        <f t="shared" si="66"/>
        <v>1</v>
      </c>
      <c r="BX83" s="7">
        <f t="shared" si="66"/>
        <v>1</v>
      </c>
      <c r="BY83" s="7">
        <f t="shared" si="66"/>
        <v>1</v>
      </c>
      <c r="BZ83" s="8">
        <f t="shared" si="66"/>
        <v>1</v>
      </c>
    </row>
    <row r="84" spans="2:78" ht="15.75" thickBot="1" x14ac:dyDescent="0.3">
      <c r="B84" s="126"/>
      <c r="E84" s="1" t="s">
        <v>83</v>
      </c>
      <c r="F84" s="16">
        <f t="shared" ref="F84:AN84" si="67">F$23+F$32*$B79</f>
        <v>0.8899999999999999</v>
      </c>
      <c r="G84" s="9">
        <f t="shared" si="67"/>
        <v>0.8899999999999999</v>
      </c>
      <c r="H84" s="9">
        <f t="shared" si="67"/>
        <v>0.8899999999999999</v>
      </c>
      <c r="I84" s="9">
        <f t="shared" si="67"/>
        <v>0.8899999999999999</v>
      </c>
      <c r="J84" s="9">
        <f t="shared" si="67"/>
        <v>0.8899999999999999</v>
      </c>
      <c r="K84" s="9">
        <f t="shared" si="67"/>
        <v>0.8899999999999999</v>
      </c>
      <c r="L84" s="9">
        <f t="shared" si="67"/>
        <v>0.8899999999999999</v>
      </c>
      <c r="M84" s="9">
        <f t="shared" si="67"/>
        <v>0.8899999999999999</v>
      </c>
      <c r="N84" s="9">
        <f t="shared" si="67"/>
        <v>0.8899999999999999</v>
      </c>
      <c r="O84" s="9">
        <f t="shared" si="67"/>
        <v>0.8899999999999999</v>
      </c>
      <c r="P84" s="9">
        <f t="shared" si="67"/>
        <v>0.8899999999999999</v>
      </c>
      <c r="Q84" s="9">
        <f t="shared" si="67"/>
        <v>0.8899999999999999</v>
      </c>
      <c r="R84" s="9">
        <f t="shared" si="67"/>
        <v>0.8899999999999999</v>
      </c>
      <c r="S84" s="9">
        <f t="shared" si="67"/>
        <v>0.8899999999999999</v>
      </c>
      <c r="T84" s="9">
        <f t="shared" si="67"/>
        <v>0.8899999999999999</v>
      </c>
      <c r="U84" s="9">
        <f t="shared" si="67"/>
        <v>0.8899999999999999</v>
      </c>
      <c r="V84" s="9">
        <f t="shared" si="67"/>
        <v>0.8899999999999999</v>
      </c>
      <c r="W84" s="9">
        <f t="shared" si="67"/>
        <v>0.8899999999999999</v>
      </c>
      <c r="X84" s="9">
        <f t="shared" si="67"/>
        <v>0.8899999999999999</v>
      </c>
      <c r="Y84" s="9">
        <f t="shared" si="67"/>
        <v>0.8899999999999999</v>
      </c>
      <c r="Z84" s="9">
        <f t="shared" si="67"/>
        <v>0.8899999999999999</v>
      </c>
      <c r="AA84" s="9">
        <f t="shared" si="67"/>
        <v>0.8899999999999999</v>
      </c>
      <c r="AB84" s="9">
        <f t="shared" si="67"/>
        <v>0.8899999999999999</v>
      </c>
      <c r="AC84" s="9">
        <f t="shared" si="67"/>
        <v>0.8899999999999999</v>
      </c>
      <c r="AD84" s="9">
        <f t="shared" si="67"/>
        <v>0.8899999999999999</v>
      </c>
      <c r="AE84" s="9">
        <f t="shared" si="67"/>
        <v>0.8899999999999999</v>
      </c>
      <c r="AF84" s="9">
        <f t="shared" si="67"/>
        <v>0.8899999999999999</v>
      </c>
      <c r="AG84" s="9">
        <f t="shared" si="67"/>
        <v>0.8899999999999999</v>
      </c>
      <c r="AH84" s="9">
        <f t="shared" si="67"/>
        <v>0.8899999999999999</v>
      </c>
      <c r="AI84" s="9">
        <f t="shared" si="67"/>
        <v>0.8899999999999999</v>
      </c>
      <c r="AJ84" s="9">
        <f t="shared" si="67"/>
        <v>0.8899999999999999</v>
      </c>
      <c r="AK84" s="9">
        <f t="shared" si="67"/>
        <v>0.8899999999999999</v>
      </c>
      <c r="AL84" s="9">
        <f t="shared" si="67"/>
        <v>0.8899999999999999</v>
      </c>
      <c r="AM84" s="9">
        <f t="shared" si="67"/>
        <v>0.8899999999999999</v>
      </c>
      <c r="AN84" s="10">
        <f t="shared" si="67"/>
        <v>0.8899999999999999</v>
      </c>
      <c r="AQ84" s="1" t="s">
        <v>83</v>
      </c>
      <c r="AR84" s="16">
        <f t="shared" ref="AR84:BZ84" si="68">AR$23+AR$32*$B79</f>
        <v>1</v>
      </c>
      <c r="AS84" s="9">
        <f t="shared" si="68"/>
        <v>1</v>
      </c>
      <c r="AT84" s="9">
        <f t="shared" si="68"/>
        <v>1</v>
      </c>
      <c r="AU84" s="9">
        <f t="shared" si="68"/>
        <v>1</v>
      </c>
      <c r="AV84" s="9">
        <f t="shared" si="68"/>
        <v>1</v>
      </c>
      <c r="AW84" s="9">
        <f t="shared" si="68"/>
        <v>1</v>
      </c>
      <c r="AX84" s="9">
        <f t="shared" si="68"/>
        <v>1</v>
      </c>
      <c r="AY84" s="9">
        <f t="shared" si="68"/>
        <v>1</v>
      </c>
      <c r="AZ84" s="9">
        <f t="shared" si="68"/>
        <v>1</v>
      </c>
      <c r="BA84" s="9">
        <f t="shared" si="68"/>
        <v>1</v>
      </c>
      <c r="BB84" s="9">
        <f t="shared" si="68"/>
        <v>1</v>
      </c>
      <c r="BC84" s="9">
        <f t="shared" si="68"/>
        <v>1</v>
      </c>
      <c r="BD84" s="9">
        <f t="shared" si="68"/>
        <v>1</v>
      </c>
      <c r="BE84" s="9">
        <f t="shared" si="68"/>
        <v>1</v>
      </c>
      <c r="BF84" s="9">
        <f t="shared" si="68"/>
        <v>1</v>
      </c>
      <c r="BG84" s="9">
        <f t="shared" si="68"/>
        <v>1</v>
      </c>
      <c r="BH84" s="9">
        <f t="shared" si="68"/>
        <v>1</v>
      </c>
      <c r="BI84" s="9">
        <f t="shared" si="68"/>
        <v>1</v>
      </c>
      <c r="BJ84" s="9">
        <f t="shared" si="68"/>
        <v>1</v>
      </c>
      <c r="BK84" s="9">
        <f t="shared" si="68"/>
        <v>1</v>
      </c>
      <c r="BL84" s="9">
        <f t="shared" si="68"/>
        <v>1</v>
      </c>
      <c r="BM84" s="9">
        <f t="shared" si="68"/>
        <v>1</v>
      </c>
      <c r="BN84" s="9">
        <f t="shared" si="68"/>
        <v>1</v>
      </c>
      <c r="BO84" s="9">
        <f t="shared" si="68"/>
        <v>1</v>
      </c>
      <c r="BP84" s="9">
        <f t="shared" si="68"/>
        <v>1</v>
      </c>
      <c r="BQ84" s="9">
        <f t="shared" si="68"/>
        <v>1</v>
      </c>
      <c r="BR84" s="9">
        <f t="shared" si="68"/>
        <v>1</v>
      </c>
      <c r="BS84" s="9">
        <f t="shared" si="68"/>
        <v>1</v>
      </c>
      <c r="BT84" s="9">
        <f t="shared" si="68"/>
        <v>1</v>
      </c>
      <c r="BU84" s="9">
        <f t="shared" si="68"/>
        <v>1</v>
      </c>
      <c r="BV84" s="9">
        <f t="shared" si="68"/>
        <v>1</v>
      </c>
      <c r="BW84" s="9">
        <f t="shared" si="68"/>
        <v>1</v>
      </c>
      <c r="BX84" s="9">
        <f t="shared" si="68"/>
        <v>1</v>
      </c>
      <c r="BY84" s="9">
        <f t="shared" si="68"/>
        <v>1</v>
      </c>
      <c r="BZ84" s="10">
        <f t="shared" si="68"/>
        <v>1</v>
      </c>
    </row>
    <row r="85" spans="2:78" x14ac:dyDescent="0.25">
      <c r="B85" s="126"/>
    </row>
    <row r="86" spans="2:78" x14ac:dyDescent="0.25">
      <c r="B86" s="126"/>
    </row>
    <row r="87" spans="2:78" x14ac:dyDescent="0.25">
      <c r="B87" s="126"/>
    </row>
    <row r="88" spans="2:78" ht="15.75" thickBot="1" x14ac:dyDescent="0.3">
      <c r="B88" s="118" t="s">
        <v>150</v>
      </c>
      <c r="C88" s="123" t="s">
        <v>142</v>
      </c>
      <c r="D88" s="121" t="s">
        <v>180</v>
      </c>
      <c r="AP88" s="104" t="str">
        <f>D88</f>
        <v>Multipliers for Scenario 5 (M+N*S)</v>
      </c>
    </row>
    <row r="89" spans="2:78" x14ac:dyDescent="0.25">
      <c r="B89" s="125">
        <f>B79+0.5</f>
        <v>2</v>
      </c>
      <c r="C89" s="131">
        <f>NORMDIST(B89,0,1,1)</f>
        <v>0.97724986805182079</v>
      </c>
      <c r="E89" s="1" t="s">
        <v>79</v>
      </c>
      <c r="F89" s="14">
        <f t="shared" ref="F89:AN89" si="69">F$18+F$27*$B89</f>
        <v>0.85</v>
      </c>
      <c r="G89" s="5">
        <f t="shared" si="69"/>
        <v>0.85</v>
      </c>
      <c r="H89" s="5">
        <f t="shared" si="69"/>
        <v>0.85</v>
      </c>
      <c r="I89" s="5">
        <f t="shared" si="69"/>
        <v>0.85</v>
      </c>
      <c r="J89" s="5">
        <f t="shared" si="69"/>
        <v>0.85</v>
      </c>
      <c r="K89" s="5">
        <f t="shared" si="69"/>
        <v>0.85</v>
      </c>
      <c r="L89" s="5">
        <f t="shared" si="69"/>
        <v>0.85</v>
      </c>
      <c r="M89" s="5">
        <f t="shared" si="69"/>
        <v>0.85</v>
      </c>
      <c r="N89" s="5">
        <f t="shared" si="69"/>
        <v>0.85</v>
      </c>
      <c r="O89" s="5">
        <f t="shared" si="69"/>
        <v>0.85</v>
      </c>
      <c r="P89" s="5">
        <f t="shared" si="69"/>
        <v>0.85</v>
      </c>
      <c r="Q89" s="5">
        <f t="shared" si="69"/>
        <v>0.85</v>
      </c>
      <c r="R89" s="5">
        <f t="shared" si="69"/>
        <v>0.85</v>
      </c>
      <c r="S89" s="5">
        <f t="shared" si="69"/>
        <v>0.85</v>
      </c>
      <c r="T89" s="5">
        <f t="shared" si="69"/>
        <v>0.85</v>
      </c>
      <c r="U89" s="5">
        <f t="shared" si="69"/>
        <v>0.85</v>
      </c>
      <c r="V89" s="5">
        <f t="shared" si="69"/>
        <v>0.85</v>
      </c>
      <c r="W89" s="5">
        <f t="shared" si="69"/>
        <v>0.85</v>
      </c>
      <c r="X89" s="5">
        <f t="shared" si="69"/>
        <v>0.85</v>
      </c>
      <c r="Y89" s="5">
        <f t="shared" si="69"/>
        <v>0.85</v>
      </c>
      <c r="Z89" s="5">
        <f t="shared" si="69"/>
        <v>0.85</v>
      </c>
      <c r="AA89" s="5">
        <f t="shared" si="69"/>
        <v>0.85</v>
      </c>
      <c r="AB89" s="5">
        <f t="shared" si="69"/>
        <v>0.85</v>
      </c>
      <c r="AC89" s="5">
        <f t="shared" si="69"/>
        <v>0.85</v>
      </c>
      <c r="AD89" s="5">
        <f t="shared" si="69"/>
        <v>0.85</v>
      </c>
      <c r="AE89" s="5">
        <f t="shared" si="69"/>
        <v>0.85</v>
      </c>
      <c r="AF89" s="5">
        <f t="shared" si="69"/>
        <v>0.85</v>
      </c>
      <c r="AG89" s="5">
        <f t="shared" si="69"/>
        <v>0.85</v>
      </c>
      <c r="AH89" s="5">
        <f t="shared" si="69"/>
        <v>0.85</v>
      </c>
      <c r="AI89" s="5">
        <f t="shared" si="69"/>
        <v>0.85</v>
      </c>
      <c r="AJ89" s="5">
        <f t="shared" si="69"/>
        <v>0.85</v>
      </c>
      <c r="AK89" s="5">
        <f t="shared" si="69"/>
        <v>0.85</v>
      </c>
      <c r="AL89" s="5">
        <f t="shared" si="69"/>
        <v>0.85</v>
      </c>
      <c r="AM89" s="5">
        <f t="shared" si="69"/>
        <v>0.85</v>
      </c>
      <c r="AN89" s="6">
        <f t="shared" si="69"/>
        <v>0.85</v>
      </c>
      <c r="AQ89" s="1" t="s">
        <v>79</v>
      </c>
      <c r="AR89" s="105">
        <f t="shared" ref="AR89:BZ89" si="70">AR$18+AR$27*$B89</f>
        <v>1</v>
      </c>
      <c r="AS89" s="5">
        <f t="shared" si="70"/>
        <v>1</v>
      </c>
      <c r="AT89" s="5">
        <f t="shared" si="70"/>
        <v>1</v>
      </c>
      <c r="AU89" s="5">
        <f t="shared" si="70"/>
        <v>1</v>
      </c>
      <c r="AV89" s="5">
        <f t="shared" si="70"/>
        <v>1</v>
      </c>
      <c r="AW89" s="5">
        <f t="shared" si="70"/>
        <v>1</v>
      </c>
      <c r="AX89" s="5">
        <f t="shared" si="70"/>
        <v>1</v>
      </c>
      <c r="AY89" s="5">
        <f t="shared" si="70"/>
        <v>1</v>
      </c>
      <c r="AZ89" s="5">
        <f t="shared" si="70"/>
        <v>1</v>
      </c>
      <c r="BA89" s="5">
        <f t="shared" si="70"/>
        <v>1</v>
      </c>
      <c r="BB89" s="5">
        <f t="shared" si="70"/>
        <v>1</v>
      </c>
      <c r="BC89" s="5">
        <f t="shared" si="70"/>
        <v>1</v>
      </c>
      <c r="BD89" s="5">
        <f t="shared" si="70"/>
        <v>1</v>
      </c>
      <c r="BE89" s="5">
        <f t="shared" si="70"/>
        <v>1</v>
      </c>
      <c r="BF89" s="5">
        <f t="shared" si="70"/>
        <v>1</v>
      </c>
      <c r="BG89" s="5">
        <f t="shared" si="70"/>
        <v>1</v>
      </c>
      <c r="BH89" s="5">
        <f t="shared" si="70"/>
        <v>1</v>
      </c>
      <c r="BI89" s="5">
        <f t="shared" si="70"/>
        <v>1</v>
      </c>
      <c r="BJ89" s="5">
        <f t="shared" si="70"/>
        <v>1</v>
      </c>
      <c r="BK89" s="5">
        <f t="shared" si="70"/>
        <v>1</v>
      </c>
      <c r="BL89" s="5">
        <f t="shared" si="70"/>
        <v>1</v>
      </c>
      <c r="BM89" s="5">
        <f t="shared" si="70"/>
        <v>1</v>
      </c>
      <c r="BN89" s="5">
        <f t="shared" si="70"/>
        <v>1</v>
      </c>
      <c r="BO89" s="5">
        <f t="shared" si="70"/>
        <v>1</v>
      </c>
      <c r="BP89" s="5">
        <f t="shared" si="70"/>
        <v>1</v>
      </c>
      <c r="BQ89" s="5">
        <f t="shared" si="70"/>
        <v>1</v>
      </c>
      <c r="BR89" s="5">
        <f t="shared" si="70"/>
        <v>1</v>
      </c>
      <c r="BS89" s="5">
        <f t="shared" si="70"/>
        <v>1</v>
      </c>
      <c r="BT89" s="5">
        <f t="shared" si="70"/>
        <v>1</v>
      </c>
      <c r="BU89" s="5">
        <f t="shared" si="70"/>
        <v>1</v>
      </c>
      <c r="BV89" s="5">
        <f t="shared" si="70"/>
        <v>1</v>
      </c>
      <c r="BW89" s="5">
        <f t="shared" si="70"/>
        <v>1</v>
      </c>
      <c r="BX89" s="5">
        <f t="shared" si="70"/>
        <v>1</v>
      </c>
      <c r="BY89" s="5">
        <f t="shared" si="70"/>
        <v>1</v>
      </c>
      <c r="BZ89" s="6">
        <f t="shared" si="70"/>
        <v>1</v>
      </c>
    </row>
    <row r="90" spans="2:78" x14ac:dyDescent="0.25">
      <c r="B90" s="126"/>
      <c r="E90" s="1" t="s">
        <v>80</v>
      </c>
      <c r="F90" s="15">
        <f t="shared" ref="F90:AN90" si="71">F$19+F$28*$B89</f>
        <v>1.2</v>
      </c>
      <c r="G90" s="7">
        <f t="shared" si="71"/>
        <v>1.2</v>
      </c>
      <c r="H90" s="7">
        <f t="shared" si="71"/>
        <v>1.2</v>
      </c>
      <c r="I90" s="7">
        <f t="shared" si="71"/>
        <v>1.2</v>
      </c>
      <c r="J90" s="7">
        <f t="shared" si="71"/>
        <v>1.2</v>
      </c>
      <c r="K90" s="7">
        <f t="shared" si="71"/>
        <v>1.2</v>
      </c>
      <c r="L90" s="7">
        <f t="shared" si="71"/>
        <v>1.2</v>
      </c>
      <c r="M90" s="7">
        <f t="shared" si="71"/>
        <v>1.2</v>
      </c>
      <c r="N90" s="7">
        <f t="shared" si="71"/>
        <v>1.2</v>
      </c>
      <c r="O90" s="7">
        <f t="shared" si="71"/>
        <v>1.2</v>
      </c>
      <c r="P90" s="7">
        <f t="shared" si="71"/>
        <v>1.2</v>
      </c>
      <c r="Q90" s="7">
        <f t="shared" si="71"/>
        <v>1.2</v>
      </c>
      <c r="R90" s="7">
        <f t="shared" si="71"/>
        <v>1.2</v>
      </c>
      <c r="S90" s="7">
        <f t="shared" si="71"/>
        <v>1.2</v>
      </c>
      <c r="T90" s="7">
        <f t="shared" si="71"/>
        <v>1.2</v>
      </c>
      <c r="U90" s="7">
        <f t="shared" si="71"/>
        <v>1.2</v>
      </c>
      <c r="V90" s="7">
        <f t="shared" si="71"/>
        <v>1.2</v>
      </c>
      <c r="W90" s="7">
        <f t="shared" si="71"/>
        <v>1.2</v>
      </c>
      <c r="X90" s="7">
        <f t="shared" si="71"/>
        <v>1.2</v>
      </c>
      <c r="Y90" s="7">
        <f t="shared" si="71"/>
        <v>1.2</v>
      </c>
      <c r="Z90" s="7">
        <f t="shared" si="71"/>
        <v>1.2</v>
      </c>
      <c r="AA90" s="7">
        <f t="shared" si="71"/>
        <v>1.2</v>
      </c>
      <c r="AB90" s="7">
        <f t="shared" si="71"/>
        <v>1.2</v>
      </c>
      <c r="AC90" s="7">
        <f t="shared" si="71"/>
        <v>1.2</v>
      </c>
      <c r="AD90" s="7">
        <f t="shared" si="71"/>
        <v>1.2</v>
      </c>
      <c r="AE90" s="7">
        <f t="shared" si="71"/>
        <v>1.2</v>
      </c>
      <c r="AF90" s="7">
        <f t="shared" si="71"/>
        <v>1.2</v>
      </c>
      <c r="AG90" s="7">
        <f t="shared" si="71"/>
        <v>1.2</v>
      </c>
      <c r="AH90" s="7">
        <f t="shared" si="71"/>
        <v>1.2</v>
      </c>
      <c r="AI90" s="7">
        <f t="shared" si="71"/>
        <v>1.2</v>
      </c>
      <c r="AJ90" s="7">
        <f t="shared" si="71"/>
        <v>1.2</v>
      </c>
      <c r="AK90" s="7">
        <f t="shared" si="71"/>
        <v>1.2</v>
      </c>
      <c r="AL90" s="7">
        <f t="shared" si="71"/>
        <v>1.2</v>
      </c>
      <c r="AM90" s="7">
        <f t="shared" si="71"/>
        <v>1.2</v>
      </c>
      <c r="AN90" s="8">
        <f t="shared" si="71"/>
        <v>1.2</v>
      </c>
      <c r="AQ90" s="1" t="s">
        <v>80</v>
      </c>
      <c r="AR90" s="15">
        <f t="shared" ref="AR90:BZ90" si="72">AR$19+AR$28*$B89</f>
        <v>1</v>
      </c>
      <c r="AS90" s="7">
        <f t="shared" si="72"/>
        <v>1</v>
      </c>
      <c r="AT90" s="7">
        <f t="shared" si="72"/>
        <v>1</v>
      </c>
      <c r="AU90" s="7">
        <f t="shared" si="72"/>
        <v>1</v>
      </c>
      <c r="AV90" s="7">
        <f t="shared" si="72"/>
        <v>1</v>
      </c>
      <c r="AW90" s="7">
        <f t="shared" si="72"/>
        <v>1</v>
      </c>
      <c r="AX90" s="7">
        <f t="shared" si="72"/>
        <v>1</v>
      </c>
      <c r="AY90" s="7">
        <f t="shared" si="72"/>
        <v>1</v>
      </c>
      <c r="AZ90" s="7">
        <f t="shared" si="72"/>
        <v>1</v>
      </c>
      <c r="BA90" s="7">
        <f t="shared" si="72"/>
        <v>1</v>
      </c>
      <c r="BB90" s="7">
        <f t="shared" si="72"/>
        <v>1</v>
      </c>
      <c r="BC90" s="7">
        <f t="shared" si="72"/>
        <v>1</v>
      </c>
      <c r="BD90" s="7">
        <f t="shared" si="72"/>
        <v>1</v>
      </c>
      <c r="BE90" s="7">
        <f t="shared" si="72"/>
        <v>1</v>
      </c>
      <c r="BF90" s="7">
        <f t="shared" si="72"/>
        <v>1</v>
      </c>
      <c r="BG90" s="7">
        <f t="shared" si="72"/>
        <v>1</v>
      </c>
      <c r="BH90" s="7">
        <f t="shared" si="72"/>
        <v>1</v>
      </c>
      <c r="BI90" s="7">
        <f t="shared" si="72"/>
        <v>1</v>
      </c>
      <c r="BJ90" s="7">
        <f t="shared" si="72"/>
        <v>1</v>
      </c>
      <c r="BK90" s="7">
        <f t="shared" si="72"/>
        <v>1</v>
      </c>
      <c r="BL90" s="7">
        <f t="shared" si="72"/>
        <v>1</v>
      </c>
      <c r="BM90" s="7">
        <f t="shared" si="72"/>
        <v>1</v>
      </c>
      <c r="BN90" s="7">
        <f t="shared" si="72"/>
        <v>1</v>
      </c>
      <c r="BO90" s="7">
        <f t="shared" si="72"/>
        <v>1</v>
      </c>
      <c r="BP90" s="7">
        <f t="shared" si="72"/>
        <v>1</v>
      </c>
      <c r="BQ90" s="7">
        <f t="shared" si="72"/>
        <v>1</v>
      </c>
      <c r="BR90" s="7">
        <f t="shared" si="72"/>
        <v>1</v>
      </c>
      <c r="BS90" s="7">
        <f t="shared" si="72"/>
        <v>1</v>
      </c>
      <c r="BT90" s="7">
        <f t="shared" si="72"/>
        <v>1</v>
      </c>
      <c r="BU90" s="7">
        <f t="shared" si="72"/>
        <v>1</v>
      </c>
      <c r="BV90" s="7">
        <f t="shared" si="72"/>
        <v>1</v>
      </c>
      <c r="BW90" s="7">
        <f t="shared" si="72"/>
        <v>1</v>
      </c>
      <c r="BX90" s="7">
        <f t="shared" si="72"/>
        <v>1</v>
      </c>
      <c r="BY90" s="7">
        <f t="shared" si="72"/>
        <v>1</v>
      </c>
      <c r="BZ90" s="8">
        <f t="shared" si="72"/>
        <v>1</v>
      </c>
    </row>
    <row r="91" spans="2:78" x14ac:dyDescent="0.25">
      <c r="B91" s="126"/>
      <c r="E91" s="1" t="s">
        <v>248</v>
      </c>
      <c r="F91" s="15">
        <f t="shared" ref="F91:AN91" si="73">F$20+F$29*$B89</f>
        <v>1.3</v>
      </c>
      <c r="G91" s="7">
        <f t="shared" si="73"/>
        <v>1.3</v>
      </c>
      <c r="H91" s="7">
        <f t="shared" si="73"/>
        <v>1.3</v>
      </c>
      <c r="I91" s="7">
        <f t="shared" si="73"/>
        <v>1.3</v>
      </c>
      <c r="J91" s="7">
        <f t="shared" si="73"/>
        <v>1.3</v>
      </c>
      <c r="K91" s="7">
        <f t="shared" si="73"/>
        <v>1.3</v>
      </c>
      <c r="L91" s="7">
        <f t="shared" si="73"/>
        <v>1.3</v>
      </c>
      <c r="M91" s="7">
        <f t="shared" si="73"/>
        <v>1.3</v>
      </c>
      <c r="N91" s="7">
        <f t="shared" si="73"/>
        <v>1.3</v>
      </c>
      <c r="O91" s="7">
        <f t="shared" si="73"/>
        <v>1.3</v>
      </c>
      <c r="P91" s="7">
        <f t="shared" si="73"/>
        <v>1.3</v>
      </c>
      <c r="Q91" s="7">
        <f t="shared" si="73"/>
        <v>1.3</v>
      </c>
      <c r="R91" s="7">
        <f t="shared" si="73"/>
        <v>1.3</v>
      </c>
      <c r="S91" s="7">
        <f t="shared" si="73"/>
        <v>1.3</v>
      </c>
      <c r="T91" s="7">
        <f t="shared" si="73"/>
        <v>1.3</v>
      </c>
      <c r="U91" s="7">
        <f t="shared" si="73"/>
        <v>1.3</v>
      </c>
      <c r="V91" s="7">
        <f t="shared" si="73"/>
        <v>1.3</v>
      </c>
      <c r="W91" s="7">
        <f t="shared" si="73"/>
        <v>1.3</v>
      </c>
      <c r="X91" s="7">
        <f t="shared" si="73"/>
        <v>1.3</v>
      </c>
      <c r="Y91" s="7">
        <f t="shared" si="73"/>
        <v>1.3</v>
      </c>
      <c r="Z91" s="7">
        <f t="shared" si="73"/>
        <v>1.3</v>
      </c>
      <c r="AA91" s="7">
        <f t="shared" si="73"/>
        <v>1.3</v>
      </c>
      <c r="AB91" s="7">
        <f t="shared" si="73"/>
        <v>1.3</v>
      </c>
      <c r="AC91" s="7">
        <f t="shared" si="73"/>
        <v>1.3</v>
      </c>
      <c r="AD91" s="7">
        <f t="shared" si="73"/>
        <v>1.3</v>
      </c>
      <c r="AE91" s="7">
        <f t="shared" si="73"/>
        <v>1.3</v>
      </c>
      <c r="AF91" s="7">
        <f t="shared" si="73"/>
        <v>1.3</v>
      </c>
      <c r="AG91" s="7">
        <f t="shared" si="73"/>
        <v>1.3</v>
      </c>
      <c r="AH91" s="7">
        <f t="shared" si="73"/>
        <v>1.3</v>
      </c>
      <c r="AI91" s="7">
        <f t="shared" si="73"/>
        <v>1.3</v>
      </c>
      <c r="AJ91" s="7">
        <f t="shared" si="73"/>
        <v>1.3</v>
      </c>
      <c r="AK91" s="7">
        <f t="shared" si="73"/>
        <v>1.3</v>
      </c>
      <c r="AL91" s="7">
        <f t="shared" si="73"/>
        <v>1.3</v>
      </c>
      <c r="AM91" s="7">
        <f t="shared" si="73"/>
        <v>1.3</v>
      </c>
      <c r="AN91" s="8">
        <f t="shared" si="73"/>
        <v>1.3</v>
      </c>
      <c r="AQ91" s="1" t="s">
        <v>248</v>
      </c>
      <c r="AR91" s="15">
        <f t="shared" ref="AR91:BZ91" si="74">AR$20+AR$29*$B89</f>
        <v>1</v>
      </c>
      <c r="AS91" s="7">
        <f t="shared" si="74"/>
        <v>1</v>
      </c>
      <c r="AT91" s="7">
        <f t="shared" si="74"/>
        <v>1</v>
      </c>
      <c r="AU91" s="7">
        <f t="shared" si="74"/>
        <v>1</v>
      </c>
      <c r="AV91" s="7">
        <f t="shared" si="74"/>
        <v>1</v>
      </c>
      <c r="AW91" s="7">
        <f t="shared" si="74"/>
        <v>1</v>
      </c>
      <c r="AX91" s="7">
        <f t="shared" si="74"/>
        <v>1</v>
      </c>
      <c r="AY91" s="7">
        <f t="shared" si="74"/>
        <v>1</v>
      </c>
      <c r="AZ91" s="7">
        <f t="shared" si="74"/>
        <v>1</v>
      </c>
      <c r="BA91" s="7">
        <f t="shared" si="74"/>
        <v>1</v>
      </c>
      <c r="BB91" s="7">
        <f t="shared" si="74"/>
        <v>1</v>
      </c>
      <c r="BC91" s="7">
        <f t="shared" si="74"/>
        <v>1</v>
      </c>
      <c r="BD91" s="7">
        <f t="shared" si="74"/>
        <v>1</v>
      </c>
      <c r="BE91" s="7">
        <f t="shared" si="74"/>
        <v>1</v>
      </c>
      <c r="BF91" s="7">
        <f t="shared" si="74"/>
        <v>1</v>
      </c>
      <c r="BG91" s="7">
        <f t="shared" si="74"/>
        <v>1</v>
      </c>
      <c r="BH91" s="7">
        <f t="shared" si="74"/>
        <v>1</v>
      </c>
      <c r="BI91" s="7">
        <f t="shared" si="74"/>
        <v>1</v>
      </c>
      <c r="BJ91" s="7">
        <f t="shared" si="74"/>
        <v>1</v>
      </c>
      <c r="BK91" s="7">
        <f t="shared" si="74"/>
        <v>1</v>
      </c>
      <c r="BL91" s="7">
        <f t="shared" si="74"/>
        <v>1</v>
      </c>
      <c r="BM91" s="7">
        <f t="shared" si="74"/>
        <v>1</v>
      </c>
      <c r="BN91" s="7">
        <f t="shared" si="74"/>
        <v>1</v>
      </c>
      <c r="BO91" s="7">
        <f t="shared" si="74"/>
        <v>1</v>
      </c>
      <c r="BP91" s="7">
        <f t="shared" si="74"/>
        <v>1</v>
      </c>
      <c r="BQ91" s="7">
        <f t="shared" si="74"/>
        <v>1</v>
      </c>
      <c r="BR91" s="7">
        <f t="shared" si="74"/>
        <v>1</v>
      </c>
      <c r="BS91" s="7">
        <f t="shared" si="74"/>
        <v>1</v>
      </c>
      <c r="BT91" s="7">
        <f t="shared" si="74"/>
        <v>1</v>
      </c>
      <c r="BU91" s="7">
        <f t="shared" si="74"/>
        <v>1</v>
      </c>
      <c r="BV91" s="7">
        <f t="shared" si="74"/>
        <v>1</v>
      </c>
      <c r="BW91" s="7">
        <f t="shared" si="74"/>
        <v>1</v>
      </c>
      <c r="BX91" s="7">
        <f t="shared" si="74"/>
        <v>1</v>
      </c>
      <c r="BY91" s="7">
        <f t="shared" si="74"/>
        <v>1</v>
      </c>
      <c r="BZ91" s="8">
        <f t="shared" si="74"/>
        <v>1</v>
      </c>
    </row>
    <row r="92" spans="2:78" x14ac:dyDescent="0.25">
      <c r="B92" s="126"/>
      <c r="E92" s="1" t="s">
        <v>81</v>
      </c>
      <c r="F92" s="15">
        <f t="shared" ref="F92:AN92" si="75">F$21+F$30*$B89</f>
        <v>1.39</v>
      </c>
      <c r="G92" s="7">
        <f t="shared" si="75"/>
        <v>1.39</v>
      </c>
      <c r="H92" s="7">
        <f t="shared" si="75"/>
        <v>1.39</v>
      </c>
      <c r="I92" s="7">
        <f t="shared" si="75"/>
        <v>1.39</v>
      </c>
      <c r="J92" s="7">
        <f t="shared" si="75"/>
        <v>1.39</v>
      </c>
      <c r="K92" s="7">
        <f t="shared" si="75"/>
        <v>1.39</v>
      </c>
      <c r="L92" s="7">
        <f t="shared" si="75"/>
        <v>1.39</v>
      </c>
      <c r="M92" s="7">
        <f t="shared" si="75"/>
        <v>1.39</v>
      </c>
      <c r="N92" s="7">
        <f t="shared" si="75"/>
        <v>1.39</v>
      </c>
      <c r="O92" s="7">
        <f t="shared" si="75"/>
        <v>1.39</v>
      </c>
      <c r="P92" s="7">
        <f t="shared" si="75"/>
        <v>1.39</v>
      </c>
      <c r="Q92" s="7">
        <f t="shared" si="75"/>
        <v>1.39</v>
      </c>
      <c r="R92" s="7">
        <f t="shared" si="75"/>
        <v>1.39</v>
      </c>
      <c r="S92" s="7">
        <f t="shared" si="75"/>
        <v>1.39</v>
      </c>
      <c r="T92" s="7">
        <f t="shared" si="75"/>
        <v>1.39</v>
      </c>
      <c r="U92" s="7">
        <f t="shared" si="75"/>
        <v>1.39</v>
      </c>
      <c r="V92" s="7">
        <f t="shared" si="75"/>
        <v>1.39</v>
      </c>
      <c r="W92" s="7">
        <f t="shared" si="75"/>
        <v>1.39</v>
      </c>
      <c r="X92" s="7">
        <f t="shared" si="75"/>
        <v>1.39</v>
      </c>
      <c r="Y92" s="7">
        <f t="shared" si="75"/>
        <v>1.39</v>
      </c>
      <c r="Z92" s="7">
        <f t="shared" si="75"/>
        <v>1.39</v>
      </c>
      <c r="AA92" s="7">
        <f t="shared" si="75"/>
        <v>1.39</v>
      </c>
      <c r="AB92" s="7">
        <f t="shared" si="75"/>
        <v>1.39</v>
      </c>
      <c r="AC92" s="7">
        <f t="shared" si="75"/>
        <v>1.39</v>
      </c>
      <c r="AD92" s="7">
        <f t="shared" si="75"/>
        <v>1.39</v>
      </c>
      <c r="AE92" s="7">
        <f t="shared" si="75"/>
        <v>1.39</v>
      </c>
      <c r="AF92" s="7">
        <f t="shared" si="75"/>
        <v>1.39</v>
      </c>
      <c r="AG92" s="7">
        <f t="shared" si="75"/>
        <v>1.39</v>
      </c>
      <c r="AH92" s="7">
        <f t="shared" si="75"/>
        <v>1.39</v>
      </c>
      <c r="AI92" s="7">
        <f t="shared" si="75"/>
        <v>1.39</v>
      </c>
      <c r="AJ92" s="7">
        <f t="shared" si="75"/>
        <v>1.39</v>
      </c>
      <c r="AK92" s="7">
        <f t="shared" si="75"/>
        <v>1.39</v>
      </c>
      <c r="AL92" s="7">
        <f t="shared" si="75"/>
        <v>1.39</v>
      </c>
      <c r="AM92" s="7">
        <f t="shared" si="75"/>
        <v>1.39</v>
      </c>
      <c r="AN92" s="8">
        <f t="shared" si="75"/>
        <v>1.39</v>
      </c>
      <c r="AQ92" s="1" t="s">
        <v>81</v>
      </c>
      <c r="AR92" s="15">
        <f t="shared" ref="AR92:BZ92" si="76">AR$21+AR$30*$B89</f>
        <v>1</v>
      </c>
      <c r="AS92" s="7">
        <f t="shared" si="76"/>
        <v>1</v>
      </c>
      <c r="AT92" s="7">
        <f t="shared" si="76"/>
        <v>1</v>
      </c>
      <c r="AU92" s="7">
        <f t="shared" si="76"/>
        <v>1</v>
      </c>
      <c r="AV92" s="7">
        <f t="shared" si="76"/>
        <v>1</v>
      </c>
      <c r="AW92" s="7">
        <f t="shared" si="76"/>
        <v>1</v>
      </c>
      <c r="AX92" s="7">
        <f t="shared" si="76"/>
        <v>1</v>
      </c>
      <c r="AY92" s="7">
        <f t="shared" si="76"/>
        <v>1</v>
      </c>
      <c r="AZ92" s="7">
        <f t="shared" si="76"/>
        <v>1</v>
      </c>
      <c r="BA92" s="7">
        <f t="shared" si="76"/>
        <v>1</v>
      </c>
      <c r="BB92" s="7">
        <f t="shared" si="76"/>
        <v>1</v>
      </c>
      <c r="BC92" s="7">
        <f t="shared" si="76"/>
        <v>1</v>
      </c>
      <c r="BD92" s="7">
        <f t="shared" si="76"/>
        <v>1</v>
      </c>
      <c r="BE92" s="7">
        <f t="shared" si="76"/>
        <v>1</v>
      </c>
      <c r="BF92" s="7">
        <f t="shared" si="76"/>
        <v>1</v>
      </c>
      <c r="BG92" s="7">
        <f t="shared" si="76"/>
        <v>1</v>
      </c>
      <c r="BH92" s="7">
        <f t="shared" si="76"/>
        <v>1</v>
      </c>
      <c r="BI92" s="7">
        <f t="shared" si="76"/>
        <v>1</v>
      </c>
      <c r="BJ92" s="7">
        <f t="shared" si="76"/>
        <v>1</v>
      </c>
      <c r="BK92" s="7">
        <f t="shared" si="76"/>
        <v>1</v>
      </c>
      <c r="BL92" s="7">
        <f t="shared" si="76"/>
        <v>1</v>
      </c>
      <c r="BM92" s="7">
        <f t="shared" si="76"/>
        <v>1</v>
      </c>
      <c r="BN92" s="7">
        <f t="shared" si="76"/>
        <v>1</v>
      </c>
      <c r="BO92" s="7">
        <f t="shared" si="76"/>
        <v>1</v>
      </c>
      <c r="BP92" s="7">
        <f t="shared" si="76"/>
        <v>1</v>
      </c>
      <c r="BQ92" s="7">
        <f t="shared" si="76"/>
        <v>1</v>
      </c>
      <c r="BR92" s="7">
        <f t="shared" si="76"/>
        <v>1</v>
      </c>
      <c r="BS92" s="7">
        <f t="shared" si="76"/>
        <v>1</v>
      </c>
      <c r="BT92" s="7">
        <f t="shared" si="76"/>
        <v>1</v>
      </c>
      <c r="BU92" s="7">
        <f t="shared" si="76"/>
        <v>1</v>
      </c>
      <c r="BV92" s="7">
        <f t="shared" si="76"/>
        <v>1</v>
      </c>
      <c r="BW92" s="7">
        <f t="shared" si="76"/>
        <v>1</v>
      </c>
      <c r="BX92" s="7">
        <f t="shared" si="76"/>
        <v>1</v>
      </c>
      <c r="BY92" s="7">
        <f t="shared" si="76"/>
        <v>1</v>
      </c>
      <c r="BZ92" s="8">
        <f t="shared" si="76"/>
        <v>1</v>
      </c>
    </row>
    <row r="93" spans="2:78" x14ac:dyDescent="0.25">
      <c r="B93" s="126"/>
      <c r="E93" s="1" t="s">
        <v>82</v>
      </c>
      <c r="F93" s="15">
        <f t="shared" ref="F93:AN93" si="77">F$22+F$31*$B89</f>
        <v>1.04</v>
      </c>
      <c r="G93" s="7">
        <f t="shared" si="77"/>
        <v>1.04</v>
      </c>
      <c r="H93" s="7">
        <f t="shared" si="77"/>
        <v>1.04</v>
      </c>
      <c r="I93" s="7">
        <f t="shared" si="77"/>
        <v>1.04</v>
      </c>
      <c r="J93" s="7">
        <f t="shared" si="77"/>
        <v>1.04</v>
      </c>
      <c r="K93" s="7">
        <f t="shared" si="77"/>
        <v>1.04</v>
      </c>
      <c r="L93" s="7">
        <f t="shared" si="77"/>
        <v>1.04</v>
      </c>
      <c r="M93" s="7">
        <f t="shared" si="77"/>
        <v>1.04</v>
      </c>
      <c r="N93" s="7">
        <f t="shared" si="77"/>
        <v>1.04</v>
      </c>
      <c r="O93" s="7">
        <f t="shared" si="77"/>
        <v>1.04</v>
      </c>
      <c r="P93" s="7">
        <f t="shared" si="77"/>
        <v>1.04</v>
      </c>
      <c r="Q93" s="7">
        <f t="shared" si="77"/>
        <v>1.04</v>
      </c>
      <c r="R93" s="7">
        <f t="shared" si="77"/>
        <v>1.04</v>
      </c>
      <c r="S93" s="7">
        <f t="shared" si="77"/>
        <v>1.04</v>
      </c>
      <c r="T93" s="7">
        <f t="shared" si="77"/>
        <v>1.04</v>
      </c>
      <c r="U93" s="7">
        <f t="shared" si="77"/>
        <v>1.04</v>
      </c>
      <c r="V93" s="7">
        <f t="shared" si="77"/>
        <v>1.04</v>
      </c>
      <c r="W93" s="7">
        <f t="shared" si="77"/>
        <v>1.04</v>
      </c>
      <c r="X93" s="7">
        <f t="shared" si="77"/>
        <v>1.04</v>
      </c>
      <c r="Y93" s="7">
        <f t="shared" si="77"/>
        <v>1.04</v>
      </c>
      <c r="Z93" s="7">
        <f t="shared" si="77"/>
        <v>1.04</v>
      </c>
      <c r="AA93" s="7">
        <f t="shared" si="77"/>
        <v>1.04</v>
      </c>
      <c r="AB93" s="7">
        <f t="shared" si="77"/>
        <v>1.04</v>
      </c>
      <c r="AC93" s="7">
        <f t="shared" si="77"/>
        <v>1.04</v>
      </c>
      <c r="AD93" s="7">
        <f t="shared" si="77"/>
        <v>1.04</v>
      </c>
      <c r="AE93" s="7">
        <f t="shared" si="77"/>
        <v>1.04</v>
      </c>
      <c r="AF93" s="7">
        <f t="shared" si="77"/>
        <v>1.04</v>
      </c>
      <c r="AG93" s="7">
        <f t="shared" si="77"/>
        <v>1.04</v>
      </c>
      <c r="AH93" s="7">
        <f t="shared" si="77"/>
        <v>1.04</v>
      </c>
      <c r="AI93" s="7">
        <f t="shared" si="77"/>
        <v>1.04</v>
      </c>
      <c r="AJ93" s="7">
        <f t="shared" si="77"/>
        <v>1.04</v>
      </c>
      <c r="AK93" s="7">
        <f t="shared" si="77"/>
        <v>1.04</v>
      </c>
      <c r="AL93" s="7">
        <f t="shared" si="77"/>
        <v>1.04</v>
      </c>
      <c r="AM93" s="7">
        <f t="shared" si="77"/>
        <v>1.04</v>
      </c>
      <c r="AN93" s="8">
        <f t="shared" si="77"/>
        <v>1.04</v>
      </c>
      <c r="AQ93" s="1" t="s">
        <v>82</v>
      </c>
      <c r="AR93" s="15">
        <f t="shared" ref="AR93:BZ93" si="78">AR$22+AR$31*$B89</f>
        <v>1</v>
      </c>
      <c r="AS93" s="7">
        <f t="shared" si="78"/>
        <v>1</v>
      </c>
      <c r="AT93" s="7">
        <f t="shared" si="78"/>
        <v>1</v>
      </c>
      <c r="AU93" s="7">
        <f t="shared" si="78"/>
        <v>1</v>
      </c>
      <c r="AV93" s="7">
        <f t="shared" si="78"/>
        <v>1</v>
      </c>
      <c r="AW93" s="7">
        <f t="shared" si="78"/>
        <v>1</v>
      </c>
      <c r="AX93" s="7">
        <f t="shared" si="78"/>
        <v>1</v>
      </c>
      <c r="AY93" s="7">
        <f t="shared" si="78"/>
        <v>1</v>
      </c>
      <c r="AZ93" s="7">
        <f t="shared" si="78"/>
        <v>1</v>
      </c>
      <c r="BA93" s="7">
        <f t="shared" si="78"/>
        <v>1</v>
      </c>
      <c r="BB93" s="7">
        <f t="shared" si="78"/>
        <v>1</v>
      </c>
      <c r="BC93" s="7">
        <f t="shared" si="78"/>
        <v>1</v>
      </c>
      <c r="BD93" s="7">
        <f t="shared" si="78"/>
        <v>1</v>
      </c>
      <c r="BE93" s="7">
        <f t="shared" si="78"/>
        <v>1</v>
      </c>
      <c r="BF93" s="7">
        <f t="shared" si="78"/>
        <v>1</v>
      </c>
      <c r="BG93" s="7">
        <f t="shared" si="78"/>
        <v>1</v>
      </c>
      <c r="BH93" s="7">
        <f t="shared" si="78"/>
        <v>1</v>
      </c>
      <c r="BI93" s="7">
        <f t="shared" si="78"/>
        <v>1</v>
      </c>
      <c r="BJ93" s="7">
        <f t="shared" si="78"/>
        <v>1</v>
      </c>
      <c r="BK93" s="7">
        <f t="shared" si="78"/>
        <v>1</v>
      </c>
      <c r="BL93" s="7">
        <f t="shared" si="78"/>
        <v>1</v>
      </c>
      <c r="BM93" s="7">
        <f t="shared" si="78"/>
        <v>1</v>
      </c>
      <c r="BN93" s="7">
        <f t="shared" si="78"/>
        <v>1</v>
      </c>
      <c r="BO93" s="7">
        <f t="shared" si="78"/>
        <v>1</v>
      </c>
      <c r="BP93" s="7">
        <f t="shared" si="78"/>
        <v>1</v>
      </c>
      <c r="BQ93" s="7">
        <f t="shared" si="78"/>
        <v>1</v>
      </c>
      <c r="BR93" s="7">
        <f t="shared" si="78"/>
        <v>1</v>
      </c>
      <c r="BS93" s="7">
        <f t="shared" si="78"/>
        <v>1</v>
      </c>
      <c r="BT93" s="7">
        <f t="shared" si="78"/>
        <v>1</v>
      </c>
      <c r="BU93" s="7">
        <f t="shared" si="78"/>
        <v>1</v>
      </c>
      <c r="BV93" s="7">
        <f t="shared" si="78"/>
        <v>1</v>
      </c>
      <c r="BW93" s="7">
        <f t="shared" si="78"/>
        <v>1</v>
      </c>
      <c r="BX93" s="7">
        <f t="shared" si="78"/>
        <v>1</v>
      </c>
      <c r="BY93" s="7">
        <f t="shared" si="78"/>
        <v>1</v>
      </c>
      <c r="BZ93" s="8">
        <f t="shared" si="78"/>
        <v>1</v>
      </c>
    </row>
    <row r="94" spans="2:78" ht="15.75" thickBot="1" x14ac:dyDescent="0.3">
      <c r="B94" s="126"/>
      <c r="E94" s="1" t="s">
        <v>83</v>
      </c>
      <c r="F94" s="16">
        <f t="shared" ref="F94:AN94" si="79">F$23+F$32*$B89</f>
        <v>0.87</v>
      </c>
      <c r="G94" s="9">
        <f t="shared" si="79"/>
        <v>0.87</v>
      </c>
      <c r="H94" s="9">
        <f t="shared" si="79"/>
        <v>0.87</v>
      </c>
      <c r="I94" s="9">
        <f t="shared" si="79"/>
        <v>0.87</v>
      </c>
      <c r="J94" s="9">
        <f t="shared" si="79"/>
        <v>0.87</v>
      </c>
      <c r="K94" s="9">
        <f t="shared" si="79"/>
        <v>0.87</v>
      </c>
      <c r="L94" s="9">
        <f t="shared" si="79"/>
        <v>0.87</v>
      </c>
      <c r="M94" s="9">
        <f t="shared" si="79"/>
        <v>0.87</v>
      </c>
      <c r="N94" s="9">
        <f t="shared" si="79"/>
        <v>0.87</v>
      </c>
      <c r="O94" s="9">
        <f t="shared" si="79"/>
        <v>0.87</v>
      </c>
      <c r="P94" s="9">
        <f t="shared" si="79"/>
        <v>0.87</v>
      </c>
      <c r="Q94" s="9">
        <f t="shared" si="79"/>
        <v>0.87</v>
      </c>
      <c r="R94" s="9">
        <f t="shared" si="79"/>
        <v>0.87</v>
      </c>
      <c r="S94" s="9">
        <f t="shared" si="79"/>
        <v>0.87</v>
      </c>
      <c r="T94" s="9">
        <f t="shared" si="79"/>
        <v>0.87</v>
      </c>
      <c r="U94" s="9">
        <f t="shared" si="79"/>
        <v>0.87</v>
      </c>
      <c r="V94" s="9">
        <f t="shared" si="79"/>
        <v>0.87</v>
      </c>
      <c r="W94" s="9">
        <f t="shared" si="79"/>
        <v>0.87</v>
      </c>
      <c r="X94" s="9">
        <f t="shared" si="79"/>
        <v>0.87</v>
      </c>
      <c r="Y94" s="9">
        <f t="shared" si="79"/>
        <v>0.87</v>
      </c>
      <c r="Z94" s="9">
        <f t="shared" si="79"/>
        <v>0.87</v>
      </c>
      <c r="AA94" s="9">
        <f t="shared" si="79"/>
        <v>0.87</v>
      </c>
      <c r="AB94" s="9">
        <f t="shared" si="79"/>
        <v>0.87</v>
      </c>
      <c r="AC94" s="9">
        <f t="shared" si="79"/>
        <v>0.87</v>
      </c>
      <c r="AD94" s="9">
        <f t="shared" si="79"/>
        <v>0.87</v>
      </c>
      <c r="AE94" s="9">
        <f t="shared" si="79"/>
        <v>0.87</v>
      </c>
      <c r="AF94" s="9">
        <f t="shared" si="79"/>
        <v>0.87</v>
      </c>
      <c r="AG94" s="9">
        <f t="shared" si="79"/>
        <v>0.87</v>
      </c>
      <c r="AH94" s="9">
        <f t="shared" si="79"/>
        <v>0.87</v>
      </c>
      <c r="AI94" s="9">
        <f t="shared" si="79"/>
        <v>0.87</v>
      </c>
      <c r="AJ94" s="9">
        <f t="shared" si="79"/>
        <v>0.87</v>
      </c>
      <c r="AK94" s="9">
        <f t="shared" si="79"/>
        <v>0.87</v>
      </c>
      <c r="AL94" s="9">
        <f t="shared" si="79"/>
        <v>0.87</v>
      </c>
      <c r="AM94" s="9">
        <f t="shared" si="79"/>
        <v>0.87</v>
      </c>
      <c r="AN94" s="10">
        <f t="shared" si="79"/>
        <v>0.87</v>
      </c>
      <c r="AQ94" s="1" t="s">
        <v>83</v>
      </c>
      <c r="AR94" s="16">
        <f t="shared" ref="AR94:BZ94" si="80">AR$23+AR$32*$B89</f>
        <v>1</v>
      </c>
      <c r="AS94" s="9">
        <f t="shared" si="80"/>
        <v>1</v>
      </c>
      <c r="AT94" s="9">
        <f t="shared" si="80"/>
        <v>1</v>
      </c>
      <c r="AU94" s="9">
        <f t="shared" si="80"/>
        <v>1</v>
      </c>
      <c r="AV94" s="9">
        <f t="shared" si="80"/>
        <v>1</v>
      </c>
      <c r="AW94" s="9">
        <f t="shared" si="80"/>
        <v>1</v>
      </c>
      <c r="AX94" s="9">
        <f t="shared" si="80"/>
        <v>1</v>
      </c>
      <c r="AY94" s="9">
        <f t="shared" si="80"/>
        <v>1</v>
      </c>
      <c r="AZ94" s="9">
        <f t="shared" si="80"/>
        <v>1</v>
      </c>
      <c r="BA94" s="9">
        <f t="shared" si="80"/>
        <v>1</v>
      </c>
      <c r="BB94" s="9">
        <f t="shared" si="80"/>
        <v>1</v>
      </c>
      <c r="BC94" s="9">
        <f t="shared" si="80"/>
        <v>1</v>
      </c>
      <c r="BD94" s="9">
        <f t="shared" si="80"/>
        <v>1</v>
      </c>
      <c r="BE94" s="9">
        <f t="shared" si="80"/>
        <v>1</v>
      </c>
      <c r="BF94" s="9">
        <f t="shared" si="80"/>
        <v>1</v>
      </c>
      <c r="BG94" s="9">
        <f t="shared" si="80"/>
        <v>1</v>
      </c>
      <c r="BH94" s="9">
        <f t="shared" si="80"/>
        <v>1</v>
      </c>
      <c r="BI94" s="9">
        <f t="shared" si="80"/>
        <v>1</v>
      </c>
      <c r="BJ94" s="9">
        <f t="shared" si="80"/>
        <v>1</v>
      </c>
      <c r="BK94" s="9">
        <f t="shared" si="80"/>
        <v>1</v>
      </c>
      <c r="BL94" s="9">
        <f t="shared" si="80"/>
        <v>1</v>
      </c>
      <c r="BM94" s="9">
        <f t="shared" si="80"/>
        <v>1</v>
      </c>
      <c r="BN94" s="9">
        <f t="shared" si="80"/>
        <v>1</v>
      </c>
      <c r="BO94" s="9">
        <f t="shared" si="80"/>
        <v>1</v>
      </c>
      <c r="BP94" s="9">
        <f t="shared" si="80"/>
        <v>1</v>
      </c>
      <c r="BQ94" s="9">
        <f t="shared" si="80"/>
        <v>1</v>
      </c>
      <c r="BR94" s="9">
        <f t="shared" si="80"/>
        <v>1</v>
      </c>
      <c r="BS94" s="9">
        <f t="shared" si="80"/>
        <v>1</v>
      </c>
      <c r="BT94" s="9">
        <f t="shared" si="80"/>
        <v>1</v>
      </c>
      <c r="BU94" s="9">
        <f t="shared" si="80"/>
        <v>1</v>
      </c>
      <c r="BV94" s="9">
        <f t="shared" si="80"/>
        <v>1</v>
      </c>
      <c r="BW94" s="9">
        <f t="shared" si="80"/>
        <v>1</v>
      </c>
      <c r="BX94" s="9">
        <f t="shared" si="80"/>
        <v>1</v>
      </c>
      <c r="BY94" s="9">
        <f t="shared" si="80"/>
        <v>1</v>
      </c>
      <c r="BZ94" s="10">
        <f t="shared" si="80"/>
        <v>1</v>
      </c>
    </row>
    <row r="95" spans="2:78" x14ac:dyDescent="0.25">
      <c r="B95" s="126"/>
    </row>
    <row r="96" spans="2:78" x14ac:dyDescent="0.25">
      <c r="B96" s="126"/>
    </row>
    <row r="97" spans="2:78" x14ac:dyDescent="0.25">
      <c r="B97" s="126"/>
    </row>
    <row r="98" spans="2:78" ht="15.75" thickBot="1" x14ac:dyDescent="0.3">
      <c r="B98" s="118" t="s">
        <v>150</v>
      </c>
      <c r="C98" s="123" t="s">
        <v>142</v>
      </c>
      <c r="D98" s="121" t="s">
        <v>181</v>
      </c>
      <c r="AP98" s="104" t="str">
        <f>D98</f>
        <v>Multipliers for Scenario 6 (M+N*S)</v>
      </c>
    </row>
    <row r="99" spans="2:78" x14ac:dyDescent="0.25">
      <c r="B99" s="125">
        <f>B89+0.5</f>
        <v>2.5</v>
      </c>
      <c r="C99" s="131">
        <f>NORMDIST(B99,0,1,1)</f>
        <v>0.99379033467422384</v>
      </c>
      <c r="E99" s="1" t="s">
        <v>79</v>
      </c>
      <c r="F99" s="14">
        <f t="shared" ref="F99:AN99" si="81">F$18+F$27*$B99</f>
        <v>0.82499999999999996</v>
      </c>
      <c r="G99" s="5">
        <f t="shared" si="81"/>
        <v>0.82499999999999996</v>
      </c>
      <c r="H99" s="5">
        <f t="shared" si="81"/>
        <v>0.82499999999999996</v>
      </c>
      <c r="I99" s="5">
        <f t="shared" si="81"/>
        <v>0.82499999999999996</v>
      </c>
      <c r="J99" s="5">
        <f t="shared" si="81"/>
        <v>0.82499999999999996</v>
      </c>
      <c r="K99" s="5">
        <f t="shared" si="81"/>
        <v>0.82499999999999996</v>
      </c>
      <c r="L99" s="5">
        <f t="shared" si="81"/>
        <v>0.82499999999999996</v>
      </c>
      <c r="M99" s="5">
        <f t="shared" si="81"/>
        <v>0.82499999999999996</v>
      </c>
      <c r="N99" s="5">
        <f t="shared" si="81"/>
        <v>0.82499999999999996</v>
      </c>
      <c r="O99" s="5">
        <f t="shared" si="81"/>
        <v>0.82499999999999996</v>
      </c>
      <c r="P99" s="5">
        <f t="shared" si="81"/>
        <v>0.82499999999999996</v>
      </c>
      <c r="Q99" s="5">
        <f t="shared" si="81"/>
        <v>0.82499999999999996</v>
      </c>
      <c r="R99" s="5">
        <f t="shared" si="81"/>
        <v>0.82499999999999996</v>
      </c>
      <c r="S99" s="5">
        <f t="shared" si="81"/>
        <v>0.82499999999999996</v>
      </c>
      <c r="T99" s="5">
        <f t="shared" si="81"/>
        <v>0.82499999999999996</v>
      </c>
      <c r="U99" s="5">
        <f t="shared" si="81"/>
        <v>0.82499999999999996</v>
      </c>
      <c r="V99" s="5">
        <f t="shared" si="81"/>
        <v>0.82499999999999996</v>
      </c>
      <c r="W99" s="5">
        <f t="shared" si="81"/>
        <v>0.82499999999999996</v>
      </c>
      <c r="X99" s="5">
        <f t="shared" si="81"/>
        <v>0.82499999999999996</v>
      </c>
      <c r="Y99" s="5">
        <f t="shared" si="81"/>
        <v>0.82499999999999996</v>
      </c>
      <c r="Z99" s="5">
        <f t="shared" si="81"/>
        <v>0.82499999999999996</v>
      </c>
      <c r="AA99" s="5">
        <f t="shared" si="81"/>
        <v>0.82499999999999996</v>
      </c>
      <c r="AB99" s="5">
        <f t="shared" si="81"/>
        <v>0.82499999999999996</v>
      </c>
      <c r="AC99" s="5">
        <f t="shared" si="81"/>
        <v>0.82499999999999996</v>
      </c>
      <c r="AD99" s="5">
        <f t="shared" si="81"/>
        <v>0.82499999999999996</v>
      </c>
      <c r="AE99" s="5">
        <f t="shared" si="81"/>
        <v>0.82499999999999996</v>
      </c>
      <c r="AF99" s="5">
        <f t="shared" si="81"/>
        <v>0.82499999999999996</v>
      </c>
      <c r="AG99" s="5">
        <f t="shared" si="81"/>
        <v>0.82499999999999996</v>
      </c>
      <c r="AH99" s="5">
        <f t="shared" si="81"/>
        <v>0.82499999999999996</v>
      </c>
      <c r="AI99" s="5">
        <f t="shared" si="81"/>
        <v>0.82499999999999996</v>
      </c>
      <c r="AJ99" s="5">
        <f t="shared" si="81"/>
        <v>0.82499999999999996</v>
      </c>
      <c r="AK99" s="5">
        <f t="shared" si="81"/>
        <v>0.82499999999999996</v>
      </c>
      <c r="AL99" s="5">
        <f t="shared" si="81"/>
        <v>0.82499999999999996</v>
      </c>
      <c r="AM99" s="5">
        <f t="shared" si="81"/>
        <v>0.82499999999999996</v>
      </c>
      <c r="AN99" s="6">
        <f t="shared" si="81"/>
        <v>0.82499999999999996</v>
      </c>
      <c r="AQ99" s="1" t="s">
        <v>79</v>
      </c>
      <c r="AR99" s="105">
        <f t="shared" ref="AR99:BZ99" si="82">AR$18+AR$27*$B99</f>
        <v>1</v>
      </c>
      <c r="AS99" s="5">
        <f t="shared" si="82"/>
        <v>1</v>
      </c>
      <c r="AT99" s="5">
        <f t="shared" si="82"/>
        <v>1</v>
      </c>
      <c r="AU99" s="5">
        <f t="shared" si="82"/>
        <v>1</v>
      </c>
      <c r="AV99" s="5">
        <f t="shared" si="82"/>
        <v>1</v>
      </c>
      <c r="AW99" s="5">
        <f t="shared" si="82"/>
        <v>1</v>
      </c>
      <c r="AX99" s="5">
        <f t="shared" si="82"/>
        <v>1</v>
      </c>
      <c r="AY99" s="5">
        <f t="shared" si="82"/>
        <v>1</v>
      </c>
      <c r="AZ99" s="5">
        <f t="shared" si="82"/>
        <v>1</v>
      </c>
      <c r="BA99" s="5">
        <f t="shared" si="82"/>
        <v>1</v>
      </c>
      <c r="BB99" s="5">
        <f t="shared" si="82"/>
        <v>1</v>
      </c>
      <c r="BC99" s="5">
        <f t="shared" si="82"/>
        <v>1</v>
      </c>
      <c r="BD99" s="5">
        <f t="shared" si="82"/>
        <v>1</v>
      </c>
      <c r="BE99" s="5">
        <f t="shared" si="82"/>
        <v>1</v>
      </c>
      <c r="BF99" s="5">
        <f t="shared" si="82"/>
        <v>1</v>
      </c>
      <c r="BG99" s="5">
        <f t="shared" si="82"/>
        <v>1</v>
      </c>
      <c r="BH99" s="5">
        <f t="shared" si="82"/>
        <v>1</v>
      </c>
      <c r="BI99" s="5">
        <f t="shared" si="82"/>
        <v>1</v>
      </c>
      <c r="BJ99" s="5">
        <f t="shared" si="82"/>
        <v>1</v>
      </c>
      <c r="BK99" s="5">
        <f t="shared" si="82"/>
        <v>1</v>
      </c>
      <c r="BL99" s="5">
        <f t="shared" si="82"/>
        <v>1</v>
      </c>
      <c r="BM99" s="5">
        <f t="shared" si="82"/>
        <v>1</v>
      </c>
      <c r="BN99" s="5">
        <f t="shared" si="82"/>
        <v>1</v>
      </c>
      <c r="BO99" s="5">
        <f t="shared" si="82"/>
        <v>1</v>
      </c>
      <c r="BP99" s="5">
        <f t="shared" si="82"/>
        <v>1</v>
      </c>
      <c r="BQ99" s="5">
        <f t="shared" si="82"/>
        <v>1</v>
      </c>
      <c r="BR99" s="5">
        <f t="shared" si="82"/>
        <v>1</v>
      </c>
      <c r="BS99" s="5">
        <f t="shared" si="82"/>
        <v>1</v>
      </c>
      <c r="BT99" s="5">
        <f t="shared" si="82"/>
        <v>1</v>
      </c>
      <c r="BU99" s="5">
        <f t="shared" si="82"/>
        <v>1</v>
      </c>
      <c r="BV99" s="5">
        <f t="shared" si="82"/>
        <v>1</v>
      </c>
      <c r="BW99" s="5">
        <f t="shared" si="82"/>
        <v>1</v>
      </c>
      <c r="BX99" s="5">
        <f t="shared" si="82"/>
        <v>1</v>
      </c>
      <c r="BY99" s="5">
        <f t="shared" si="82"/>
        <v>1</v>
      </c>
      <c r="BZ99" s="6">
        <f t="shared" si="82"/>
        <v>1</v>
      </c>
    </row>
    <row r="100" spans="2:78" x14ac:dyDescent="0.25">
      <c r="B100" s="126"/>
      <c r="E100" s="1" t="s">
        <v>80</v>
      </c>
      <c r="F100" s="15">
        <f t="shared" ref="F100:AN100" si="83">F$19+F$28*$B99</f>
        <v>1.24</v>
      </c>
      <c r="G100" s="7">
        <f t="shared" si="83"/>
        <v>1.24</v>
      </c>
      <c r="H100" s="7">
        <f t="shared" si="83"/>
        <v>1.24</v>
      </c>
      <c r="I100" s="7">
        <f t="shared" si="83"/>
        <v>1.24</v>
      </c>
      <c r="J100" s="7">
        <f t="shared" si="83"/>
        <v>1.24</v>
      </c>
      <c r="K100" s="7">
        <f t="shared" si="83"/>
        <v>1.24</v>
      </c>
      <c r="L100" s="7">
        <f t="shared" si="83"/>
        <v>1.24</v>
      </c>
      <c r="M100" s="7">
        <f t="shared" si="83"/>
        <v>1.24</v>
      </c>
      <c r="N100" s="7">
        <f t="shared" si="83"/>
        <v>1.24</v>
      </c>
      <c r="O100" s="7">
        <f t="shared" si="83"/>
        <v>1.24</v>
      </c>
      <c r="P100" s="7">
        <f t="shared" si="83"/>
        <v>1.24</v>
      </c>
      <c r="Q100" s="7">
        <f t="shared" si="83"/>
        <v>1.24</v>
      </c>
      <c r="R100" s="7">
        <f t="shared" si="83"/>
        <v>1.24</v>
      </c>
      <c r="S100" s="7">
        <f t="shared" si="83"/>
        <v>1.24</v>
      </c>
      <c r="T100" s="7">
        <f t="shared" si="83"/>
        <v>1.24</v>
      </c>
      <c r="U100" s="7">
        <f t="shared" si="83"/>
        <v>1.24</v>
      </c>
      <c r="V100" s="7">
        <f t="shared" si="83"/>
        <v>1.24</v>
      </c>
      <c r="W100" s="7">
        <f t="shared" si="83"/>
        <v>1.24</v>
      </c>
      <c r="X100" s="7">
        <f t="shared" si="83"/>
        <v>1.24</v>
      </c>
      <c r="Y100" s="7">
        <f t="shared" si="83"/>
        <v>1.24</v>
      </c>
      <c r="Z100" s="7">
        <f t="shared" si="83"/>
        <v>1.24</v>
      </c>
      <c r="AA100" s="7">
        <f t="shared" si="83"/>
        <v>1.24</v>
      </c>
      <c r="AB100" s="7">
        <f t="shared" si="83"/>
        <v>1.24</v>
      </c>
      <c r="AC100" s="7">
        <f t="shared" si="83"/>
        <v>1.24</v>
      </c>
      <c r="AD100" s="7">
        <f t="shared" si="83"/>
        <v>1.24</v>
      </c>
      <c r="AE100" s="7">
        <f t="shared" si="83"/>
        <v>1.24</v>
      </c>
      <c r="AF100" s="7">
        <f t="shared" si="83"/>
        <v>1.24</v>
      </c>
      <c r="AG100" s="7">
        <f t="shared" si="83"/>
        <v>1.24</v>
      </c>
      <c r="AH100" s="7">
        <f t="shared" si="83"/>
        <v>1.24</v>
      </c>
      <c r="AI100" s="7">
        <f t="shared" si="83"/>
        <v>1.24</v>
      </c>
      <c r="AJ100" s="7">
        <f t="shared" si="83"/>
        <v>1.24</v>
      </c>
      <c r="AK100" s="7">
        <f t="shared" si="83"/>
        <v>1.24</v>
      </c>
      <c r="AL100" s="7">
        <f t="shared" si="83"/>
        <v>1.24</v>
      </c>
      <c r="AM100" s="7">
        <f t="shared" si="83"/>
        <v>1.24</v>
      </c>
      <c r="AN100" s="8">
        <f t="shared" si="83"/>
        <v>1.24</v>
      </c>
      <c r="AQ100" s="1" t="s">
        <v>80</v>
      </c>
      <c r="AR100" s="15">
        <f t="shared" ref="AR100:BZ100" si="84">AR$19+AR$28*$B99</f>
        <v>1</v>
      </c>
      <c r="AS100" s="7">
        <f t="shared" si="84"/>
        <v>1</v>
      </c>
      <c r="AT100" s="7">
        <f t="shared" si="84"/>
        <v>1</v>
      </c>
      <c r="AU100" s="7">
        <f t="shared" si="84"/>
        <v>1</v>
      </c>
      <c r="AV100" s="7">
        <f t="shared" si="84"/>
        <v>1</v>
      </c>
      <c r="AW100" s="7">
        <f t="shared" si="84"/>
        <v>1</v>
      </c>
      <c r="AX100" s="7">
        <f t="shared" si="84"/>
        <v>1</v>
      </c>
      <c r="AY100" s="7">
        <f t="shared" si="84"/>
        <v>1</v>
      </c>
      <c r="AZ100" s="7">
        <f t="shared" si="84"/>
        <v>1</v>
      </c>
      <c r="BA100" s="7">
        <f t="shared" si="84"/>
        <v>1</v>
      </c>
      <c r="BB100" s="7">
        <f t="shared" si="84"/>
        <v>1</v>
      </c>
      <c r="BC100" s="7">
        <f t="shared" si="84"/>
        <v>1</v>
      </c>
      <c r="BD100" s="7">
        <f t="shared" si="84"/>
        <v>1</v>
      </c>
      <c r="BE100" s="7">
        <f t="shared" si="84"/>
        <v>1</v>
      </c>
      <c r="BF100" s="7">
        <f t="shared" si="84"/>
        <v>1</v>
      </c>
      <c r="BG100" s="7">
        <f t="shared" si="84"/>
        <v>1</v>
      </c>
      <c r="BH100" s="7">
        <f t="shared" si="84"/>
        <v>1</v>
      </c>
      <c r="BI100" s="7">
        <f t="shared" si="84"/>
        <v>1</v>
      </c>
      <c r="BJ100" s="7">
        <f t="shared" si="84"/>
        <v>1</v>
      </c>
      <c r="BK100" s="7">
        <f t="shared" si="84"/>
        <v>1</v>
      </c>
      <c r="BL100" s="7">
        <f t="shared" si="84"/>
        <v>1</v>
      </c>
      <c r="BM100" s="7">
        <f t="shared" si="84"/>
        <v>1</v>
      </c>
      <c r="BN100" s="7">
        <f t="shared" si="84"/>
        <v>1</v>
      </c>
      <c r="BO100" s="7">
        <f t="shared" si="84"/>
        <v>1</v>
      </c>
      <c r="BP100" s="7">
        <f t="shared" si="84"/>
        <v>1</v>
      </c>
      <c r="BQ100" s="7">
        <f t="shared" si="84"/>
        <v>1</v>
      </c>
      <c r="BR100" s="7">
        <f t="shared" si="84"/>
        <v>1</v>
      </c>
      <c r="BS100" s="7">
        <f t="shared" si="84"/>
        <v>1</v>
      </c>
      <c r="BT100" s="7">
        <f t="shared" si="84"/>
        <v>1</v>
      </c>
      <c r="BU100" s="7">
        <f t="shared" si="84"/>
        <v>1</v>
      </c>
      <c r="BV100" s="7">
        <f t="shared" si="84"/>
        <v>1</v>
      </c>
      <c r="BW100" s="7">
        <f t="shared" si="84"/>
        <v>1</v>
      </c>
      <c r="BX100" s="7">
        <f t="shared" si="84"/>
        <v>1</v>
      </c>
      <c r="BY100" s="7">
        <f t="shared" si="84"/>
        <v>1</v>
      </c>
      <c r="BZ100" s="8">
        <f t="shared" si="84"/>
        <v>1</v>
      </c>
    </row>
    <row r="101" spans="2:78" x14ac:dyDescent="0.25">
      <c r="B101" s="126"/>
      <c r="E101" s="1" t="s">
        <v>248</v>
      </c>
      <c r="F101" s="15">
        <f t="shared" ref="F101:AN101" si="85">F$20+F$29*$B99</f>
        <v>1.35</v>
      </c>
      <c r="G101" s="7">
        <f t="shared" si="85"/>
        <v>1.35</v>
      </c>
      <c r="H101" s="7">
        <f t="shared" si="85"/>
        <v>1.35</v>
      </c>
      <c r="I101" s="7">
        <f t="shared" si="85"/>
        <v>1.35</v>
      </c>
      <c r="J101" s="7">
        <f t="shared" si="85"/>
        <v>1.35</v>
      </c>
      <c r="K101" s="7">
        <f t="shared" si="85"/>
        <v>1.35</v>
      </c>
      <c r="L101" s="7">
        <f t="shared" si="85"/>
        <v>1.35</v>
      </c>
      <c r="M101" s="7">
        <f t="shared" si="85"/>
        <v>1.35</v>
      </c>
      <c r="N101" s="7">
        <f t="shared" si="85"/>
        <v>1.35</v>
      </c>
      <c r="O101" s="7">
        <f t="shared" si="85"/>
        <v>1.35</v>
      </c>
      <c r="P101" s="7">
        <f t="shared" si="85"/>
        <v>1.35</v>
      </c>
      <c r="Q101" s="7">
        <f t="shared" si="85"/>
        <v>1.35</v>
      </c>
      <c r="R101" s="7">
        <f t="shared" si="85"/>
        <v>1.35</v>
      </c>
      <c r="S101" s="7">
        <f t="shared" si="85"/>
        <v>1.35</v>
      </c>
      <c r="T101" s="7">
        <f t="shared" si="85"/>
        <v>1.35</v>
      </c>
      <c r="U101" s="7">
        <f t="shared" si="85"/>
        <v>1.35</v>
      </c>
      <c r="V101" s="7">
        <f t="shared" si="85"/>
        <v>1.35</v>
      </c>
      <c r="W101" s="7">
        <f t="shared" si="85"/>
        <v>1.35</v>
      </c>
      <c r="X101" s="7">
        <f t="shared" si="85"/>
        <v>1.35</v>
      </c>
      <c r="Y101" s="7">
        <f t="shared" si="85"/>
        <v>1.35</v>
      </c>
      <c r="Z101" s="7">
        <f t="shared" si="85"/>
        <v>1.35</v>
      </c>
      <c r="AA101" s="7">
        <f t="shared" si="85"/>
        <v>1.35</v>
      </c>
      <c r="AB101" s="7">
        <f t="shared" si="85"/>
        <v>1.35</v>
      </c>
      <c r="AC101" s="7">
        <f t="shared" si="85"/>
        <v>1.35</v>
      </c>
      <c r="AD101" s="7">
        <f t="shared" si="85"/>
        <v>1.35</v>
      </c>
      <c r="AE101" s="7">
        <f t="shared" si="85"/>
        <v>1.35</v>
      </c>
      <c r="AF101" s="7">
        <f t="shared" si="85"/>
        <v>1.35</v>
      </c>
      <c r="AG101" s="7">
        <f t="shared" si="85"/>
        <v>1.35</v>
      </c>
      <c r="AH101" s="7">
        <f t="shared" si="85"/>
        <v>1.35</v>
      </c>
      <c r="AI101" s="7">
        <f t="shared" si="85"/>
        <v>1.35</v>
      </c>
      <c r="AJ101" s="7">
        <f t="shared" si="85"/>
        <v>1.35</v>
      </c>
      <c r="AK101" s="7">
        <f t="shared" si="85"/>
        <v>1.35</v>
      </c>
      <c r="AL101" s="7">
        <f t="shared" si="85"/>
        <v>1.35</v>
      </c>
      <c r="AM101" s="7">
        <f t="shared" si="85"/>
        <v>1.35</v>
      </c>
      <c r="AN101" s="8">
        <f t="shared" si="85"/>
        <v>1.35</v>
      </c>
      <c r="AQ101" s="1" t="s">
        <v>248</v>
      </c>
      <c r="AR101" s="15">
        <f t="shared" ref="AR101:BZ101" si="86">AR$20+AR$29*$B99</f>
        <v>1</v>
      </c>
      <c r="AS101" s="7">
        <f t="shared" si="86"/>
        <v>1</v>
      </c>
      <c r="AT101" s="7">
        <f t="shared" si="86"/>
        <v>1</v>
      </c>
      <c r="AU101" s="7">
        <f t="shared" si="86"/>
        <v>1</v>
      </c>
      <c r="AV101" s="7">
        <f t="shared" si="86"/>
        <v>1</v>
      </c>
      <c r="AW101" s="7">
        <f t="shared" si="86"/>
        <v>1</v>
      </c>
      <c r="AX101" s="7">
        <f t="shared" si="86"/>
        <v>1</v>
      </c>
      <c r="AY101" s="7">
        <f t="shared" si="86"/>
        <v>1</v>
      </c>
      <c r="AZ101" s="7">
        <f t="shared" si="86"/>
        <v>1</v>
      </c>
      <c r="BA101" s="7">
        <f t="shared" si="86"/>
        <v>1</v>
      </c>
      <c r="BB101" s="7">
        <f t="shared" si="86"/>
        <v>1</v>
      </c>
      <c r="BC101" s="7">
        <f t="shared" si="86"/>
        <v>1</v>
      </c>
      <c r="BD101" s="7">
        <f t="shared" si="86"/>
        <v>1</v>
      </c>
      <c r="BE101" s="7">
        <f t="shared" si="86"/>
        <v>1</v>
      </c>
      <c r="BF101" s="7">
        <f t="shared" si="86"/>
        <v>1</v>
      </c>
      <c r="BG101" s="7">
        <f t="shared" si="86"/>
        <v>1</v>
      </c>
      <c r="BH101" s="7">
        <f t="shared" si="86"/>
        <v>1</v>
      </c>
      <c r="BI101" s="7">
        <f t="shared" si="86"/>
        <v>1</v>
      </c>
      <c r="BJ101" s="7">
        <f t="shared" si="86"/>
        <v>1</v>
      </c>
      <c r="BK101" s="7">
        <f t="shared" si="86"/>
        <v>1</v>
      </c>
      <c r="BL101" s="7">
        <f t="shared" si="86"/>
        <v>1</v>
      </c>
      <c r="BM101" s="7">
        <f t="shared" si="86"/>
        <v>1</v>
      </c>
      <c r="BN101" s="7">
        <f t="shared" si="86"/>
        <v>1</v>
      </c>
      <c r="BO101" s="7">
        <f t="shared" si="86"/>
        <v>1</v>
      </c>
      <c r="BP101" s="7">
        <f t="shared" si="86"/>
        <v>1</v>
      </c>
      <c r="BQ101" s="7">
        <f t="shared" si="86"/>
        <v>1</v>
      </c>
      <c r="BR101" s="7">
        <f t="shared" si="86"/>
        <v>1</v>
      </c>
      <c r="BS101" s="7">
        <f t="shared" si="86"/>
        <v>1</v>
      </c>
      <c r="BT101" s="7">
        <f t="shared" si="86"/>
        <v>1</v>
      </c>
      <c r="BU101" s="7">
        <f t="shared" si="86"/>
        <v>1</v>
      </c>
      <c r="BV101" s="7">
        <f t="shared" si="86"/>
        <v>1</v>
      </c>
      <c r="BW101" s="7">
        <f t="shared" si="86"/>
        <v>1</v>
      </c>
      <c r="BX101" s="7">
        <f t="shared" si="86"/>
        <v>1</v>
      </c>
      <c r="BY101" s="7">
        <f t="shared" si="86"/>
        <v>1</v>
      </c>
      <c r="BZ101" s="8">
        <f t="shared" si="86"/>
        <v>1</v>
      </c>
    </row>
    <row r="102" spans="2:78" x14ac:dyDescent="0.25">
      <c r="B102" s="126"/>
      <c r="E102" s="1" t="s">
        <v>81</v>
      </c>
      <c r="F102" s="15">
        <f t="shared" ref="F102:AN102" si="87">F$21+F$30*$B99</f>
        <v>1.4549999999999998</v>
      </c>
      <c r="G102" s="7">
        <f t="shared" si="87"/>
        <v>1.4549999999999998</v>
      </c>
      <c r="H102" s="7">
        <f t="shared" si="87"/>
        <v>1.4549999999999998</v>
      </c>
      <c r="I102" s="7">
        <f t="shared" si="87"/>
        <v>1.4549999999999998</v>
      </c>
      <c r="J102" s="7">
        <f t="shared" si="87"/>
        <v>1.4549999999999998</v>
      </c>
      <c r="K102" s="7">
        <f t="shared" si="87"/>
        <v>1.4549999999999998</v>
      </c>
      <c r="L102" s="7">
        <f t="shared" si="87"/>
        <v>1.4549999999999998</v>
      </c>
      <c r="M102" s="7">
        <f t="shared" si="87"/>
        <v>1.4549999999999998</v>
      </c>
      <c r="N102" s="7">
        <f t="shared" si="87"/>
        <v>1.4549999999999998</v>
      </c>
      <c r="O102" s="7">
        <f t="shared" si="87"/>
        <v>1.4549999999999998</v>
      </c>
      <c r="P102" s="7">
        <f t="shared" si="87"/>
        <v>1.4549999999999998</v>
      </c>
      <c r="Q102" s="7">
        <f t="shared" si="87"/>
        <v>1.4549999999999998</v>
      </c>
      <c r="R102" s="7">
        <f t="shared" si="87"/>
        <v>1.4549999999999998</v>
      </c>
      <c r="S102" s="7">
        <f t="shared" si="87"/>
        <v>1.4549999999999998</v>
      </c>
      <c r="T102" s="7">
        <f t="shared" si="87"/>
        <v>1.4549999999999998</v>
      </c>
      <c r="U102" s="7">
        <f t="shared" si="87"/>
        <v>1.4549999999999998</v>
      </c>
      <c r="V102" s="7">
        <f t="shared" si="87"/>
        <v>1.4549999999999998</v>
      </c>
      <c r="W102" s="7">
        <f t="shared" si="87"/>
        <v>1.4549999999999998</v>
      </c>
      <c r="X102" s="7">
        <f t="shared" si="87"/>
        <v>1.4549999999999998</v>
      </c>
      <c r="Y102" s="7">
        <f t="shared" si="87"/>
        <v>1.4549999999999998</v>
      </c>
      <c r="Z102" s="7">
        <f t="shared" si="87"/>
        <v>1.4549999999999998</v>
      </c>
      <c r="AA102" s="7">
        <f t="shared" si="87"/>
        <v>1.4549999999999998</v>
      </c>
      <c r="AB102" s="7">
        <f t="shared" si="87"/>
        <v>1.4549999999999998</v>
      </c>
      <c r="AC102" s="7">
        <f t="shared" si="87"/>
        <v>1.4549999999999998</v>
      </c>
      <c r="AD102" s="7">
        <f t="shared" si="87"/>
        <v>1.4549999999999998</v>
      </c>
      <c r="AE102" s="7">
        <f t="shared" si="87"/>
        <v>1.4549999999999998</v>
      </c>
      <c r="AF102" s="7">
        <f t="shared" si="87"/>
        <v>1.4549999999999998</v>
      </c>
      <c r="AG102" s="7">
        <f t="shared" si="87"/>
        <v>1.4549999999999998</v>
      </c>
      <c r="AH102" s="7">
        <f t="shared" si="87"/>
        <v>1.4549999999999998</v>
      </c>
      <c r="AI102" s="7">
        <f t="shared" si="87"/>
        <v>1.4549999999999998</v>
      </c>
      <c r="AJ102" s="7">
        <f t="shared" si="87"/>
        <v>1.4549999999999998</v>
      </c>
      <c r="AK102" s="7">
        <f t="shared" si="87"/>
        <v>1.4549999999999998</v>
      </c>
      <c r="AL102" s="7">
        <f t="shared" si="87"/>
        <v>1.4549999999999998</v>
      </c>
      <c r="AM102" s="7">
        <f t="shared" si="87"/>
        <v>1.4549999999999998</v>
      </c>
      <c r="AN102" s="8">
        <f t="shared" si="87"/>
        <v>1.4549999999999998</v>
      </c>
      <c r="AQ102" s="1" t="s">
        <v>81</v>
      </c>
      <c r="AR102" s="15">
        <f t="shared" ref="AR102:BZ102" si="88">AR$21+AR$30*$B99</f>
        <v>1</v>
      </c>
      <c r="AS102" s="7">
        <f t="shared" si="88"/>
        <v>1</v>
      </c>
      <c r="AT102" s="7">
        <f t="shared" si="88"/>
        <v>1</v>
      </c>
      <c r="AU102" s="7">
        <f t="shared" si="88"/>
        <v>1</v>
      </c>
      <c r="AV102" s="7">
        <f t="shared" si="88"/>
        <v>1</v>
      </c>
      <c r="AW102" s="7">
        <f t="shared" si="88"/>
        <v>1</v>
      </c>
      <c r="AX102" s="7">
        <f t="shared" si="88"/>
        <v>1</v>
      </c>
      <c r="AY102" s="7">
        <f t="shared" si="88"/>
        <v>1</v>
      </c>
      <c r="AZ102" s="7">
        <f t="shared" si="88"/>
        <v>1</v>
      </c>
      <c r="BA102" s="7">
        <f t="shared" si="88"/>
        <v>1</v>
      </c>
      <c r="BB102" s="7">
        <f t="shared" si="88"/>
        <v>1</v>
      </c>
      <c r="BC102" s="7">
        <f t="shared" si="88"/>
        <v>1</v>
      </c>
      <c r="BD102" s="7">
        <f t="shared" si="88"/>
        <v>1</v>
      </c>
      <c r="BE102" s="7">
        <f t="shared" si="88"/>
        <v>1</v>
      </c>
      <c r="BF102" s="7">
        <f t="shared" si="88"/>
        <v>1</v>
      </c>
      <c r="BG102" s="7">
        <f t="shared" si="88"/>
        <v>1</v>
      </c>
      <c r="BH102" s="7">
        <f t="shared" si="88"/>
        <v>1</v>
      </c>
      <c r="BI102" s="7">
        <f t="shared" si="88"/>
        <v>1</v>
      </c>
      <c r="BJ102" s="7">
        <f t="shared" si="88"/>
        <v>1</v>
      </c>
      <c r="BK102" s="7">
        <f t="shared" si="88"/>
        <v>1</v>
      </c>
      <c r="BL102" s="7">
        <f t="shared" si="88"/>
        <v>1</v>
      </c>
      <c r="BM102" s="7">
        <f t="shared" si="88"/>
        <v>1</v>
      </c>
      <c r="BN102" s="7">
        <f t="shared" si="88"/>
        <v>1</v>
      </c>
      <c r="BO102" s="7">
        <f t="shared" si="88"/>
        <v>1</v>
      </c>
      <c r="BP102" s="7">
        <f t="shared" si="88"/>
        <v>1</v>
      </c>
      <c r="BQ102" s="7">
        <f t="shared" si="88"/>
        <v>1</v>
      </c>
      <c r="BR102" s="7">
        <f t="shared" si="88"/>
        <v>1</v>
      </c>
      <c r="BS102" s="7">
        <f t="shared" si="88"/>
        <v>1</v>
      </c>
      <c r="BT102" s="7">
        <f t="shared" si="88"/>
        <v>1</v>
      </c>
      <c r="BU102" s="7">
        <f t="shared" si="88"/>
        <v>1</v>
      </c>
      <c r="BV102" s="7">
        <f t="shared" si="88"/>
        <v>1</v>
      </c>
      <c r="BW102" s="7">
        <f t="shared" si="88"/>
        <v>1</v>
      </c>
      <c r="BX102" s="7">
        <f t="shared" si="88"/>
        <v>1</v>
      </c>
      <c r="BY102" s="7">
        <f t="shared" si="88"/>
        <v>1</v>
      </c>
      <c r="BZ102" s="8">
        <f t="shared" si="88"/>
        <v>1</v>
      </c>
    </row>
    <row r="103" spans="2:78" x14ac:dyDescent="0.25">
      <c r="B103" s="126"/>
      <c r="E103" s="1" t="s">
        <v>82</v>
      </c>
      <c r="F103" s="15">
        <f t="shared" ref="F103:AN103" si="89">F$22+F$31*$B99</f>
        <v>1.0449999999999999</v>
      </c>
      <c r="G103" s="7">
        <f t="shared" si="89"/>
        <v>1.0449999999999999</v>
      </c>
      <c r="H103" s="7">
        <f t="shared" si="89"/>
        <v>1.0449999999999999</v>
      </c>
      <c r="I103" s="7">
        <f t="shared" si="89"/>
        <v>1.0449999999999999</v>
      </c>
      <c r="J103" s="7">
        <f t="shared" si="89"/>
        <v>1.0449999999999999</v>
      </c>
      <c r="K103" s="7">
        <f t="shared" si="89"/>
        <v>1.0449999999999999</v>
      </c>
      <c r="L103" s="7">
        <f t="shared" si="89"/>
        <v>1.0449999999999999</v>
      </c>
      <c r="M103" s="7">
        <f t="shared" si="89"/>
        <v>1.0449999999999999</v>
      </c>
      <c r="N103" s="7">
        <f t="shared" si="89"/>
        <v>1.0449999999999999</v>
      </c>
      <c r="O103" s="7">
        <f t="shared" si="89"/>
        <v>1.0449999999999999</v>
      </c>
      <c r="P103" s="7">
        <f t="shared" si="89"/>
        <v>1.0449999999999999</v>
      </c>
      <c r="Q103" s="7">
        <f t="shared" si="89"/>
        <v>1.0449999999999999</v>
      </c>
      <c r="R103" s="7">
        <f t="shared" si="89"/>
        <v>1.0449999999999999</v>
      </c>
      <c r="S103" s="7">
        <f t="shared" si="89"/>
        <v>1.0449999999999999</v>
      </c>
      <c r="T103" s="7">
        <f t="shared" si="89"/>
        <v>1.0449999999999999</v>
      </c>
      <c r="U103" s="7">
        <f t="shared" si="89"/>
        <v>1.0449999999999999</v>
      </c>
      <c r="V103" s="7">
        <f t="shared" si="89"/>
        <v>1.0449999999999999</v>
      </c>
      <c r="W103" s="7">
        <f t="shared" si="89"/>
        <v>1.0449999999999999</v>
      </c>
      <c r="X103" s="7">
        <f t="shared" si="89"/>
        <v>1.0449999999999999</v>
      </c>
      <c r="Y103" s="7">
        <f t="shared" si="89"/>
        <v>1.0449999999999999</v>
      </c>
      <c r="Z103" s="7">
        <f t="shared" si="89"/>
        <v>1.0449999999999999</v>
      </c>
      <c r="AA103" s="7">
        <f t="shared" si="89"/>
        <v>1.0449999999999999</v>
      </c>
      <c r="AB103" s="7">
        <f t="shared" si="89"/>
        <v>1.0449999999999999</v>
      </c>
      <c r="AC103" s="7">
        <f t="shared" si="89"/>
        <v>1.0449999999999999</v>
      </c>
      <c r="AD103" s="7">
        <f t="shared" si="89"/>
        <v>1.0449999999999999</v>
      </c>
      <c r="AE103" s="7">
        <f t="shared" si="89"/>
        <v>1.0449999999999999</v>
      </c>
      <c r="AF103" s="7">
        <f t="shared" si="89"/>
        <v>1.0449999999999999</v>
      </c>
      <c r="AG103" s="7">
        <f t="shared" si="89"/>
        <v>1.0449999999999999</v>
      </c>
      <c r="AH103" s="7">
        <f t="shared" si="89"/>
        <v>1.0449999999999999</v>
      </c>
      <c r="AI103" s="7">
        <f t="shared" si="89"/>
        <v>1.0449999999999999</v>
      </c>
      <c r="AJ103" s="7">
        <f t="shared" si="89"/>
        <v>1.0449999999999999</v>
      </c>
      <c r="AK103" s="7">
        <f t="shared" si="89"/>
        <v>1.0449999999999999</v>
      </c>
      <c r="AL103" s="7">
        <f t="shared" si="89"/>
        <v>1.0449999999999999</v>
      </c>
      <c r="AM103" s="7">
        <f t="shared" si="89"/>
        <v>1.0449999999999999</v>
      </c>
      <c r="AN103" s="8">
        <f t="shared" si="89"/>
        <v>1.0449999999999999</v>
      </c>
      <c r="AQ103" s="1" t="s">
        <v>82</v>
      </c>
      <c r="AR103" s="15">
        <f t="shared" ref="AR103:BZ103" si="90">AR$22+AR$31*$B99</f>
        <v>1</v>
      </c>
      <c r="AS103" s="7">
        <f t="shared" si="90"/>
        <v>1</v>
      </c>
      <c r="AT103" s="7">
        <f t="shared" si="90"/>
        <v>1</v>
      </c>
      <c r="AU103" s="7">
        <f t="shared" si="90"/>
        <v>1</v>
      </c>
      <c r="AV103" s="7">
        <f t="shared" si="90"/>
        <v>1</v>
      </c>
      <c r="AW103" s="7">
        <f t="shared" si="90"/>
        <v>1</v>
      </c>
      <c r="AX103" s="7">
        <f t="shared" si="90"/>
        <v>1</v>
      </c>
      <c r="AY103" s="7">
        <f t="shared" si="90"/>
        <v>1</v>
      </c>
      <c r="AZ103" s="7">
        <f t="shared" si="90"/>
        <v>1</v>
      </c>
      <c r="BA103" s="7">
        <f t="shared" si="90"/>
        <v>1</v>
      </c>
      <c r="BB103" s="7">
        <f t="shared" si="90"/>
        <v>1</v>
      </c>
      <c r="BC103" s="7">
        <f t="shared" si="90"/>
        <v>1</v>
      </c>
      <c r="BD103" s="7">
        <f t="shared" si="90"/>
        <v>1</v>
      </c>
      <c r="BE103" s="7">
        <f t="shared" si="90"/>
        <v>1</v>
      </c>
      <c r="BF103" s="7">
        <f t="shared" si="90"/>
        <v>1</v>
      </c>
      <c r="BG103" s="7">
        <f t="shared" si="90"/>
        <v>1</v>
      </c>
      <c r="BH103" s="7">
        <f t="shared" si="90"/>
        <v>1</v>
      </c>
      <c r="BI103" s="7">
        <f t="shared" si="90"/>
        <v>1</v>
      </c>
      <c r="BJ103" s="7">
        <f t="shared" si="90"/>
        <v>1</v>
      </c>
      <c r="BK103" s="7">
        <f t="shared" si="90"/>
        <v>1</v>
      </c>
      <c r="BL103" s="7">
        <f t="shared" si="90"/>
        <v>1</v>
      </c>
      <c r="BM103" s="7">
        <f t="shared" si="90"/>
        <v>1</v>
      </c>
      <c r="BN103" s="7">
        <f t="shared" si="90"/>
        <v>1</v>
      </c>
      <c r="BO103" s="7">
        <f t="shared" si="90"/>
        <v>1</v>
      </c>
      <c r="BP103" s="7">
        <f t="shared" si="90"/>
        <v>1</v>
      </c>
      <c r="BQ103" s="7">
        <f t="shared" si="90"/>
        <v>1</v>
      </c>
      <c r="BR103" s="7">
        <f t="shared" si="90"/>
        <v>1</v>
      </c>
      <c r="BS103" s="7">
        <f t="shared" si="90"/>
        <v>1</v>
      </c>
      <c r="BT103" s="7">
        <f t="shared" si="90"/>
        <v>1</v>
      </c>
      <c r="BU103" s="7">
        <f t="shared" si="90"/>
        <v>1</v>
      </c>
      <c r="BV103" s="7">
        <f t="shared" si="90"/>
        <v>1</v>
      </c>
      <c r="BW103" s="7">
        <f t="shared" si="90"/>
        <v>1</v>
      </c>
      <c r="BX103" s="7">
        <f t="shared" si="90"/>
        <v>1</v>
      </c>
      <c r="BY103" s="7">
        <f t="shared" si="90"/>
        <v>1</v>
      </c>
      <c r="BZ103" s="8">
        <f t="shared" si="90"/>
        <v>1</v>
      </c>
    </row>
    <row r="104" spans="2:78" ht="15.75" thickBot="1" x14ac:dyDescent="0.3">
      <c r="B104" s="126"/>
      <c r="E104" s="1" t="s">
        <v>83</v>
      </c>
      <c r="F104" s="16">
        <f t="shared" ref="F104:AN104" si="91">F$23+F$32*$B99</f>
        <v>0.85</v>
      </c>
      <c r="G104" s="9">
        <f t="shared" si="91"/>
        <v>0.85</v>
      </c>
      <c r="H104" s="9">
        <f t="shared" si="91"/>
        <v>0.85</v>
      </c>
      <c r="I104" s="9">
        <f t="shared" si="91"/>
        <v>0.85</v>
      </c>
      <c r="J104" s="9">
        <f t="shared" si="91"/>
        <v>0.85</v>
      </c>
      <c r="K104" s="9">
        <f t="shared" si="91"/>
        <v>0.85</v>
      </c>
      <c r="L104" s="9">
        <f t="shared" si="91"/>
        <v>0.85</v>
      </c>
      <c r="M104" s="9">
        <f t="shared" si="91"/>
        <v>0.85</v>
      </c>
      <c r="N104" s="9">
        <f t="shared" si="91"/>
        <v>0.85</v>
      </c>
      <c r="O104" s="9">
        <f t="shared" si="91"/>
        <v>0.85</v>
      </c>
      <c r="P104" s="9">
        <f t="shared" si="91"/>
        <v>0.85</v>
      </c>
      <c r="Q104" s="9">
        <f t="shared" si="91"/>
        <v>0.85</v>
      </c>
      <c r="R104" s="9">
        <f t="shared" si="91"/>
        <v>0.85</v>
      </c>
      <c r="S104" s="9">
        <f t="shared" si="91"/>
        <v>0.85</v>
      </c>
      <c r="T104" s="9">
        <f t="shared" si="91"/>
        <v>0.85</v>
      </c>
      <c r="U104" s="9">
        <f t="shared" si="91"/>
        <v>0.85</v>
      </c>
      <c r="V104" s="9">
        <f t="shared" si="91"/>
        <v>0.85</v>
      </c>
      <c r="W104" s="9">
        <f t="shared" si="91"/>
        <v>0.85</v>
      </c>
      <c r="X104" s="9">
        <f t="shared" si="91"/>
        <v>0.85</v>
      </c>
      <c r="Y104" s="9">
        <f t="shared" si="91"/>
        <v>0.85</v>
      </c>
      <c r="Z104" s="9">
        <f t="shared" si="91"/>
        <v>0.85</v>
      </c>
      <c r="AA104" s="9">
        <f t="shared" si="91"/>
        <v>0.85</v>
      </c>
      <c r="AB104" s="9">
        <f t="shared" si="91"/>
        <v>0.85</v>
      </c>
      <c r="AC104" s="9">
        <f t="shared" si="91"/>
        <v>0.85</v>
      </c>
      <c r="AD104" s="9">
        <f t="shared" si="91"/>
        <v>0.85</v>
      </c>
      <c r="AE104" s="9">
        <f t="shared" si="91"/>
        <v>0.85</v>
      </c>
      <c r="AF104" s="9">
        <f t="shared" si="91"/>
        <v>0.85</v>
      </c>
      <c r="AG104" s="9">
        <f t="shared" si="91"/>
        <v>0.85</v>
      </c>
      <c r="AH104" s="9">
        <f t="shared" si="91"/>
        <v>0.85</v>
      </c>
      <c r="AI104" s="9">
        <f t="shared" si="91"/>
        <v>0.85</v>
      </c>
      <c r="AJ104" s="9">
        <f t="shared" si="91"/>
        <v>0.85</v>
      </c>
      <c r="AK104" s="9">
        <f t="shared" si="91"/>
        <v>0.85</v>
      </c>
      <c r="AL104" s="9">
        <f t="shared" si="91"/>
        <v>0.85</v>
      </c>
      <c r="AM104" s="9">
        <f t="shared" si="91"/>
        <v>0.85</v>
      </c>
      <c r="AN104" s="10">
        <f t="shared" si="91"/>
        <v>0.85</v>
      </c>
      <c r="AQ104" s="1" t="s">
        <v>83</v>
      </c>
      <c r="AR104" s="16">
        <f t="shared" ref="AR104:BZ104" si="92">AR$23+AR$32*$B99</f>
        <v>1</v>
      </c>
      <c r="AS104" s="9">
        <f t="shared" si="92"/>
        <v>1</v>
      </c>
      <c r="AT104" s="9">
        <f t="shared" si="92"/>
        <v>1</v>
      </c>
      <c r="AU104" s="9">
        <f t="shared" si="92"/>
        <v>1</v>
      </c>
      <c r="AV104" s="9">
        <f t="shared" si="92"/>
        <v>1</v>
      </c>
      <c r="AW104" s="9">
        <f t="shared" si="92"/>
        <v>1</v>
      </c>
      <c r="AX104" s="9">
        <f t="shared" si="92"/>
        <v>1</v>
      </c>
      <c r="AY104" s="9">
        <f t="shared" si="92"/>
        <v>1</v>
      </c>
      <c r="AZ104" s="9">
        <f t="shared" si="92"/>
        <v>1</v>
      </c>
      <c r="BA104" s="9">
        <f t="shared" si="92"/>
        <v>1</v>
      </c>
      <c r="BB104" s="9">
        <f t="shared" si="92"/>
        <v>1</v>
      </c>
      <c r="BC104" s="9">
        <f t="shared" si="92"/>
        <v>1</v>
      </c>
      <c r="BD104" s="9">
        <f t="shared" si="92"/>
        <v>1</v>
      </c>
      <c r="BE104" s="9">
        <f t="shared" si="92"/>
        <v>1</v>
      </c>
      <c r="BF104" s="9">
        <f t="shared" si="92"/>
        <v>1</v>
      </c>
      <c r="BG104" s="9">
        <f t="shared" si="92"/>
        <v>1</v>
      </c>
      <c r="BH104" s="9">
        <f t="shared" si="92"/>
        <v>1</v>
      </c>
      <c r="BI104" s="9">
        <f t="shared" si="92"/>
        <v>1</v>
      </c>
      <c r="BJ104" s="9">
        <f t="shared" si="92"/>
        <v>1</v>
      </c>
      <c r="BK104" s="9">
        <f t="shared" si="92"/>
        <v>1</v>
      </c>
      <c r="BL104" s="9">
        <f t="shared" si="92"/>
        <v>1</v>
      </c>
      <c r="BM104" s="9">
        <f t="shared" si="92"/>
        <v>1</v>
      </c>
      <c r="BN104" s="9">
        <f t="shared" si="92"/>
        <v>1</v>
      </c>
      <c r="BO104" s="9">
        <f t="shared" si="92"/>
        <v>1</v>
      </c>
      <c r="BP104" s="9">
        <f t="shared" si="92"/>
        <v>1</v>
      </c>
      <c r="BQ104" s="9">
        <f t="shared" si="92"/>
        <v>1</v>
      </c>
      <c r="BR104" s="9">
        <f t="shared" si="92"/>
        <v>1</v>
      </c>
      <c r="BS104" s="9">
        <f t="shared" si="92"/>
        <v>1</v>
      </c>
      <c r="BT104" s="9">
        <f t="shared" si="92"/>
        <v>1</v>
      </c>
      <c r="BU104" s="9">
        <f t="shared" si="92"/>
        <v>1</v>
      </c>
      <c r="BV104" s="9">
        <f t="shared" si="92"/>
        <v>1</v>
      </c>
      <c r="BW104" s="9">
        <f t="shared" si="92"/>
        <v>1</v>
      </c>
      <c r="BX104" s="9">
        <f t="shared" si="92"/>
        <v>1</v>
      </c>
      <c r="BY104" s="9">
        <f t="shared" si="92"/>
        <v>1</v>
      </c>
      <c r="BZ104" s="10">
        <f t="shared" si="92"/>
        <v>1</v>
      </c>
    </row>
    <row r="105" spans="2:78" s="122" customFormat="1" x14ac:dyDescent="0.25">
      <c r="B105" s="127"/>
      <c r="D105"/>
    </row>
    <row r="106" spans="2:78" s="122" customFormat="1" x14ac:dyDescent="0.25">
      <c r="B106" s="127"/>
      <c r="D106"/>
    </row>
    <row r="107" spans="2:78" x14ac:dyDescent="0.25">
      <c r="B107" s="126"/>
      <c r="F107" s="102"/>
    </row>
    <row r="108" spans="2:78" x14ac:dyDescent="0.25">
      <c r="B108" s="126"/>
      <c r="D108" s="121" t="s">
        <v>181</v>
      </c>
      <c r="F108" s="102"/>
    </row>
    <row r="109" spans="2:78" x14ac:dyDescent="0.25">
      <c r="B109" s="126"/>
      <c r="F109" s="102"/>
    </row>
    <row r="110" spans="2:78" x14ac:dyDescent="0.25">
      <c r="F110" s="102"/>
    </row>
    <row r="111" spans="2:78" x14ac:dyDescent="0.25">
      <c r="F111" s="102"/>
    </row>
    <row r="112" spans="2:78" x14ac:dyDescent="0.25">
      <c r="F112" s="102"/>
    </row>
    <row r="113" spans="4:40" x14ac:dyDescent="0.25">
      <c r="F113" s="102"/>
    </row>
    <row r="115" spans="4:40" ht="12.75" x14ac:dyDescent="0.2">
      <c r="D115" s="122"/>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row>
    <row r="116" spans="4:40" ht="12.75" x14ac:dyDescent="0.2">
      <c r="D116" s="122"/>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row>
    <row r="117" spans="4:40" ht="12.75" x14ac:dyDescent="0.2">
      <c r="D117" s="102"/>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row>
    <row r="118" spans="4:40" ht="12.75" x14ac:dyDescent="0.2">
      <c r="D118" s="102"/>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row>
    <row r="119" spans="4:40" ht="12.75" x14ac:dyDescent="0.2">
      <c r="D119" s="102"/>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row>
    <row r="120" spans="4:40" ht="12.75" x14ac:dyDescent="0.2">
      <c r="D120" s="102"/>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row>
    <row r="121" spans="4:40" ht="12.75" x14ac:dyDescent="0.2">
      <c r="D121" s="102"/>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row>
    <row r="122" spans="4:40" ht="12.75" x14ac:dyDescent="0.2">
      <c r="D122" s="102"/>
    </row>
    <row r="123" spans="4:40" ht="12.75" x14ac:dyDescent="0.2">
      <c r="D123" s="102"/>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DAD8C-6B86-4EAF-B1F8-56641534C2CF}">
  <sheetPr codeName="Sheet4"/>
  <dimension ref="A1:CX69"/>
  <sheetViews>
    <sheetView topLeftCell="G1" workbookViewId="0"/>
  </sheetViews>
  <sheetFormatPr defaultRowHeight="15" outlineLevelRow="1" outlineLevelCol="1" x14ac:dyDescent="0.25"/>
  <cols>
    <col min="1" max="1" width="12.5703125" style="1" hidden="1" customWidth="1" outlineLevel="1"/>
    <col min="2" max="2" width="10.5703125" style="1" hidden="1" customWidth="1" outlineLevel="1"/>
    <col min="3" max="6" width="13.42578125" style="4" hidden="1" customWidth="1" outlineLevel="1"/>
    <col min="7" max="7" width="4.42578125" style="4" customWidth="1" collapsed="1"/>
    <col min="8" max="8" width="23.140625" style="1" customWidth="1"/>
    <col min="9" max="9" width="4.42578125" style="1" customWidth="1"/>
    <col min="10" max="10" width="4.85546875" style="1" customWidth="1"/>
    <col min="11" max="11" width="40" style="1" customWidth="1"/>
    <col min="12" max="12" width="7.28515625" style="1" customWidth="1"/>
    <col min="13" max="14" width="10" style="1" customWidth="1"/>
    <col min="15" max="15" width="13.28515625" style="1" customWidth="1"/>
    <col min="16" max="20" width="10" style="1" customWidth="1"/>
    <col min="21" max="22" width="9.140625" style="1"/>
    <col min="23" max="23" width="10.5703125" style="1" bestFit="1" customWidth="1"/>
    <col min="24" max="66" width="9.140625" style="1"/>
    <col min="67" max="67" width="26.42578125" style="1" customWidth="1"/>
    <col min="68" max="16384" width="9.140625" style="1"/>
  </cols>
  <sheetData>
    <row r="1" spans="1:102" x14ac:dyDescent="0.25">
      <c r="A1" s="1" t="s">
        <v>90</v>
      </c>
      <c r="C1" s="20">
        <f ca="1">TODAY()</f>
        <v>43958</v>
      </c>
    </row>
    <row r="2" spans="1:102" ht="18.75" x14ac:dyDescent="0.3">
      <c r="H2" s="2" t="s">
        <v>31</v>
      </c>
      <c r="J2" s="3" t="s">
        <v>1</v>
      </c>
      <c r="L2" s="57" t="s">
        <v>36</v>
      </c>
      <c r="M2" s="174" t="s">
        <v>250</v>
      </c>
      <c r="N2" s="175"/>
      <c r="O2" s="175"/>
      <c r="P2" s="175"/>
      <c r="Q2" s="50" t="s">
        <v>3</v>
      </c>
      <c r="R2" s="50"/>
      <c r="S2" s="50"/>
      <c r="T2" s="50"/>
      <c r="U2" s="51" t="s">
        <v>5</v>
      </c>
      <c r="V2" s="51"/>
      <c r="W2" s="51"/>
      <c r="X2" s="51"/>
      <c r="Y2" s="52" t="s">
        <v>2</v>
      </c>
      <c r="Z2" s="52"/>
      <c r="AA2" s="52"/>
      <c r="AB2" s="52"/>
      <c r="AC2" s="53" t="s">
        <v>32</v>
      </c>
      <c r="AD2" s="53"/>
      <c r="AE2" s="53"/>
      <c r="AF2" s="54"/>
    </row>
    <row r="3" spans="1:102" x14ac:dyDescent="0.25">
      <c r="H3" s="1" t="s">
        <v>40</v>
      </c>
    </row>
    <row r="4" spans="1:102" ht="15.75" thickBot="1" x14ac:dyDescent="0.3">
      <c r="I4" s="2"/>
      <c r="J4" s="2" t="s">
        <v>35</v>
      </c>
    </row>
    <row r="5" spans="1:102" ht="15.75" thickBot="1" x14ac:dyDescent="0.3">
      <c r="C5" s="4" t="str">
        <f>IF(AND(F5="",H5=""),"","Line "&amp;E5&amp;": "&amp;K5&amp;". This is "&amp;F5&amp;". "&amp;H5)</f>
        <v>Line 5: Start of Analysis FYI. This is an input. Enter the desired first year of the analysis.</v>
      </c>
      <c r="E5" s="4">
        <f>ROW(F5)</f>
        <v>5</v>
      </c>
      <c r="F5" s="4" t="s">
        <v>6</v>
      </c>
      <c r="G5" s="4" t="s">
        <v>10</v>
      </c>
      <c r="H5" s="1" t="s">
        <v>9</v>
      </c>
      <c r="I5" s="1" t="s">
        <v>10</v>
      </c>
      <c r="K5" s="1" t="s">
        <v>34</v>
      </c>
      <c r="M5" s="173">
        <f>'Input Cashflows'!M5</f>
        <v>2020</v>
      </c>
      <c r="N5" s="12">
        <f>M5+1</f>
        <v>2021</v>
      </c>
      <c r="O5" s="12">
        <f t="shared" ref="O5:AT5" si="0">N5+1</f>
        <v>2022</v>
      </c>
      <c r="P5" s="12">
        <f t="shared" si="0"/>
        <v>2023</v>
      </c>
      <c r="Q5" s="12">
        <f t="shared" si="0"/>
        <v>2024</v>
      </c>
      <c r="R5" s="12">
        <f t="shared" si="0"/>
        <v>2025</v>
      </c>
      <c r="S5" s="12">
        <f t="shared" si="0"/>
        <v>2026</v>
      </c>
      <c r="T5" s="12">
        <f t="shared" si="0"/>
        <v>2027</v>
      </c>
      <c r="U5" s="12">
        <f t="shared" si="0"/>
        <v>2028</v>
      </c>
      <c r="V5" s="12">
        <f t="shared" si="0"/>
        <v>2029</v>
      </c>
      <c r="W5" s="12">
        <f t="shared" si="0"/>
        <v>2030</v>
      </c>
      <c r="X5" s="12">
        <f t="shared" si="0"/>
        <v>2031</v>
      </c>
      <c r="Y5" s="12">
        <f t="shared" si="0"/>
        <v>2032</v>
      </c>
      <c r="Z5" s="12">
        <f t="shared" si="0"/>
        <v>2033</v>
      </c>
      <c r="AA5" s="12">
        <f t="shared" si="0"/>
        <v>2034</v>
      </c>
      <c r="AB5" s="12">
        <f t="shared" si="0"/>
        <v>2035</v>
      </c>
      <c r="AC5" s="12">
        <f t="shared" si="0"/>
        <v>2036</v>
      </c>
      <c r="AD5" s="12">
        <f t="shared" si="0"/>
        <v>2037</v>
      </c>
      <c r="AE5" s="12">
        <f t="shared" si="0"/>
        <v>2038</v>
      </c>
      <c r="AF5" s="12">
        <f t="shared" si="0"/>
        <v>2039</v>
      </c>
      <c r="AG5" s="12">
        <f t="shared" si="0"/>
        <v>2040</v>
      </c>
      <c r="AH5" s="12">
        <f t="shared" si="0"/>
        <v>2041</v>
      </c>
      <c r="AI5" s="12">
        <f t="shared" si="0"/>
        <v>2042</v>
      </c>
      <c r="AJ5" s="12">
        <f t="shared" si="0"/>
        <v>2043</v>
      </c>
      <c r="AK5" s="12">
        <f t="shared" si="0"/>
        <v>2044</v>
      </c>
      <c r="AL5" s="12">
        <f t="shared" si="0"/>
        <v>2045</v>
      </c>
      <c r="AM5" s="12">
        <f t="shared" si="0"/>
        <v>2046</v>
      </c>
      <c r="AN5" s="12">
        <f t="shared" si="0"/>
        <v>2047</v>
      </c>
      <c r="AO5" s="12">
        <f t="shared" si="0"/>
        <v>2048</v>
      </c>
      <c r="AP5" s="12">
        <f t="shared" si="0"/>
        <v>2049</v>
      </c>
      <c r="AQ5" s="12">
        <f t="shared" si="0"/>
        <v>2050</v>
      </c>
      <c r="AR5" s="12">
        <f t="shared" si="0"/>
        <v>2051</v>
      </c>
      <c r="AS5" s="12">
        <f t="shared" si="0"/>
        <v>2052</v>
      </c>
      <c r="AT5" s="12">
        <f t="shared" si="0"/>
        <v>2053</v>
      </c>
      <c r="AU5" s="13">
        <f>AT5+1</f>
        <v>2054</v>
      </c>
      <c r="BO5" s="1" t="s">
        <v>238</v>
      </c>
    </row>
    <row r="6" spans="1:102" ht="15.75" thickBot="1" x14ac:dyDescent="0.3">
      <c r="C6" s="4" t="str">
        <f t="shared" ref="C6:C69" si="1">IF(AND(F6="",H6=""),"","Line "&amp;E6&amp;": "&amp;K6&amp;". This is "&amp;F6&amp;". "&amp;H6)</f>
        <v/>
      </c>
      <c r="E6" s="4">
        <f t="shared" ref="E6:E69" si="2">ROW(F6)</f>
        <v>6</v>
      </c>
      <c r="G6" s="4" t="s">
        <v>10</v>
      </c>
      <c r="I6" s="1" t="s">
        <v>10</v>
      </c>
      <c r="BO6" s="154"/>
      <c r="BP6" s="152">
        <f>M$5</f>
        <v>2020</v>
      </c>
      <c r="BQ6" s="152">
        <f t="shared" ref="BQ6:CX6" si="3">N$5</f>
        <v>2021</v>
      </c>
      <c r="BR6" s="152">
        <f t="shared" si="3"/>
        <v>2022</v>
      </c>
      <c r="BS6" s="152">
        <f t="shared" si="3"/>
        <v>2023</v>
      </c>
      <c r="BT6" s="152">
        <f t="shared" si="3"/>
        <v>2024</v>
      </c>
      <c r="BU6" s="152">
        <f t="shared" si="3"/>
        <v>2025</v>
      </c>
      <c r="BV6" s="152">
        <f t="shared" si="3"/>
        <v>2026</v>
      </c>
      <c r="BW6" s="152">
        <f t="shared" si="3"/>
        <v>2027</v>
      </c>
      <c r="BX6" s="152">
        <f t="shared" si="3"/>
        <v>2028</v>
      </c>
      <c r="BY6" s="152">
        <f t="shared" si="3"/>
        <v>2029</v>
      </c>
      <c r="BZ6" s="152">
        <f t="shared" si="3"/>
        <v>2030</v>
      </c>
      <c r="CA6" s="152">
        <f t="shared" si="3"/>
        <v>2031</v>
      </c>
      <c r="CB6" s="152">
        <f t="shared" si="3"/>
        <v>2032</v>
      </c>
      <c r="CC6" s="152">
        <f t="shared" si="3"/>
        <v>2033</v>
      </c>
      <c r="CD6" s="152">
        <f t="shared" si="3"/>
        <v>2034</v>
      </c>
      <c r="CE6" s="152">
        <f t="shared" si="3"/>
        <v>2035</v>
      </c>
      <c r="CF6" s="152">
        <f t="shared" si="3"/>
        <v>2036</v>
      </c>
      <c r="CG6" s="152">
        <f t="shared" si="3"/>
        <v>2037</v>
      </c>
      <c r="CH6" s="152">
        <f t="shared" si="3"/>
        <v>2038</v>
      </c>
      <c r="CI6" s="152">
        <f t="shared" si="3"/>
        <v>2039</v>
      </c>
      <c r="CJ6" s="152">
        <f t="shared" si="3"/>
        <v>2040</v>
      </c>
      <c r="CK6" s="152">
        <f t="shared" si="3"/>
        <v>2041</v>
      </c>
      <c r="CL6" s="152">
        <f t="shared" si="3"/>
        <v>2042</v>
      </c>
      <c r="CM6" s="152">
        <f t="shared" si="3"/>
        <v>2043</v>
      </c>
      <c r="CN6" s="152">
        <f t="shared" si="3"/>
        <v>2044</v>
      </c>
      <c r="CO6" s="152">
        <f t="shared" si="3"/>
        <v>2045</v>
      </c>
      <c r="CP6" s="152">
        <f t="shared" si="3"/>
        <v>2046</v>
      </c>
      <c r="CQ6" s="152">
        <f t="shared" si="3"/>
        <v>2047</v>
      </c>
      <c r="CR6" s="152">
        <f t="shared" si="3"/>
        <v>2048</v>
      </c>
      <c r="CS6" s="152">
        <f t="shared" si="3"/>
        <v>2049</v>
      </c>
      <c r="CT6" s="152">
        <f t="shared" si="3"/>
        <v>2050</v>
      </c>
      <c r="CU6" s="152">
        <f t="shared" si="3"/>
        <v>2051</v>
      </c>
      <c r="CV6" s="152">
        <f t="shared" si="3"/>
        <v>2052</v>
      </c>
      <c r="CW6" s="152">
        <f t="shared" si="3"/>
        <v>2053</v>
      </c>
      <c r="CX6" s="153">
        <f t="shared" si="3"/>
        <v>2054</v>
      </c>
    </row>
    <row r="7" spans="1:102" x14ac:dyDescent="0.25">
      <c r="C7" s="4" t="str">
        <f t="shared" si="1"/>
        <v>Line 7: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7" s="4">
        <f t="shared" si="2"/>
        <v>7</v>
      </c>
      <c r="F7" s="4" t="s">
        <v>6</v>
      </c>
      <c r="G7" s="4" t="s">
        <v>10</v>
      </c>
      <c r="H7" s="1" t="s">
        <v>48</v>
      </c>
      <c r="I7" s="1" t="s">
        <v>10</v>
      </c>
      <c r="K7" s="1" t="s">
        <v>15</v>
      </c>
      <c r="M7" s="176">
        <f>'Input Cashflows'!M7</f>
        <v>0</v>
      </c>
      <c r="N7" s="177">
        <f>'Input Cashflows'!N7</f>
        <v>0</v>
      </c>
      <c r="O7" s="177">
        <f>'Input Cashflows'!O7</f>
        <v>0</v>
      </c>
      <c r="P7" s="177">
        <f>'Input Cashflows'!P7</f>
        <v>0</v>
      </c>
      <c r="Q7" s="177">
        <f>'Input Cashflows'!Q7</f>
        <v>0</v>
      </c>
      <c r="R7" s="177">
        <f>'Input Cashflows'!R7</f>
        <v>0</v>
      </c>
      <c r="S7" s="177">
        <f>'Input Cashflows'!S7</f>
        <v>0</v>
      </c>
      <c r="T7" s="177">
        <f>'Input Cashflows'!T7</f>
        <v>0</v>
      </c>
      <c r="U7" s="177">
        <f>'Input Cashflows'!U7</f>
        <v>0</v>
      </c>
      <c r="V7" s="177">
        <f>'Input Cashflows'!V7</f>
        <v>0</v>
      </c>
      <c r="W7" s="177">
        <f>'Input Cashflows'!W7</f>
        <v>0</v>
      </c>
      <c r="X7" s="177">
        <f>'Input Cashflows'!X7</f>
        <v>0</v>
      </c>
      <c r="Y7" s="177">
        <f>'Input Cashflows'!Y7</f>
        <v>0</v>
      </c>
      <c r="Z7" s="177">
        <f>'Input Cashflows'!Z7</f>
        <v>0</v>
      </c>
      <c r="AA7" s="177">
        <f>'Input Cashflows'!AA7</f>
        <v>0</v>
      </c>
      <c r="AB7" s="177">
        <f>'Input Cashflows'!AB7</f>
        <v>0</v>
      </c>
      <c r="AC7" s="177">
        <f>'Input Cashflows'!AC7</f>
        <v>0</v>
      </c>
      <c r="AD7" s="177">
        <f>'Input Cashflows'!AD7</f>
        <v>0</v>
      </c>
      <c r="AE7" s="177">
        <f>'Input Cashflows'!AE7</f>
        <v>0</v>
      </c>
      <c r="AF7" s="177">
        <f>'Input Cashflows'!AF7</f>
        <v>0</v>
      </c>
      <c r="AG7" s="177">
        <f>'Input Cashflows'!AG7</f>
        <v>0</v>
      </c>
      <c r="AH7" s="177">
        <f>'Input Cashflows'!AH7</f>
        <v>0</v>
      </c>
      <c r="AI7" s="177">
        <f>'Input Cashflows'!AI7</f>
        <v>0</v>
      </c>
      <c r="AJ7" s="177">
        <f>'Input Cashflows'!AJ7</f>
        <v>0</v>
      </c>
      <c r="AK7" s="177">
        <f>'Input Cashflows'!AK7</f>
        <v>0</v>
      </c>
      <c r="AL7" s="177">
        <f>'Input Cashflows'!AL7</f>
        <v>0</v>
      </c>
      <c r="AM7" s="177">
        <f>'Input Cashflows'!AM7</f>
        <v>0</v>
      </c>
      <c r="AN7" s="177">
        <f>'Input Cashflows'!AN7</f>
        <v>0</v>
      </c>
      <c r="AO7" s="177">
        <f>'Input Cashflows'!AO7</f>
        <v>0</v>
      </c>
      <c r="AP7" s="177">
        <f>'Input Cashflows'!AP7</f>
        <v>0</v>
      </c>
      <c r="AQ7" s="177">
        <f>'Input Cashflows'!AQ7</f>
        <v>0</v>
      </c>
      <c r="AR7" s="178">
        <f>'Input Cashflows'!AR7</f>
        <v>0</v>
      </c>
      <c r="AS7" s="178">
        <f>'Input Cashflows'!AS7</f>
        <v>0</v>
      </c>
      <c r="AT7" s="178">
        <f>'Input Cashflows'!AT7</f>
        <v>0</v>
      </c>
      <c r="AU7" s="179">
        <f>'Input Cashflows'!AU7</f>
        <v>0</v>
      </c>
      <c r="BO7" s="155" t="str">
        <f>K7</f>
        <v>Gross Operating Income to Company</v>
      </c>
      <c r="BP7" s="146">
        <f t="shared" ref="BP7:CX7" si="4">M7</f>
        <v>0</v>
      </c>
      <c r="BQ7" s="146">
        <f t="shared" si="4"/>
        <v>0</v>
      </c>
      <c r="BR7" s="146">
        <f t="shared" si="4"/>
        <v>0</v>
      </c>
      <c r="BS7" s="146">
        <f t="shared" si="4"/>
        <v>0</v>
      </c>
      <c r="BT7" s="146">
        <f t="shared" si="4"/>
        <v>0</v>
      </c>
      <c r="BU7" s="146">
        <f t="shared" si="4"/>
        <v>0</v>
      </c>
      <c r="BV7" s="146">
        <f t="shared" si="4"/>
        <v>0</v>
      </c>
      <c r="BW7" s="146">
        <f t="shared" si="4"/>
        <v>0</v>
      </c>
      <c r="BX7" s="146">
        <f t="shared" si="4"/>
        <v>0</v>
      </c>
      <c r="BY7" s="146">
        <f t="shared" si="4"/>
        <v>0</v>
      </c>
      <c r="BZ7" s="146">
        <f t="shared" si="4"/>
        <v>0</v>
      </c>
      <c r="CA7" s="146">
        <f t="shared" si="4"/>
        <v>0</v>
      </c>
      <c r="CB7" s="146">
        <f t="shared" si="4"/>
        <v>0</v>
      </c>
      <c r="CC7" s="146">
        <f t="shared" si="4"/>
        <v>0</v>
      </c>
      <c r="CD7" s="146">
        <f t="shared" si="4"/>
        <v>0</v>
      </c>
      <c r="CE7" s="146">
        <f t="shared" si="4"/>
        <v>0</v>
      </c>
      <c r="CF7" s="146">
        <f t="shared" si="4"/>
        <v>0</v>
      </c>
      <c r="CG7" s="146">
        <f t="shared" si="4"/>
        <v>0</v>
      </c>
      <c r="CH7" s="146">
        <f t="shared" si="4"/>
        <v>0</v>
      </c>
      <c r="CI7" s="146">
        <f t="shared" si="4"/>
        <v>0</v>
      </c>
      <c r="CJ7" s="146">
        <f t="shared" si="4"/>
        <v>0</v>
      </c>
      <c r="CK7" s="146">
        <f t="shared" si="4"/>
        <v>0</v>
      </c>
      <c r="CL7" s="146">
        <f t="shared" si="4"/>
        <v>0</v>
      </c>
      <c r="CM7" s="146">
        <f t="shared" si="4"/>
        <v>0</v>
      </c>
      <c r="CN7" s="146">
        <f t="shared" si="4"/>
        <v>0</v>
      </c>
      <c r="CO7" s="146">
        <f t="shared" si="4"/>
        <v>0</v>
      </c>
      <c r="CP7" s="146">
        <f t="shared" si="4"/>
        <v>0</v>
      </c>
      <c r="CQ7" s="146">
        <f t="shared" si="4"/>
        <v>0</v>
      </c>
      <c r="CR7" s="146">
        <f t="shared" si="4"/>
        <v>0</v>
      </c>
      <c r="CS7" s="146">
        <f t="shared" si="4"/>
        <v>0</v>
      </c>
      <c r="CT7" s="146">
        <f t="shared" si="4"/>
        <v>0</v>
      </c>
      <c r="CU7" s="146">
        <f t="shared" si="4"/>
        <v>0</v>
      </c>
      <c r="CV7" s="146">
        <f t="shared" si="4"/>
        <v>0</v>
      </c>
      <c r="CW7" s="146">
        <f t="shared" si="4"/>
        <v>0</v>
      </c>
      <c r="CX7" s="147">
        <f t="shared" si="4"/>
        <v>0</v>
      </c>
    </row>
    <row r="8" spans="1:102" x14ac:dyDescent="0.25">
      <c r="C8" s="4" t="str">
        <f t="shared" si="1"/>
        <v>Line 8: Operating Expenses. This is an input. Enter the projected operating costs per year.  This can include capital or construction costs.</v>
      </c>
      <c r="E8" s="4">
        <f t="shared" si="2"/>
        <v>8</v>
      </c>
      <c r="F8" s="4" t="s">
        <v>6</v>
      </c>
      <c r="G8" s="4" t="s">
        <v>10</v>
      </c>
      <c r="H8" s="1" t="s">
        <v>37</v>
      </c>
      <c r="I8" s="1" t="s">
        <v>10</v>
      </c>
      <c r="K8" s="1" t="s">
        <v>4</v>
      </c>
      <c r="L8" s="1" t="s">
        <v>33</v>
      </c>
      <c r="M8" s="180">
        <f>'Input Cashflows'!M8</f>
        <v>0</v>
      </c>
      <c r="N8" s="181">
        <f>'Input Cashflows'!N8</f>
        <v>0</v>
      </c>
      <c r="O8" s="181">
        <f>'Input Cashflows'!O8</f>
        <v>0</v>
      </c>
      <c r="P8" s="181">
        <f>'Input Cashflows'!P8</f>
        <v>0</v>
      </c>
      <c r="Q8" s="181">
        <f>'Input Cashflows'!Q8</f>
        <v>0</v>
      </c>
      <c r="R8" s="181">
        <f>'Input Cashflows'!R8</f>
        <v>0</v>
      </c>
      <c r="S8" s="181">
        <f>'Input Cashflows'!S8</f>
        <v>0</v>
      </c>
      <c r="T8" s="181">
        <f>'Input Cashflows'!T8</f>
        <v>0</v>
      </c>
      <c r="U8" s="181">
        <f>'Input Cashflows'!U8</f>
        <v>0</v>
      </c>
      <c r="V8" s="181">
        <f>'Input Cashflows'!V8</f>
        <v>0</v>
      </c>
      <c r="W8" s="181">
        <f>'Input Cashflows'!W8</f>
        <v>0</v>
      </c>
      <c r="X8" s="181">
        <f>'Input Cashflows'!X8</f>
        <v>0</v>
      </c>
      <c r="Y8" s="181">
        <f>'Input Cashflows'!Y8</f>
        <v>0</v>
      </c>
      <c r="Z8" s="181">
        <f>'Input Cashflows'!Z8</f>
        <v>0</v>
      </c>
      <c r="AA8" s="181">
        <f>'Input Cashflows'!AA8</f>
        <v>0</v>
      </c>
      <c r="AB8" s="181">
        <f>'Input Cashflows'!AB8</f>
        <v>0</v>
      </c>
      <c r="AC8" s="181">
        <f>'Input Cashflows'!AC8</f>
        <v>0</v>
      </c>
      <c r="AD8" s="181">
        <f>'Input Cashflows'!AD8</f>
        <v>0</v>
      </c>
      <c r="AE8" s="181">
        <f>'Input Cashflows'!AE8</f>
        <v>0</v>
      </c>
      <c r="AF8" s="181">
        <f>'Input Cashflows'!AF8</f>
        <v>0</v>
      </c>
      <c r="AG8" s="181">
        <f>'Input Cashflows'!AG8</f>
        <v>0</v>
      </c>
      <c r="AH8" s="181">
        <f>'Input Cashflows'!AH8</f>
        <v>0</v>
      </c>
      <c r="AI8" s="181">
        <f>'Input Cashflows'!AI8</f>
        <v>0</v>
      </c>
      <c r="AJ8" s="181">
        <f>'Input Cashflows'!AJ8</f>
        <v>0</v>
      </c>
      <c r="AK8" s="181">
        <f>'Input Cashflows'!AK8</f>
        <v>0</v>
      </c>
      <c r="AL8" s="181">
        <f>'Input Cashflows'!AL8</f>
        <v>0</v>
      </c>
      <c r="AM8" s="181">
        <f>'Input Cashflows'!AM8</f>
        <v>0</v>
      </c>
      <c r="AN8" s="181">
        <f>'Input Cashflows'!AN8</f>
        <v>0</v>
      </c>
      <c r="AO8" s="181">
        <f>'Input Cashflows'!AO8</f>
        <v>0</v>
      </c>
      <c r="AP8" s="181">
        <f>'Input Cashflows'!AP8</f>
        <v>0</v>
      </c>
      <c r="AQ8" s="181">
        <f>'Input Cashflows'!AQ8</f>
        <v>0</v>
      </c>
      <c r="AR8" s="182">
        <f>'Input Cashflows'!AR8</f>
        <v>0</v>
      </c>
      <c r="AS8" s="182">
        <f>'Input Cashflows'!AS8</f>
        <v>0</v>
      </c>
      <c r="AT8" s="182">
        <f>'Input Cashflows'!AT8</f>
        <v>0</v>
      </c>
      <c r="AU8" s="183">
        <f>'Input Cashflows'!AU8</f>
        <v>0</v>
      </c>
      <c r="BO8" s="156" t="str">
        <f t="shared" ref="BO8:BO12" si="5">K8</f>
        <v>Operating Expenses</v>
      </c>
      <c r="BP8" s="150">
        <f t="shared" ref="BP8:BY11" si="6">-M8</f>
        <v>0</v>
      </c>
      <c r="BQ8" s="150">
        <f t="shared" si="6"/>
        <v>0</v>
      </c>
      <c r="BR8" s="150">
        <f t="shared" si="6"/>
        <v>0</v>
      </c>
      <c r="BS8" s="150">
        <f t="shared" si="6"/>
        <v>0</v>
      </c>
      <c r="BT8" s="150">
        <f t="shared" si="6"/>
        <v>0</v>
      </c>
      <c r="BU8" s="150">
        <f t="shared" si="6"/>
        <v>0</v>
      </c>
      <c r="BV8" s="150">
        <f t="shared" si="6"/>
        <v>0</v>
      </c>
      <c r="BW8" s="150">
        <f t="shared" si="6"/>
        <v>0</v>
      </c>
      <c r="BX8" s="150">
        <f t="shared" si="6"/>
        <v>0</v>
      </c>
      <c r="BY8" s="150">
        <f t="shared" si="6"/>
        <v>0</v>
      </c>
      <c r="BZ8" s="150">
        <f t="shared" ref="BZ8:CF11" si="7">-W8</f>
        <v>0</v>
      </c>
      <c r="CA8" s="150">
        <f t="shared" si="7"/>
        <v>0</v>
      </c>
      <c r="CB8" s="150">
        <f t="shared" si="7"/>
        <v>0</v>
      </c>
      <c r="CC8" s="150">
        <f t="shared" si="7"/>
        <v>0</v>
      </c>
      <c r="CD8" s="150">
        <f t="shared" si="7"/>
        <v>0</v>
      </c>
      <c r="CE8" s="150">
        <f t="shared" si="7"/>
        <v>0</v>
      </c>
      <c r="CF8" s="150">
        <f t="shared" si="7"/>
        <v>0</v>
      </c>
      <c r="CG8" s="150">
        <f t="shared" ref="CG8:CV11" si="8">-AD8</f>
        <v>0</v>
      </c>
      <c r="CH8" s="150">
        <f t="shared" si="8"/>
        <v>0</v>
      </c>
      <c r="CI8" s="150">
        <f t="shared" si="8"/>
        <v>0</v>
      </c>
      <c r="CJ8" s="150">
        <f t="shared" si="8"/>
        <v>0</v>
      </c>
      <c r="CK8" s="150">
        <f t="shared" si="8"/>
        <v>0</v>
      </c>
      <c r="CL8" s="150">
        <f t="shared" si="8"/>
        <v>0</v>
      </c>
      <c r="CM8" s="150">
        <f t="shared" si="8"/>
        <v>0</v>
      </c>
      <c r="CN8" s="150">
        <f t="shared" si="8"/>
        <v>0</v>
      </c>
      <c r="CO8" s="150">
        <f t="shared" si="8"/>
        <v>0</v>
      </c>
      <c r="CP8" s="150">
        <f t="shared" si="8"/>
        <v>0</v>
      </c>
      <c r="CQ8" s="150">
        <f t="shared" si="8"/>
        <v>0</v>
      </c>
      <c r="CR8" s="150">
        <f t="shared" si="8"/>
        <v>0</v>
      </c>
      <c r="CS8" s="150">
        <f t="shared" si="8"/>
        <v>0</v>
      </c>
      <c r="CT8" s="150">
        <f t="shared" si="8"/>
        <v>0</v>
      </c>
      <c r="CU8" s="150">
        <f t="shared" si="8"/>
        <v>0</v>
      </c>
      <c r="CV8" s="150">
        <f t="shared" si="8"/>
        <v>0</v>
      </c>
      <c r="CW8" s="150">
        <f t="shared" ref="CW8:CX11" si="9">-AT8</f>
        <v>0</v>
      </c>
      <c r="CX8" s="151">
        <f t="shared" si="9"/>
        <v>0</v>
      </c>
    </row>
    <row r="9" spans="1:102" x14ac:dyDescent="0.25">
      <c r="C9" s="4" t="str">
        <f t="shared" si="1"/>
        <v>Line 9: Expected Debt Principal Repayments. This is an input. Enter the net amount of Principal to be repaid as a negative number.  If there are debt disbursements to the company in this year, add those as a positive number.</v>
      </c>
      <c r="E9" s="4">
        <f t="shared" si="2"/>
        <v>9</v>
      </c>
      <c r="F9" s="4" t="s">
        <v>6</v>
      </c>
      <c r="G9" s="4" t="s">
        <v>10</v>
      </c>
      <c r="H9" s="1" t="s">
        <v>245</v>
      </c>
      <c r="I9" s="1" t="s">
        <v>10</v>
      </c>
      <c r="K9" s="1" t="s">
        <v>246</v>
      </c>
      <c r="L9" s="1" t="s">
        <v>33</v>
      </c>
      <c r="M9" s="180">
        <f>'Input Cashflows'!M9</f>
        <v>0</v>
      </c>
      <c r="N9" s="181">
        <f>'Input Cashflows'!N9</f>
        <v>0</v>
      </c>
      <c r="O9" s="181">
        <f>'Input Cashflows'!O9</f>
        <v>0</v>
      </c>
      <c r="P9" s="181">
        <f>'Input Cashflows'!P9</f>
        <v>0</v>
      </c>
      <c r="Q9" s="181">
        <f>'Input Cashflows'!Q9</f>
        <v>0</v>
      </c>
      <c r="R9" s="181">
        <f>'Input Cashflows'!R9</f>
        <v>0</v>
      </c>
      <c r="S9" s="181">
        <f>'Input Cashflows'!S9</f>
        <v>0</v>
      </c>
      <c r="T9" s="181">
        <f>'Input Cashflows'!T9</f>
        <v>0</v>
      </c>
      <c r="U9" s="181">
        <f>'Input Cashflows'!U9</f>
        <v>0</v>
      </c>
      <c r="V9" s="181">
        <f>'Input Cashflows'!V9</f>
        <v>0</v>
      </c>
      <c r="W9" s="181">
        <f>'Input Cashflows'!W9</f>
        <v>0</v>
      </c>
      <c r="X9" s="181">
        <f>'Input Cashflows'!X9</f>
        <v>0</v>
      </c>
      <c r="Y9" s="181">
        <f>'Input Cashflows'!Y9</f>
        <v>0</v>
      </c>
      <c r="Z9" s="181">
        <f>'Input Cashflows'!Z9</f>
        <v>0</v>
      </c>
      <c r="AA9" s="181">
        <f>'Input Cashflows'!AA9</f>
        <v>0</v>
      </c>
      <c r="AB9" s="181">
        <f>'Input Cashflows'!AB9</f>
        <v>0</v>
      </c>
      <c r="AC9" s="181">
        <f>'Input Cashflows'!AC9</f>
        <v>0</v>
      </c>
      <c r="AD9" s="181">
        <f>'Input Cashflows'!AD9</f>
        <v>0</v>
      </c>
      <c r="AE9" s="181">
        <f>'Input Cashflows'!AE9</f>
        <v>0</v>
      </c>
      <c r="AF9" s="181">
        <f>'Input Cashflows'!AF9</f>
        <v>0</v>
      </c>
      <c r="AG9" s="181">
        <f>'Input Cashflows'!AG9</f>
        <v>0</v>
      </c>
      <c r="AH9" s="181">
        <f>'Input Cashflows'!AH9</f>
        <v>0</v>
      </c>
      <c r="AI9" s="181">
        <f>'Input Cashflows'!AI9</f>
        <v>0</v>
      </c>
      <c r="AJ9" s="181">
        <f>'Input Cashflows'!AJ9</f>
        <v>0</v>
      </c>
      <c r="AK9" s="181">
        <f>'Input Cashflows'!AK9</f>
        <v>0</v>
      </c>
      <c r="AL9" s="181">
        <f>'Input Cashflows'!AL9</f>
        <v>0</v>
      </c>
      <c r="AM9" s="181">
        <f>'Input Cashflows'!AM9</f>
        <v>0</v>
      </c>
      <c r="AN9" s="181">
        <f>'Input Cashflows'!AN9</f>
        <v>0</v>
      </c>
      <c r="AO9" s="181">
        <f>'Input Cashflows'!AO9</f>
        <v>0</v>
      </c>
      <c r="AP9" s="181">
        <f>'Input Cashflows'!AP9</f>
        <v>0</v>
      </c>
      <c r="AQ9" s="181">
        <f>'Input Cashflows'!AQ9</f>
        <v>0</v>
      </c>
      <c r="AR9" s="182">
        <f>'Input Cashflows'!AR9</f>
        <v>0</v>
      </c>
      <c r="AS9" s="182">
        <f>'Input Cashflows'!AS9</f>
        <v>0</v>
      </c>
      <c r="AT9" s="182">
        <f>'Input Cashflows'!AT9</f>
        <v>0</v>
      </c>
      <c r="AU9" s="183">
        <f>'Input Cashflows'!AU9</f>
        <v>0</v>
      </c>
      <c r="BO9" s="156" t="str">
        <f t="shared" si="5"/>
        <v>Expected Debt Principal Repayments</v>
      </c>
      <c r="BP9" s="150">
        <f t="shared" si="6"/>
        <v>0</v>
      </c>
      <c r="BQ9" s="150">
        <f t="shared" si="6"/>
        <v>0</v>
      </c>
      <c r="BR9" s="150">
        <f t="shared" si="6"/>
        <v>0</v>
      </c>
      <c r="BS9" s="150">
        <f t="shared" si="6"/>
        <v>0</v>
      </c>
      <c r="BT9" s="150">
        <f t="shared" si="6"/>
        <v>0</v>
      </c>
      <c r="BU9" s="150">
        <f t="shared" si="6"/>
        <v>0</v>
      </c>
      <c r="BV9" s="150">
        <f t="shared" si="6"/>
        <v>0</v>
      </c>
      <c r="BW9" s="150">
        <f t="shared" si="6"/>
        <v>0</v>
      </c>
      <c r="BX9" s="150">
        <f t="shared" si="6"/>
        <v>0</v>
      </c>
      <c r="BY9" s="150">
        <f t="shared" si="6"/>
        <v>0</v>
      </c>
      <c r="BZ9" s="150">
        <f t="shared" si="7"/>
        <v>0</v>
      </c>
      <c r="CA9" s="150">
        <f t="shared" si="7"/>
        <v>0</v>
      </c>
      <c r="CB9" s="150">
        <f t="shared" si="7"/>
        <v>0</v>
      </c>
      <c r="CC9" s="150">
        <f t="shared" si="7"/>
        <v>0</v>
      </c>
      <c r="CD9" s="150">
        <f t="shared" si="7"/>
        <v>0</v>
      </c>
      <c r="CE9" s="150">
        <f t="shared" si="7"/>
        <v>0</v>
      </c>
      <c r="CF9" s="150">
        <f t="shared" si="7"/>
        <v>0</v>
      </c>
      <c r="CG9" s="150">
        <f t="shared" si="8"/>
        <v>0</v>
      </c>
      <c r="CH9" s="150">
        <f t="shared" si="8"/>
        <v>0</v>
      </c>
      <c r="CI9" s="150">
        <f t="shared" si="8"/>
        <v>0</v>
      </c>
      <c r="CJ9" s="150">
        <f t="shared" si="8"/>
        <v>0</v>
      </c>
      <c r="CK9" s="150">
        <f t="shared" si="8"/>
        <v>0</v>
      </c>
      <c r="CL9" s="150">
        <f t="shared" si="8"/>
        <v>0</v>
      </c>
      <c r="CM9" s="150">
        <f t="shared" si="8"/>
        <v>0</v>
      </c>
      <c r="CN9" s="150">
        <f t="shared" si="8"/>
        <v>0</v>
      </c>
      <c r="CO9" s="150">
        <f t="shared" si="8"/>
        <v>0</v>
      </c>
      <c r="CP9" s="150">
        <f t="shared" si="8"/>
        <v>0</v>
      </c>
      <c r="CQ9" s="150">
        <f t="shared" si="8"/>
        <v>0</v>
      </c>
      <c r="CR9" s="150">
        <f t="shared" si="8"/>
        <v>0</v>
      </c>
      <c r="CS9" s="150">
        <f t="shared" si="8"/>
        <v>0</v>
      </c>
      <c r="CT9" s="150">
        <f t="shared" si="8"/>
        <v>0</v>
      </c>
      <c r="CU9" s="150">
        <f t="shared" si="8"/>
        <v>0</v>
      </c>
      <c r="CV9" s="150">
        <f t="shared" si="8"/>
        <v>0</v>
      </c>
      <c r="CW9" s="150">
        <f t="shared" si="9"/>
        <v>0</v>
      </c>
      <c r="CX9" s="151">
        <f t="shared" si="9"/>
        <v>0</v>
      </c>
    </row>
    <row r="10" spans="1:102" ht="15.75" thickBot="1" x14ac:dyDescent="0.3">
      <c r="C10" s="4" t="str">
        <f t="shared" si="1"/>
        <v>Line 10: Expected Debt Interest Repayments. This is an input. Enter the net amount of interest to be paid as a negative number.</v>
      </c>
      <c r="E10" s="4">
        <f t="shared" si="2"/>
        <v>10</v>
      </c>
      <c r="F10" s="4" t="s">
        <v>6</v>
      </c>
      <c r="G10" s="4" t="s">
        <v>10</v>
      </c>
      <c r="H10" s="1" t="s">
        <v>47</v>
      </c>
      <c r="I10" s="1" t="s">
        <v>10</v>
      </c>
      <c r="K10" s="1" t="s">
        <v>45</v>
      </c>
      <c r="L10" s="1" t="s">
        <v>33</v>
      </c>
      <c r="M10" s="180">
        <f>'Input Cashflows'!M10</f>
        <v>0</v>
      </c>
      <c r="N10" s="181">
        <f>'Input Cashflows'!N10</f>
        <v>0</v>
      </c>
      <c r="O10" s="184">
        <f>'Input Cashflows'!O10</f>
        <v>0</v>
      </c>
      <c r="P10" s="184">
        <f>'Input Cashflows'!P10</f>
        <v>0</v>
      </c>
      <c r="Q10" s="181">
        <f>'Input Cashflows'!Q10</f>
        <v>0</v>
      </c>
      <c r="R10" s="181">
        <f>'Input Cashflows'!R10</f>
        <v>0</v>
      </c>
      <c r="S10" s="181">
        <f>'Input Cashflows'!S10</f>
        <v>0</v>
      </c>
      <c r="T10" s="181">
        <f>'Input Cashflows'!T10</f>
        <v>0</v>
      </c>
      <c r="U10" s="181">
        <f>'Input Cashflows'!U10</f>
        <v>0</v>
      </c>
      <c r="V10" s="181">
        <f>'Input Cashflows'!V10</f>
        <v>0</v>
      </c>
      <c r="W10" s="181">
        <f>'Input Cashflows'!W10</f>
        <v>0</v>
      </c>
      <c r="X10" s="181">
        <f>'Input Cashflows'!X10</f>
        <v>0</v>
      </c>
      <c r="Y10" s="181">
        <f>'Input Cashflows'!Y10</f>
        <v>0</v>
      </c>
      <c r="Z10" s="181">
        <f>'Input Cashflows'!Z10</f>
        <v>0</v>
      </c>
      <c r="AA10" s="181">
        <f>'Input Cashflows'!AA10</f>
        <v>0</v>
      </c>
      <c r="AB10" s="181">
        <f>'Input Cashflows'!AB10</f>
        <v>0</v>
      </c>
      <c r="AC10" s="181">
        <f>'Input Cashflows'!AC10</f>
        <v>0</v>
      </c>
      <c r="AD10" s="181">
        <f>'Input Cashflows'!AD10</f>
        <v>0</v>
      </c>
      <c r="AE10" s="181">
        <f>'Input Cashflows'!AE10</f>
        <v>0</v>
      </c>
      <c r="AF10" s="181">
        <f>'Input Cashflows'!AF10</f>
        <v>0</v>
      </c>
      <c r="AG10" s="181">
        <f>'Input Cashflows'!AG10</f>
        <v>0</v>
      </c>
      <c r="AH10" s="181">
        <f>'Input Cashflows'!AH10</f>
        <v>0</v>
      </c>
      <c r="AI10" s="181">
        <f>'Input Cashflows'!AI10</f>
        <v>0</v>
      </c>
      <c r="AJ10" s="181">
        <f>'Input Cashflows'!AJ10</f>
        <v>0</v>
      </c>
      <c r="AK10" s="181">
        <f>'Input Cashflows'!AK10</f>
        <v>0</v>
      </c>
      <c r="AL10" s="181">
        <f>'Input Cashflows'!AL10</f>
        <v>0</v>
      </c>
      <c r="AM10" s="181">
        <f>'Input Cashflows'!AM10</f>
        <v>0</v>
      </c>
      <c r="AN10" s="181">
        <f>'Input Cashflows'!AN10</f>
        <v>0</v>
      </c>
      <c r="AO10" s="181">
        <f>'Input Cashflows'!AO10</f>
        <v>0</v>
      </c>
      <c r="AP10" s="181">
        <f>'Input Cashflows'!AP10</f>
        <v>0</v>
      </c>
      <c r="AQ10" s="181">
        <f>'Input Cashflows'!AQ10</f>
        <v>0</v>
      </c>
      <c r="AR10" s="182">
        <f>'Input Cashflows'!AR10</f>
        <v>0</v>
      </c>
      <c r="AS10" s="182">
        <f>'Input Cashflows'!AS10</f>
        <v>0</v>
      </c>
      <c r="AT10" s="182">
        <f>'Input Cashflows'!AT10</f>
        <v>0</v>
      </c>
      <c r="AU10" s="183">
        <f>'Input Cashflows'!AU10</f>
        <v>0</v>
      </c>
      <c r="BO10" s="156" t="str">
        <f t="shared" si="5"/>
        <v>Expected Debt Interest Repayments</v>
      </c>
      <c r="BP10" s="150">
        <f t="shared" si="6"/>
        <v>0</v>
      </c>
      <c r="BQ10" s="150">
        <f t="shared" si="6"/>
        <v>0</v>
      </c>
      <c r="BR10" s="150">
        <f t="shared" si="6"/>
        <v>0</v>
      </c>
      <c r="BS10" s="150">
        <f t="shared" si="6"/>
        <v>0</v>
      </c>
      <c r="BT10" s="150">
        <f t="shared" si="6"/>
        <v>0</v>
      </c>
      <c r="BU10" s="150">
        <f t="shared" si="6"/>
        <v>0</v>
      </c>
      <c r="BV10" s="150">
        <f t="shared" si="6"/>
        <v>0</v>
      </c>
      <c r="BW10" s="150">
        <f t="shared" si="6"/>
        <v>0</v>
      </c>
      <c r="BX10" s="150">
        <f t="shared" si="6"/>
        <v>0</v>
      </c>
      <c r="BY10" s="150">
        <f t="shared" si="6"/>
        <v>0</v>
      </c>
      <c r="BZ10" s="150">
        <f t="shared" si="7"/>
        <v>0</v>
      </c>
      <c r="CA10" s="150">
        <f t="shared" si="7"/>
        <v>0</v>
      </c>
      <c r="CB10" s="150">
        <f t="shared" si="7"/>
        <v>0</v>
      </c>
      <c r="CC10" s="150">
        <f t="shared" si="7"/>
        <v>0</v>
      </c>
      <c r="CD10" s="150">
        <f t="shared" si="7"/>
        <v>0</v>
      </c>
      <c r="CE10" s="150">
        <f t="shared" si="7"/>
        <v>0</v>
      </c>
      <c r="CF10" s="150">
        <f t="shared" si="7"/>
        <v>0</v>
      </c>
      <c r="CG10" s="150">
        <f t="shared" si="8"/>
        <v>0</v>
      </c>
      <c r="CH10" s="150">
        <f t="shared" si="8"/>
        <v>0</v>
      </c>
      <c r="CI10" s="150">
        <f t="shared" si="8"/>
        <v>0</v>
      </c>
      <c r="CJ10" s="150">
        <f t="shared" si="8"/>
        <v>0</v>
      </c>
      <c r="CK10" s="150">
        <f t="shared" si="8"/>
        <v>0</v>
      </c>
      <c r="CL10" s="150">
        <f t="shared" si="8"/>
        <v>0</v>
      </c>
      <c r="CM10" s="150">
        <f t="shared" si="8"/>
        <v>0</v>
      </c>
      <c r="CN10" s="150">
        <f t="shared" si="8"/>
        <v>0</v>
      </c>
      <c r="CO10" s="150">
        <f t="shared" si="8"/>
        <v>0</v>
      </c>
      <c r="CP10" s="150">
        <f t="shared" si="8"/>
        <v>0</v>
      </c>
      <c r="CQ10" s="150">
        <f t="shared" si="8"/>
        <v>0</v>
      </c>
      <c r="CR10" s="150">
        <f t="shared" si="8"/>
        <v>0</v>
      </c>
      <c r="CS10" s="150">
        <f t="shared" si="8"/>
        <v>0</v>
      </c>
      <c r="CT10" s="150">
        <f t="shared" si="8"/>
        <v>0</v>
      </c>
      <c r="CU10" s="150">
        <f t="shared" si="8"/>
        <v>0</v>
      </c>
      <c r="CV10" s="150">
        <f t="shared" si="8"/>
        <v>0</v>
      </c>
      <c r="CW10" s="150">
        <f t="shared" si="9"/>
        <v>0</v>
      </c>
      <c r="CX10" s="151">
        <f t="shared" si="9"/>
        <v>0</v>
      </c>
    </row>
    <row r="11" spans="1:102" x14ac:dyDescent="0.25">
      <c r="C11" s="4" t="str">
        <f t="shared" si="1"/>
        <v>Line 11: Direct Support payments. This is an input. This line can be used for payments such as payments for minimum revenue guarantees for toll roads.</v>
      </c>
      <c r="E11" s="4">
        <f t="shared" si="2"/>
        <v>11</v>
      </c>
      <c r="F11" s="4" t="s">
        <v>6</v>
      </c>
      <c r="G11" s="4" t="s">
        <v>10</v>
      </c>
      <c r="H11" s="1" t="s">
        <v>42</v>
      </c>
      <c r="I11" s="1" t="s">
        <v>10</v>
      </c>
      <c r="K11" s="1" t="s">
        <v>197</v>
      </c>
      <c r="L11" s="1" t="s">
        <v>33</v>
      </c>
      <c r="M11" s="185">
        <f>'Input Cashflows'!M11</f>
        <v>0</v>
      </c>
      <c r="N11" s="186">
        <f>'Input Cashflows'!N11</f>
        <v>0</v>
      </c>
      <c r="O11" s="186">
        <f>'Input Cashflows'!O11</f>
        <v>0</v>
      </c>
      <c r="P11" s="186">
        <f>'Input Cashflows'!P11</f>
        <v>0</v>
      </c>
      <c r="Q11" s="186">
        <f>'Input Cashflows'!Q11</f>
        <v>0</v>
      </c>
      <c r="R11" s="186">
        <f>'Input Cashflows'!R11</f>
        <v>0</v>
      </c>
      <c r="S11" s="186">
        <f>'Input Cashflows'!S11</f>
        <v>0</v>
      </c>
      <c r="T11" s="186">
        <f>'Input Cashflows'!T11</f>
        <v>0</v>
      </c>
      <c r="U11" s="186">
        <f>'Input Cashflows'!U11</f>
        <v>0</v>
      </c>
      <c r="V11" s="186">
        <f>'Input Cashflows'!V11</f>
        <v>0</v>
      </c>
      <c r="W11" s="186">
        <f>'Input Cashflows'!W11</f>
        <v>0</v>
      </c>
      <c r="X11" s="186">
        <f>'Input Cashflows'!X11</f>
        <v>0</v>
      </c>
      <c r="Y11" s="186">
        <f>'Input Cashflows'!Y11</f>
        <v>0</v>
      </c>
      <c r="Z11" s="186">
        <f>'Input Cashflows'!Z11</f>
        <v>0</v>
      </c>
      <c r="AA11" s="186">
        <f>'Input Cashflows'!AA11</f>
        <v>0</v>
      </c>
      <c r="AB11" s="186">
        <f>'Input Cashflows'!AB11</f>
        <v>0</v>
      </c>
      <c r="AC11" s="186">
        <f>'Input Cashflows'!AC11</f>
        <v>0</v>
      </c>
      <c r="AD11" s="186">
        <f>'Input Cashflows'!AD11</f>
        <v>0</v>
      </c>
      <c r="AE11" s="186">
        <f>'Input Cashflows'!AE11</f>
        <v>0</v>
      </c>
      <c r="AF11" s="186">
        <f>'Input Cashflows'!AF11</f>
        <v>0</v>
      </c>
      <c r="AG11" s="186">
        <f>'Input Cashflows'!AG11</f>
        <v>0</v>
      </c>
      <c r="AH11" s="186">
        <f>'Input Cashflows'!AH11</f>
        <v>0</v>
      </c>
      <c r="AI11" s="186">
        <f>'Input Cashflows'!AI11</f>
        <v>0</v>
      </c>
      <c r="AJ11" s="186">
        <f>'Input Cashflows'!AJ11</f>
        <v>0</v>
      </c>
      <c r="AK11" s="186">
        <f>'Input Cashflows'!AK11</f>
        <v>0</v>
      </c>
      <c r="AL11" s="186">
        <f>'Input Cashflows'!AL11</f>
        <v>0</v>
      </c>
      <c r="AM11" s="186">
        <f>'Input Cashflows'!AM11</f>
        <v>0</v>
      </c>
      <c r="AN11" s="186">
        <f>'Input Cashflows'!AN11</f>
        <v>0</v>
      </c>
      <c r="AO11" s="186">
        <f>'Input Cashflows'!AO11</f>
        <v>0</v>
      </c>
      <c r="AP11" s="186">
        <f>'Input Cashflows'!AP11</f>
        <v>0</v>
      </c>
      <c r="AQ11" s="186">
        <f>'Input Cashflows'!AQ11</f>
        <v>0</v>
      </c>
      <c r="AR11" s="186">
        <f>'Input Cashflows'!AR11</f>
        <v>0</v>
      </c>
      <c r="AS11" s="186">
        <f>'Input Cashflows'!AS11</f>
        <v>0</v>
      </c>
      <c r="AT11" s="186">
        <f>'Input Cashflows'!AT11</f>
        <v>0</v>
      </c>
      <c r="AU11" s="187">
        <f>'Input Cashflows'!AU11</f>
        <v>0</v>
      </c>
      <c r="BO11" s="156" t="str">
        <f t="shared" si="5"/>
        <v>Direct Support payments</v>
      </c>
      <c r="BP11" s="150">
        <f t="shared" si="6"/>
        <v>0</v>
      </c>
      <c r="BQ11" s="150">
        <f t="shared" si="6"/>
        <v>0</v>
      </c>
      <c r="BR11" s="150">
        <f t="shared" si="6"/>
        <v>0</v>
      </c>
      <c r="BS11" s="150">
        <f t="shared" si="6"/>
        <v>0</v>
      </c>
      <c r="BT11" s="150">
        <f t="shared" si="6"/>
        <v>0</v>
      </c>
      <c r="BU11" s="150">
        <f t="shared" si="6"/>
        <v>0</v>
      </c>
      <c r="BV11" s="150">
        <f t="shared" si="6"/>
        <v>0</v>
      </c>
      <c r="BW11" s="150">
        <f t="shared" si="6"/>
        <v>0</v>
      </c>
      <c r="BX11" s="150">
        <f t="shared" si="6"/>
        <v>0</v>
      </c>
      <c r="BY11" s="150">
        <f t="shared" si="6"/>
        <v>0</v>
      </c>
      <c r="BZ11" s="150">
        <f t="shared" si="7"/>
        <v>0</v>
      </c>
      <c r="CA11" s="150">
        <f t="shared" si="7"/>
        <v>0</v>
      </c>
      <c r="CB11" s="150">
        <f t="shared" si="7"/>
        <v>0</v>
      </c>
      <c r="CC11" s="150">
        <f t="shared" si="7"/>
        <v>0</v>
      </c>
      <c r="CD11" s="150">
        <f t="shared" si="7"/>
        <v>0</v>
      </c>
      <c r="CE11" s="150">
        <f t="shared" si="7"/>
        <v>0</v>
      </c>
      <c r="CF11" s="150">
        <f t="shared" si="7"/>
        <v>0</v>
      </c>
      <c r="CG11" s="150">
        <f t="shared" si="8"/>
        <v>0</v>
      </c>
      <c r="CH11" s="150">
        <f t="shared" si="8"/>
        <v>0</v>
      </c>
      <c r="CI11" s="150">
        <f t="shared" si="8"/>
        <v>0</v>
      </c>
      <c r="CJ11" s="150">
        <f t="shared" si="8"/>
        <v>0</v>
      </c>
      <c r="CK11" s="150">
        <f t="shared" si="8"/>
        <v>0</v>
      </c>
      <c r="CL11" s="150">
        <f t="shared" si="8"/>
        <v>0</v>
      </c>
      <c r="CM11" s="150">
        <f t="shared" si="8"/>
        <v>0</v>
      </c>
      <c r="CN11" s="150">
        <f t="shared" si="8"/>
        <v>0</v>
      </c>
      <c r="CO11" s="150">
        <f t="shared" si="8"/>
        <v>0</v>
      </c>
      <c r="CP11" s="150">
        <f t="shared" si="8"/>
        <v>0</v>
      </c>
      <c r="CQ11" s="150">
        <f t="shared" si="8"/>
        <v>0</v>
      </c>
      <c r="CR11" s="150">
        <f t="shared" si="8"/>
        <v>0</v>
      </c>
      <c r="CS11" s="150">
        <f t="shared" si="8"/>
        <v>0</v>
      </c>
      <c r="CT11" s="150">
        <f t="shared" si="8"/>
        <v>0</v>
      </c>
      <c r="CU11" s="150">
        <f t="shared" si="8"/>
        <v>0</v>
      </c>
      <c r="CV11" s="150">
        <f t="shared" si="8"/>
        <v>0</v>
      </c>
      <c r="CW11" s="150">
        <f t="shared" si="9"/>
        <v>0</v>
      </c>
      <c r="CX11" s="151">
        <f t="shared" si="9"/>
        <v>0</v>
      </c>
    </row>
    <row r="12" spans="1:102" ht="15.75" thickBot="1" x14ac:dyDescent="0.3">
      <c r="C12" s="4" t="str">
        <f t="shared" si="1"/>
        <v xml:space="preserve">Line 12: Direct Government receipts. This is an input. This line can be used for payments such as receipts from toll roads.  </v>
      </c>
      <c r="E12" s="4">
        <f t="shared" si="2"/>
        <v>12</v>
      </c>
      <c r="F12" s="4" t="s">
        <v>6</v>
      </c>
      <c r="G12" s="4" t="s">
        <v>10</v>
      </c>
      <c r="H12" s="1" t="s">
        <v>43</v>
      </c>
      <c r="I12" s="1" t="s">
        <v>10</v>
      </c>
      <c r="K12" s="1" t="s">
        <v>198</v>
      </c>
      <c r="M12" s="188">
        <f>'Input Cashflows'!M12</f>
        <v>0</v>
      </c>
      <c r="N12" s="189">
        <f>'Input Cashflows'!N12</f>
        <v>0</v>
      </c>
      <c r="O12" s="189">
        <f>'Input Cashflows'!O12</f>
        <v>0</v>
      </c>
      <c r="P12" s="189">
        <f>'Input Cashflows'!P12</f>
        <v>0</v>
      </c>
      <c r="Q12" s="189">
        <f>'Input Cashflows'!Q12</f>
        <v>0</v>
      </c>
      <c r="R12" s="189">
        <f>'Input Cashflows'!R12</f>
        <v>0</v>
      </c>
      <c r="S12" s="189">
        <f>'Input Cashflows'!S12</f>
        <v>0</v>
      </c>
      <c r="T12" s="189">
        <f>'Input Cashflows'!T12</f>
        <v>0</v>
      </c>
      <c r="U12" s="189">
        <f>'Input Cashflows'!U12</f>
        <v>0</v>
      </c>
      <c r="V12" s="189">
        <f>'Input Cashflows'!V12</f>
        <v>0</v>
      </c>
      <c r="W12" s="189">
        <f>'Input Cashflows'!W12</f>
        <v>0</v>
      </c>
      <c r="X12" s="189">
        <f>'Input Cashflows'!X12</f>
        <v>0</v>
      </c>
      <c r="Y12" s="189">
        <f>'Input Cashflows'!Y12</f>
        <v>0</v>
      </c>
      <c r="Z12" s="189">
        <f>'Input Cashflows'!Z12</f>
        <v>0</v>
      </c>
      <c r="AA12" s="189">
        <f>'Input Cashflows'!AA12</f>
        <v>0</v>
      </c>
      <c r="AB12" s="189">
        <f>'Input Cashflows'!AB12</f>
        <v>0</v>
      </c>
      <c r="AC12" s="189">
        <f>'Input Cashflows'!AC12</f>
        <v>0</v>
      </c>
      <c r="AD12" s="189">
        <f>'Input Cashflows'!AD12</f>
        <v>0</v>
      </c>
      <c r="AE12" s="189">
        <f>'Input Cashflows'!AE12</f>
        <v>0</v>
      </c>
      <c r="AF12" s="189">
        <f>'Input Cashflows'!AF12</f>
        <v>0</v>
      </c>
      <c r="AG12" s="189">
        <f>'Input Cashflows'!AG12</f>
        <v>0</v>
      </c>
      <c r="AH12" s="189">
        <f>'Input Cashflows'!AH12</f>
        <v>0</v>
      </c>
      <c r="AI12" s="189">
        <f>'Input Cashflows'!AI12</f>
        <v>0</v>
      </c>
      <c r="AJ12" s="189">
        <f>'Input Cashflows'!AJ12</f>
        <v>0</v>
      </c>
      <c r="AK12" s="189">
        <f>'Input Cashflows'!AK12</f>
        <v>0</v>
      </c>
      <c r="AL12" s="189">
        <f>'Input Cashflows'!AL12</f>
        <v>0</v>
      </c>
      <c r="AM12" s="189">
        <f>'Input Cashflows'!AM12</f>
        <v>0</v>
      </c>
      <c r="AN12" s="189">
        <f>'Input Cashflows'!AN12</f>
        <v>0</v>
      </c>
      <c r="AO12" s="189">
        <f>'Input Cashflows'!AO12</f>
        <v>0</v>
      </c>
      <c r="AP12" s="189">
        <f>'Input Cashflows'!AP12</f>
        <v>0</v>
      </c>
      <c r="AQ12" s="189">
        <f>'Input Cashflows'!AQ12</f>
        <v>0</v>
      </c>
      <c r="AR12" s="189">
        <f>'Input Cashflows'!AR12</f>
        <v>0</v>
      </c>
      <c r="AS12" s="189">
        <f>'Input Cashflows'!AS12</f>
        <v>0</v>
      </c>
      <c r="AT12" s="189">
        <f>'Input Cashflows'!AT12</f>
        <v>0</v>
      </c>
      <c r="AU12" s="190">
        <f>'Input Cashflows'!AU12</f>
        <v>0</v>
      </c>
      <c r="BO12" s="157" t="str">
        <f t="shared" si="5"/>
        <v>Direct Government receipts</v>
      </c>
      <c r="BP12" s="148">
        <f t="shared" ref="BP12:CX12" si="10">M12</f>
        <v>0</v>
      </c>
      <c r="BQ12" s="148">
        <f t="shared" si="10"/>
        <v>0</v>
      </c>
      <c r="BR12" s="148">
        <f t="shared" si="10"/>
        <v>0</v>
      </c>
      <c r="BS12" s="148">
        <f t="shared" si="10"/>
        <v>0</v>
      </c>
      <c r="BT12" s="148">
        <f t="shared" si="10"/>
        <v>0</v>
      </c>
      <c r="BU12" s="148">
        <f t="shared" si="10"/>
        <v>0</v>
      </c>
      <c r="BV12" s="148">
        <f t="shared" si="10"/>
        <v>0</v>
      </c>
      <c r="BW12" s="148">
        <f t="shared" si="10"/>
        <v>0</v>
      </c>
      <c r="BX12" s="148">
        <f t="shared" si="10"/>
        <v>0</v>
      </c>
      <c r="BY12" s="148">
        <f t="shared" si="10"/>
        <v>0</v>
      </c>
      <c r="BZ12" s="148">
        <f t="shared" si="10"/>
        <v>0</v>
      </c>
      <c r="CA12" s="148">
        <f t="shared" si="10"/>
        <v>0</v>
      </c>
      <c r="CB12" s="148">
        <f t="shared" si="10"/>
        <v>0</v>
      </c>
      <c r="CC12" s="148">
        <f t="shared" si="10"/>
        <v>0</v>
      </c>
      <c r="CD12" s="148">
        <f t="shared" si="10"/>
        <v>0</v>
      </c>
      <c r="CE12" s="148">
        <f t="shared" si="10"/>
        <v>0</v>
      </c>
      <c r="CF12" s="148">
        <f t="shared" si="10"/>
        <v>0</v>
      </c>
      <c r="CG12" s="148">
        <f t="shared" si="10"/>
        <v>0</v>
      </c>
      <c r="CH12" s="148">
        <f t="shared" si="10"/>
        <v>0</v>
      </c>
      <c r="CI12" s="148">
        <f t="shared" si="10"/>
        <v>0</v>
      </c>
      <c r="CJ12" s="148">
        <f t="shared" si="10"/>
        <v>0</v>
      </c>
      <c r="CK12" s="148">
        <f t="shared" si="10"/>
        <v>0</v>
      </c>
      <c r="CL12" s="148">
        <f t="shared" si="10"/>
        <v>0</v>
      </c>
      <c r="CM12" s="148">
        <f t="shared" si="10"/>
        <v>0</v>
      </c>
      <c r="CN12" s="148">
        <f t="shared" si="10"/>
        <v>0</v>
      </c>
      <c r="CO12" s="148">
        <f t="shared" si="10"/>
        <v>0</v>
      </c>
      <c r="CP12" s="148">
        <f t="shared" si="10"/>
        <v>0</v>
      </c>
      <c r="CQ12" s="148">
        <f t="shared" si="10"/>
        <v>0</v>
      </c>
      <c r="CR12" s="148">
        <f t="shared" si="10"/>
        <v>0</v>
      </c>
      <c r="CS12" s="148">
        <f t="shared" si="10"/>
        <v>0</v>
      </c>
      <c r="CT12" s="148">
        <f t="shared" si="10"/>
        <v>0</v>
      </c>
      <c r="CU12" s="148">
        <f t="shared" si="10"/>
        <v>0</v>
      </c>
      <c r="CV12" s="148">
        <f t="shared" si="10"/>
        <v>0</v>
      </c>
      <c r="CW12" s="148">
        <f t="shared" si="10"/>
        <v>0</v>
      </c>
      <c r="CX12" s="149">
        <f t="shared" si="10"/>
        <v>0</v>
      </c>
    </row>
    <row r="13" spans="1:102" ht="15.75" thickBot="1" x14ac:dyDescent="0.3">
      <c r="C13" s="4" t="str">
        <f t="shared" si="1"/>
        <v>Line 13: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13" s="4">
        <f t="shared" si="2"/>
        <v>13</v>
      </c>
      <c r="F13" s="4" t="s">
        <v>13</v>
      </c>
      <c r="G13" s="4" t="s">
        <v>10</v>
      </c>
      <c r="H13" s="1" t="s">
        <v>30</v>
      </c>
      <c r="I13" s="1" t="s">
        <v>10</v>
      </c>
      <c r="J13" s="2" t="s">
        <v>11</v>
      </c>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BO13" s="155" t="s">
        <v>236</v>
      </c>
      <c r="BP13" s="146">
        <f t="shared" ref="BP13:CX13" si="11">BP7-BP8</f>
        <v>0</v>
      </c>
      <c r="BQ13" s="146">
        <f t="shared" si="11"/>
        <v>0</v>
      </c>
      <c r="BR13" s="146">
        <f t="shared" si="11"/>
        <v>0</v>
      </c>
      <c r="BS13" s="146">
        <f t="shared" si="11"/>
        <v>0</v>
      </c>
      <c r="BT13" s="146">
        <f t="shared" si="11"/>
        <v>0</v>
      </c>
      <c r="BU13" s="146">
        <f t="shared" si="11"/>
        <v>0</v>
      </c>
      <c r="BV13" s="146">
        <f t="shared" si="11"/>
        <v>0</v>
      </c>
      <c r="BW13" s="146">
        <f t="shared" si="11"/>
        <v>0</v>
      </c>
      <c r="BX13" s="146">
        <f t="shared" si="11"/>
        <v>0</v>
      </c>
      <c r="BY13" s="146">
        <f t="shared" si="11"/>
        <v>0</v>
      </c>
      <c r="BZ13" s="146">
        <f t="shared" si="11"/>
        <v>0</v>
      </c>
      <c r="CA13" s="146">
        <f t="shared" si="11"/>
        <v>0</v>
      </c>
      <c r="CB13" s="146">
        <f t="shared" si="11"/>
        <v>0</v>
      </c>
      <c r="CC13" s="146">
        <f t="shared" si="11"/>
        <v>0</v>
      </c>
      <c r="CD13" s="146">
        <f t="shared" si="11"/>
        <v>0</v>
      </c>
      <c r="CE13" s="146">
        <f t="shared" si="11"/>
        <v>0</v>
      </c>
      <c r="CF13" s="146">
        <f t="shared" si="11"/>
        <v>0</v>
      </c>
      <c r="CG13" s="146">
        <f t="shared" si="11"/>
        <v>0</v>
      </c>
      <c r="CH13" s="146">
        <f t="shared" si="11"/>
        <v>0</v>
      </c>
      <c r="CI13" s="146">
        <f t="shared" si="11"/>
        <v>0</v>
      </c>
      <c r="CJ13" s="146">
        <f t="shared" si="11"/>
        <v>0</v>
      </c>
      <c r="CK13" s="146">
        <f t="shared" si="11"/>
        <v>0</v>
      </c>
      <c r="CL13" s="146">
        <f t="shared" si="11"/>
        <v>0</v>
      </c>
      <c r="CM13" s="146">
        <f t="shared" si="11"/>
        <v>0</v>
      </c>
      <c r="CN13" s="146">
        <f t="shared" si="11"/>
        <v>0</v>
      </c>
      <c r="CO13" s="146">
        <f t="shared" si="11"/>
        <v>0</v>
      </c>
      <c r="CP13" s="146">
        <f t="shared" si="11"/>
        <v>0</v>
      </c>
      <c r="CQ13" s="146">
        <f t="shared" si="11"/>
        <v>0</v>
      </c>
      <c r="CR13" s="146">
        <f t="shared" si="11"/>
        <v>0</v>
      </c>
      <c r="CS13" s="146">
        <f t="shared" si="11"/>
        <v>0</v>
      </c>
      <c r="CT13" s="146">
        <f t="shared" si="11"/>
        <v>0</v>
      </c>
      <c r="CU13" s="146">
        <f t="shared" si="11"/>
        <v>0</v>
      </c>
      <c r="CV13" s="146">
        <f t="shared" si="11"/>
        <v>0</v>
      </c>
      <c r="CW13" s="146">
        <f t="shared" si="11"/>
        <v>0</v>
      </c>
      <c r="CX13" s="147">
        <f t="shared" si="11"/>
        <v>0</v>
      </c>
    </row>
    <row r="14" spans="1:102" ht="15.75" thickBot="1" x14ac:dyDescent="0.3">
      <c r="C14" s="4" t="str">
        <f t="shared" si="1"/>
        <v>Line 14: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14" s="4">
        <f t="shared" si="2"/>
        <v>14</v>
      </c>
      <c r="F14" s="4" t="s">
        <v>7</v>
      </c>
      <c r="G14" s="4" t="s">
        <v>10</v>
      </c>
      <c r="H14" s="1" t="s">
        <v>19</v>
      </c>
      <c r="I14" s="1" t="s">
        <v>10</v>
      </c>
      <c r="J14" s="84">
        <v>0</v>
      </c>
      <c r="K14" s="1" t="str">
        <f t="shared" ref="K14:K19" si="12">"Relative "&amp;K7</f>
        <v>Relative Gross Operating Income to Company</v>
      </c>
      <c r="M14" s="14">
        <f ca="1">OFFSET('Stress Multipliers'!F$39,10*$J$14,0)</f>
        <v>1</v>
      </c>
      <c r="N14" s="5">
        <f ca="1">OFFSET('Stress Multipliers'!G$39,10*$J$14,0)</f>
        <v>1</v>
      </c>
      <c r="O14" s="5">
        <f ca="1">OFFSET('Stress Multipliers'!H$39,10*$J$14,0)</f>
        <v>1</v>
      </c>
      <c r="P14" s="5">
        <f ca="1">OFFSET('Stress Multipliers'!I$39,10*$J$14,0)</f>
        <v>1</v>
      </c>
      <c r="Q14" s="5">
        <f ca="1">OFFSET('Stress Multipliers'!J$39,10*$J$14,0)</f>
        <v>1</v>
      </c>
      <c r="R14" s="5">
        <f ca="1">OFFSET('Stress Multipliers'!K$39,10*$J$14,0)</f>
        <v>1</v>
      </c>
      <c r="S14" s="5">
        <f ca="1">OFFSET('Stress Multipliers'!L$39,10*$J$14,0)</f>
        <v>1</v>
      </c>
      <c r="T14" s="5">
        <f ca="1">OFFSET('Stress Multipliers'!M$39,10*$J$14,0)</f>
        <v>1</v>
      </c>
      <c r="U14" s="5">
        <f ca="1">OFFSET('Stress Multipliers'!N$39,10*$J$14,0)</f>
        <v>1</v>
      </c>
      <c r="V14" s="5">
        <f ca="1">OFFSET('Stress Multipliers'!O$39,10*$J$14,0)</f>
        <v>1</v>
      </c>
      <c r="W14" s="5">
        <f ca="1">OFFSET('Stress Multipliers'!P$39,10*$J$14,0)</f>
        <v>1</v>
      </c>
      <c r="X14" s="5">
        <f ca="1">OFFSET('Stress Multipliers'!Q$39,10*$J$14,0)</f>
        <v>1</v>
      </c>
      <c r="Y14" s="5">
        <f ca="1">OFFSET('Stress Multipliers'!R$39,10*$J$14,0)</f>
        <v>1</v>
      </c>
      <c r="Z14" s="5">
        <f ca="1">OFFSET('Stress Multipliers'!S$39,10*$J$14,0)</f>
        <v>1</v>
      </c>
      <c r="AA14" s="5">
        <f ca="1">OFFSET('Stress Multipliers'!T$39,10*$J$14,0)</f>
        <v>1</v>
      </c>
      <c r="AB14" s="5">
        <f ca="1">OFFSET('Stress Multipliers'!U$39,10*$J$14,0)</f>
        <v>1</v>
      </c>
      <c r="AC14" s="5">
        <f ca="1">OFFSET('Stress Multipliers'!V$39,10*$J$14,0)</f>
        <v>1</v>
      </c>
      <c r="AD14" s="5">
        <f ca="1">OFFSET('Stress Multipliers'!W$39,10*$J$14,0)</f>
        <v>1</v>
      </c>
      <c r="AE14" s="5">
        <f ca="1">OFFSET('Stress Multipliers'!X$39,10*$J$14,0)</f>
        <v>1</v>
      </c>
      <c r="AF14" s="5">
        <f ca="1">OFFSET('Stress Multipliers'!Y$39,10*$J$14,0)</f>
        <v>1</v>
      </c>
      <c r="AG14" s="5">
        <f ca="1">OFFSET('Stress Multipliers'!Z$39,10*$J$14,0)</f>
        <v>1</v>
      </c>
      <c r="AH14" s="5">
        <f ca="1">OFFSET('Stress Multipliers'!AA$39,10*$J$14,0)</f>
        <v>1</v>
      </c>
      <c r="AI14" s="5">
        <f ca="1">OFFSET('Stress Multipliers'!AB$39,10*$J$14,0)</f>
        <v>1</v>
      </c>
      <c r="AJ14" s="5">
        <f ca="1">OFFSET('Stress Multipliers'!AC$39,10*$J$14,0)</f>
        <v>1</v>
      </c>
      <c r="AK14" s="5">
        <f ca="1">OFFSET('Stress Multipliers'!AD$39,10*$J$14,0)</f>
        <v>1</v>
      </c>
      <c r="AL14" s="5">
        <f ca="1">OFFSET('Stress Multipliers'!AE$39,10*$J$14,0)</f>
        <v>1</v>
      </c>
      <c r="AM14" s="5">
        <f ca="1">OFFSET('Stress Multipliers'!AF$39,10*$J$14,0)</f>
        <v>1</v>
      </c>
      <c r="AN14" s="5">
        <f ca="1">OFFSET('Stress Multipliers'!AG$39,10*$J$14,0)</f>
        <v>1</v>
      </c>
      <c r="AO14" s="5">
        <f ca="1">OFFSET('Stress Multipliers'!AH$39,10*$J$14,0)</f>
        <v>1</v>
      </c>
      <c r="AP14" s="5">
        <f ca="1">OFFSET('Stress Multipliers'!AI$39,10*$J$14,0)</f>
        <v>1</v>
      </c>
      <c r="AQ14" s="5">
        <f ca="1">OFFSET('Stress Multipliers'!AJ$39,10*$J$14,0)</f>
        <v>1</v>
      </c>
      <c r="AR14" s="5">
        <f ca="1">OFFSET('Stress Multipliers'!AK$39,10*$J$14,0)</f>
        <v>1</v>
      </c>
      <c r="AS14" s="5">
        <f ca="1">OFFSET('Stress Multipliers'!AL$39,10*$J$14,0)</f>
        <v>1</v>
      </c>
      <c r="AT14" s="5">
        <f ca="1">OFFSET('Stress Multipliers'!AM$39,10*$J$14,0)</f>
        <v>1</v>
      </c>
      <c r="AU14" s="6">
        <f ca="1">OFFSET('Stress Multipliers'!AN$39,10*$J$14,0)</f>
        <v>1</v>
      </c>
      <c r="BO14" s="156" t="s">
        <v>237</v>
      </c>
      <c r="BP14" s="150">
        <f t="shared" ref="BP14:CX14" si="13">BP9+BP10</f>
        <v>0</v>
      </c>
      <c r="BQ14" s="150">
        <f t="shared" si="13"/>
        <v>0</v>
      </c>
      <c r="BR14" s="150">
        <f t="shared" si="13"/>
        <v>0</v>
      </c>
      <c r="BS14" s="150">
        <f t="shared" si="13"/>
        <v>0</v>
      </c>
      <c r="BT14" s="150">
        <f t="shared" si="13"/>
        <v>0</v>
      </c>
      <c r="BU14" s="150">
        <f t="shared" si="13"/>
        <v>0</v>
      </c>
      <c r="BV14" s="150">
        <f t="shared" si="13"/>
        <v>0</v>
      </c>
      <c r="BW14" s="150">
        <f t="shared" si="13"/>
        <v>0</v>
      </c>
      <c r="BX14" s="150">
        <f t="shared" si="13"/>
        <v>0</v>
      </c>
      <c r="BY14" s="150">
        <f t="shared" si="13"/>
        <v>0</v>
      </c>
      <c r="BZ14" s="150">
        <f t="shared" si="13"/>
        <v>0</v>
      </c>
      <c r="CA14" s="150">
        <f t="shared" si="13"/>
        <v>0</v>
      </c>
      <c r="CB14" s="150">
        <f t="shared" si="13"/>
        <v>0</v>
      </c>
      <c r="CC14" s="150">
        <f t="shared" si="13"/>
        <v>0</v>
      </c>
      <c r="CD14" s="150">
        <f t="shared" si="13"/>
        <v>0</v>
      </c>
      <c r="CE14" s="150">
        <f t="shared" si="13"/>
        <v>0</v>
      </c>
      <c r="CF14" s="150">
        <f t="shared" si="13"/>
        <v>0</v>
      </c>
      <c r="CG14" s="150">
        <f t="shared" si="13"/>
        <v>0</v>
      </c>
      <c r="CH14" s="150">
        <f t="shared" si="13"/>
        <v>0</v>
      </c>
      <c r="CI14" s="150">
        <f t="shared" si="13"/>
        <v>0</v>
      </c>
      <c r="CJ14" s="150">
        <f t="shared" si="13"/>
        <v>0</v>
      </c>
      <c r="CK14" s="150">
        <f t="shared" si="13"/>
        <v>0</v>
      </c>
      <c r="CL14" s="150">
        <f t="shared" si="13"/>
        <v>0</v>
      </c>
      <c r="CM14" s="150">
        <f t="shared" si="13"/>
        <v>0</v>
      </c>
      <c r="CN14" s="150">
        <f t="shared" si="13"/>
        <v>0</v>
      </c>
      <c r="CO14" s="150">
        <f t="shared" si="13"/>
        <v>0</v>
      </c>
      <c r="CP14" s="150">
        <f t="shared" si="13"/>
        <v>0</v>
      </c>
      <c r="CQ14" s="150">
        <f t="shared" si="13"/>
        <v>0</v>
      </c>
      <c r="CR14" s="150">
        <f t="shared" si="13"/>
        <v>0</v>
      </c>
      <c r="CS14" s="150">
        <f t="shared" si="13"/>
        <v>0</v>
      </c>
      <c r="CT14" s="150">
        <f t="shared" si="13"/>
        <v>0</v>
      </c>
      <c r="CU14" s="150">
        <f t="shared" si="13"/>
        <v>0</v>
      </c>
      <c r="CV14" s="150">
        <f t="shared" si="13"/>
        <v>0</v>
      </c>
      <c r="CW14" s="150">
        <f t="shared" si="13"/>
        <v>0</v>
      </c>
      <c r="CX14" s="151">
        <f t="shared" si="13"/>
        <v>0</v>
      </c>
    </row>
    <row r="15" spans="1:102" x14ac:dyDescent="0.25">
      <c r="C15" s="4" t="str">
        <f t="shared" si="1"/>
        <v>Line 15: Relative Operating Expenses. This is a scenario multiplier. This is the multiplier on the costs.  Typical causes of an increase could be as follows: higher maintenance, additional staff, increases in commodity prices, increases in FX expenses, increases due to inflation.</v>
      </c>
      <c r="E15" s="4">
        <f t="shared" si="2"/>
        <v>15</v>
      </c>
      <c r="F15" s="4" t="s">
        <v>7</v>
      </c>
      <c r="G15" s="4" t="s">
        <v>10</v>
      </c>
      <c r="H15" s="1" t="s">
        <v>17</v>
      </c>
      <c r="I15" s="1" t="s">
        <v>10</v>
      </c>
      <c r="K15" s="1" t="str">
        <f t="shared" si="12"/>
        <v>Relative Operating Expenses</v>
      </c>
      <c r="M15" s="15">
        <f ca="1">OFFSET('Stress Multipliers'!F$39,10*$J$14+1,0)</f>
        <v>1</v>
      </c>
      <c r="N15" s="7">
        <f ca="1">OFFSET('Stress Multipliers'!G$39,10*$J$14+1,0)</f>
        <v>1</v>
      </c>
      <c r="O15" s="7">
        <f ca="1">OFFSET('Stress Multipliers'!H$39,10*$J$14+1,0)</f>
        <v>1</v>
      </c>
      <c r="P15" s="7">
        <f ca="1">OFFSET('Stress Multipliers'!I$39,10*$J$14+1,0)</f>
        <v>1</v>
      </c>
      <c r="Q15" s="7">
        <f ca="1">OFFSET('Stress Multipliers'!J$39,10*$J$14+1,0)</f>
        <v>1</v>
      </c>
      <c r="R15" s="7">
        <f ca="1">OFFSET('Stress Multipliers'!K$39,10*$J$14+1,0)</f>
        <v>1</v>
      </c>
      <c r="S15" s="7">
        <f ca="1">OFFSET('Stress Multipliers'!L$39,10*$J$14+1,0)</f>
        <v>1</v>
      </c>
      <c r="T15" s="7">
        <f ca="1">OFFSET('Stress Multipliers'!M$39,10*$J$14+1,0)</f>
        <v>1</v>
      </c>
      <c r="U15" s="7">
        <f ca="1">OFFSET('Stress Multipliers'!N$39,10*$J$14+1,0)</f>
        <v>1</v>
      </c>
      <c r="V15" s="7">
        <f ca="1">OFFSET('Stress Multipliers'!O$39,10*$J$14+1,0)</f>
        <v>1</v>
      </c>
      <c r="W15" s="7">
        <f ca="1">OFFSET('Stress Multipliers'!P$39,10*$J$14+1,0)</f>
        <v>1</v>
      </c>
      <c r="X15" s="7">
        <f ca="1">OFFSET('Stress Multipliers'!Q$39,10*$J$14+1,0)</f>
        <v>1</v>
      </c>
      <c r="Y15" s="7">
        <f ca="1">OFFSET('Stress Multipliers'!R$39,10*$J$14+1,0)</f>
        <v>1</v>
      </c>
      <c r="Z15" s="7">
        <f ca="1">OFFSET('Stress Multipliers'!S$39,10*$J$14+1,0)</f>
        <v>1</v>
      </c>
      <c r="AA15" s="7">
        <f ca="1">OFFSET('Stress Multipliers'!T$39,10*$J$14+1,0)</f>
        <v>1</v>
      </c>
      <c r="AB15" s="7">
        <f ca="1">OFFSET('Stress Multipliers'!U$39,10*$J$14+1,0)</f>
        <v>1</v>
      </c>
      <c r="AC15" s="7">
        <f ca="1">OFFSET('Stress Multipliers'!V$39,10*$J$14+1,0)</f>
        <v>1</v>
      </c>
      <c r="AD15" s="7">
        <f ca="1">OFFSET('Stress Multipliers'!W$39,10*$J$14+1,0)</f>
        <v>1</v>
      </c>
      <c r="AE15" s="7">
        <f ca="1">OFFSET('Stress Multipliers'!X$39,10*$J$14+1,0)</f>
        <v>1</v>
      </c>
      <c r="AF15" s="7">
        <f ca="1">OFFSET('Stress Multipliers'!Y$39,10*$J$14+1,0)</f>
        <v>1</v>
      </c>
      <c r="AG15" s="7">
        <f ca="1">OFFSET('Stress Multipliers'!Z$39,10*$J$14+1,0)</f>
        <v>1</v>
      </c>
      <c r="AH15" s="7">
        <f ca="1">OFFSET('Stress Multipliers'!AA$39,10*$J$14+1,0)</f>
        <v>1</v>
      </c>
      <c r="AI15" s="7">
        <f ca="1">OFFSET('Stress Multipliers'!AB$39,10*$J$14+1,0)</f>
        <v>1</v>
      </c>
      <c r="AJ15" s="7">
        <f ca="1">OFFSET('Stress Multipliers'!AC$39,10*$J$14+1,0)</f>
        <v>1</v>
      </c>
      <c r="AK15" s="7">
        <f ca="1">OFFSET('Stress Multipliers'!AD$39,10*$J$14+1,0)</f>
        <v>1</v>
      </c>
      <c r="AL15" s="7">
        <f ca="1">OFFSET('Stress Multipliers'!AE$39,10*$J$14+1,0)</f>
        <v>1</v>
      </c>
      <c r="AM15" s="7">
        <f ca="1">OFFSET('Stress Multipliers'!AF$39,10*$J$14+1,0)</f>
        <v>1</v>
      </c>
      <c r="AN15" s="7">
        <f ca="1">OFFSET('Stress Multipliers'!AG$39,10*$J$14+1,0)</f>
        <v>1</v>
      </c>
      <c r="AO15" s="7">
        <f ca="1">OFFSET('Stress Multipliers'!AH$39,10*$J$14+1,0)</f>
        <v>1</v>
      </c>
      <c r="AP15" s="7">
        <f ca="1">OFFSET('Stress Multipliers'!AI$39,10*$J$14+1,0)</f>
        <v>1</v>
      </c>
      <c r="AQ15" s="7">
        <f ca="1">OFFSET('Stress Multipliers'!AJ$39,10*$J$14+1,0)</f>
        <v>1</v>
      </c>
      <c r="AR15" s="7">
        <f ca="1">OFFSET('Stress Multipliers'!AK$39,10*$J$14+1,0)</f>
        <v>1</v>
      </c>
      <c r="AS15" s="7">
        <f ca="1">OFFSET('Stress Multipliers'!AL$39,10*$J$14+1,0)</f>
        <v>1</v>
      </c>
      <c r="AT15" s="7">
        <f ca="1">OFFSET('Stress Multipliers'!AM$39,10*$J$14+1,0)</f>
        <v>1</v>
      </c>
      <c r="AU15" s="8">
        <f ca="1">OFFSET('Stress Multipliers'!AN$39,10*$J$14+1,0)</f>
        <v>1</v>
      </c>
      <c r="BO15" s="157" t="s">
        <v>241</v>
      </c>
      <c r="BP15" s="148">
        <f>BP11-BP12</f>
        <v>0</v>
      </c>
      <c r="BQ15" s="148">
        <f t="shared" ref="BQ15:CX15" si="14">BQ11-BQ12</f>
        <v>0</v>
      </c>
      <c r="BR15" s="148">
        <f t="shared" si="14"/>
        <v>0</v>
      </c>
      <c r="BS15" s="148">
        <f t="shared" si="14"/>
        <v>0</v>
      </c>
      <c r="BT15" s="148">
        <f t="shared" si="14"/>
        <v>0</v>
      </c>
      <c r="BU15" s="148">
        <f t="shared" si="14"/>
        <v>0</v>
      </c>
      <c r="BV15" s="148">
        <f t="shared" si="14"/>
        <v>0</v>
      </c>
      <c r="BW15" s="148">
        <f t="shared" si="14"/>
        <v>0</v>
      </c>
      <c r="BX15" s="148">
        <f t="shared" si="14"/>
        <v>0</v>
      </c>
      <c r="BY15" s="148">
        <f t="shared" si="14"/>
        <v>0</v>
      </c>
      <c r="BZ15" s="148">
        <f t="shared" si="14"/>
        <v>0</v>
      </c>
      <c r="CA15" s="148">
        <f t="shared" si="14"/>
        <v>0</v>
      </c>
      <c r="CB15" s="148">
        <f t="shared" si="14"/>
        <v>0</v>
      </c>
      <c r="CC15" s="148">
        <f t="shared" si="14"/>
        <v>0</v>
      </c>
      <c r="CD15" s="148">
        <f t="shared" si="14"/>
        <v>0</v>
      </c>
      <c r="CE15" s="148">
        <f t="shared" si="14"/>
        <v>0</v>
      </c>
      <c r="CF15" s="148">
        <f t="shared" si="14"/>
        <v>0</v>
      </c>
      <c r="CG15" s="148">
        <f t="shared" si="14"/>
        <v>0</v>
      </c>
      <c r="CH15" s="148">
        <f t="shared" si="14"/>
        <v>0</v>
      </c>
      <c r="CI15" s="148">
        <f t="shared" si="14"/>
        <v>0</v>
      </c>
      <c r="CJ15" s="148">
        <f t="shared" si="14"/>
        <v>0</v>
      </c>
      <c r="CK15" s="148">
        <f t="shared" si="14"/>
        <v>0</v>
      </c>
      <c r="CL15" s="148">
        <f t="shared" si="14"/>
        <v>0</v>
      </c>
      <c r="CM15" s="148">
        <f t="shared" si="14"/>
        <v>0</v>
      </c>
      <c r="CN15" s="148">
        <f t="shared" si="14"/>
        <v>0</v>
      </c>
      <c r="CO15" s="148">
        <f t="shared" si="14"/>
        <v>0</v>
      </c>
      <c r="CP15" s="148">
        <f t="shared" si="14"/>
        <v>0</v>
      </c>
      <c r="CQ15" s="148">
        <f t="shared" si="14"/>
        <v>0</v>
      </c>
      <c r="CR15" s="148">
        <f t="shared" si="14"/>
        <v>0</v>
      </c>
      <c r="CS15" s="148">
        <f t="shared" si="14"/>
        <v>0</v>
      </c>
      <c r="CT15" s="148">
        <f t="shared" si="14"/>
        <v>0</v>
      </c>
      <c r="CU15" s="148">
        <f t="shared" si="14"/>
        <v>0</v>
      </c>
      <c r="CV15" s="148">
        <f t="shared" si="14"/>
        <v>0</v>
      </c>
      <c r="CW15" s="148">
        <f t="shared" si="14"/>
        <v>0</v>
      </c>
      <c r="CX15" s="149">
        <f t="shared" si="14"/>
        <v>0</v>
      </c>
    </row>
    <row r="16" spans="1:102" x14ac:dyDescent="0.25">
      <c r="C16" s="4" t="str">
        <f t="shared" si="1"/>
        <v>Line 16: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16" s="4">
        <f t="shared" si="2"/>
        <v>16</v>
      </c>
      <c r="F16" s="4" t="s">
        <v>7</v>
      </c>
      <c r="G16" s="4" t="s">
        <v>10</v>
      </c>
      <c r="H16" s="1" t="s">
        <v>50</v>
      </c>
      <c r="I16" s="1" t="s">
        <v>10</v>
      </c>
      <c r="K16" s="1" t="str">
        <f t="shared" si="12"/>
        <v>Relative Expected Debt Principal Repayments</v>
      </c>
      <c r="M16" s="15">
        <f ca="1">OFFSET('Stress Multipliers'!F$39,10*$J$14+2,0)</f>
        <v>1</v>
      </c>
      <c r="N16" s="7">
        <f ca="1">OFFSET('Stress Multipliers'!G$39,10*$J$14+2,0)</f>
        <v>1</v>
      </c>
      <c r="O16" s="7">
        <f ca="1">OFFSET('Stress Multipliers'!H$39,10*$J$14+2,0)</f>
        <v>1</v>
      </c>
      <c r="P16" s="7">
        <f ca="1">OFFSET('Stress Multipliers'!I$39,10*$J$14+2,0)</f>
        <v>1</v>
      </c>
      <c r="Q16" s="7">
        <f ca="1">OFFSET('Stress Multipliers'!J$39,10*$J$14+2,0)</f>
        <v>1</v>
      </c>
      <c r="R16" s="7">
        <f ca="1">OFFSET('Stress Multipliers'!K$39,10*$J$14+2,0)</f>
        <v>1</v>
      </c>
      <c r="S16" s="7">
        <f ca="1">OFFSET('Stress Multipliers'!L$39,10*$J$14+2,0)</f>
        <v>1</v>
      </c>
      <c r="T16" s="7">
        <f ca="1">OFFSET('Stress Multipliers'!M$39,10*$J$14+2,0)</f>
        <v>1</v>
      </c>
      <c r="U16" s="7">
        <f ca="1">OFFSET('Stress Multipliers'!N$39,10*$J$14+2,0)</f>
        <v>1</v>
      </c>
      <c r="V16" s="7">
        <f ca="1">OFFSET('Stress Multipliers'!O$39,10*$J$14+2,0)</f>
        <v>1</v>
      </c>
      <c r="W16" s="7">
        <f ca="1">OFFSET('Stress Multipliers'!P$39,10*$J$14+2,0)</f>
        <v>1</v>
      </c>
      <c r="X16" s="7">
        <f ca="1">OFFSET('Stress Multipliers'!Q$39,10*$J$14+2,0)</f>
        <v>1</v>
      </c>
      <c r="Y16" s="7">
        <f ca="1">OFFSET('Stress Multipliers'!R$39,10*$J$14+2,0)</f>
        <v>1</v>
      </c>
      <c r="Z16" s="7">
        <f ca="1">OFFSET('Stress Multipliers'!S$39,10*$J$14+2,0)</f>
        <v>1</v>
      </c>
      <c r="AA16" s="7">
        <f ca="1">OFFSET('Stress Multipliers'!T$39,10*$J$14+2,0)</f>
        <v>1</v>
      </c>
      <c r="AB16" s="7">
        <f ca="1">OFFSET('Stress Multipliers'!U$39,10*$J$14+2,0)</f>
        <v>1</v>
      </c>
      <c r="AC16" s="7">
        <f ca="1">OFFSET('Stress Multipliers'!V$39,10*$J$14+2,0)</f>
        <v>1</v>
      </c>
      <c r="AD16" s="7">
        <f ca="1">OFFSET('Stress Multipliers'!W$39,10*$J$14+2,0)</f>
        <v>1</v>
      </c>
      <c r="AE16" s="7">
        <f ca="1">OFFSET('Stress Multipliers'!X$39,10*$J$14+2,0)</f>
        <v>1</v>
      </c>
      <c r="AF16" s="7">
        <f ca="1">OFFSET('Stress Multipliers'!Y$39,10*$J$14+2,0)</f>
        <v>1</v>
      </c>
      <c r="AG16" s="7">
        <f ca="1">OFFSET('Stress Multipliers'!Z$39,10*$J$14+2,0)</f>
        <v>1</v>
      </c>
      <c r="AH16" s="7">
        <f ca="1">OFFSET('Stress Multipliers'!AA$39,10*$J$14+2,0)</f>
        <v>1</v>
      </c>
      <c r="AI16" s="7">
        <f ca="1">OFFSET('Stress Multipliers'!AB$39,10*$J$14+2,0)</f>
        <v>1</v>
      </c>
      <c r="AJ16" s="7">
        <f ca="1">OFFSET('Stress Multipliers'!AC$39,10*$J$14+2,0)</f>
        <v>1</v>
      </c>
      <c r="AK16" s="7">
        <f ca="1">OFFSET('Stress Multipliers'!AD$39,10*$J$14+2,0)</f>
        <v>1</v>
      </c>
      <c r="AL16" s="7">
        <f ca="1">OFFSET('Stress Multipliers'!AE$39,10*$J$14+2,0)</f>
        <v>1</v>
      </c>
      <c r="AM16" s="7">
        <f ca="1">OFFSET('Stress Multipliers'!AF$39,10*$J$14+2,0)</f>
        <v>1</v>
      </c>
      <c r="AN16" s="7">
        <f ca="1">OFFSET('Stress Multipliers'!AG$39,10*$J$14+2,0)</f>
        <v>1</v>
      </c>
      <c r="AO16" s="7">
        <f ca="1">OFFSET('Stress Multipliers'!AH$39,10*$J$14+2,0)</f>
        <v>1</v>
      </c>
      <c r="AP16" s="7">
        <f ca="1">OFFSET('Stress Multipliers'!AI$39,10*$J$14+2,0)</f>
        <v>1</v>
      </c>
      <c r="AQ16" s="7">
        <f ca="1">OFFSET('Stress Multipliers'!AJ$39,10*$J$14+2,0)</f>
        <v>1</v>
      </c>
      <c r="AR16" s="7">
        <f ca="1">OFFSET('Stress Multipliers'!AK$39,10*$J$14+2,0)</f>
        <v>1</v>
      </c>
      <c r="AS16" s="7">
        <f ca="1">OFFSET('Stress Multipliers'!AL$39,10*$J$14+2,0)</f>
        <v>1</v>
      </c>
      <c r="AT16" s="7">
        <f ca="1">OFFSET('Stress Multipliers'!AM$39,10*$J$14+2,0)</f>
        <v>1</v>
      </c>
      <c r="AU16" s="8">
        <f ca="1">OFFSET('Stress Multipliers'!AN$39,10*$J$14+2,0)</f>
        <v>1</v>
      </c>
    </row>
    <row r="17" spans="3:102" x14ac:dyDescent="0.25">
      <c r="C17" s="4" t="str">
        <f t="shared" si="1"/>
        <v>Line 17: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17" s="4">
        <f t="shared" si="2"/>
        <v>17</v>
      </c>
      <c r="F17" s="4" t="s">
        <v>7</v>
      </c>
      <c r="G17" s="4" t="s">
        <v>10</v>
      </c>
      <c r="H17" s="1" t="s">
        <v>49</v>
      </c>
      <c r="I17" s="1" t="s">
        <v>10</v>
      </c>
      <c r="K17" s="1" t="str">
        <f t="shared" si="12"/>
        <v>Relative Expected Debt Interest Repayments</v>
      </c>
      <c r="M17" s="15">
        <f ca="1">OFFSET('Stress Multipliers'!F$39,10*$J$14+3,0)</f>
        <v>1</v>
      </c>
      <c r="N17" s="7">
        <f ca="1">OFFSET('Stress Multipliers'!G$39,10*$J$14+3,0)</f>
        <v>1</v>
      </c>
      <c r="O17" s="7">
        <f ca="1">OFFSET('Stress Multipliers'!H$39,10*$J$14+3,0)</f>
        <v>1</v>
      </c>
      <c r="P17" s="7">
        <f ca="1">OFFSET('Stress Multipliers'!I$39,10*$J$14+3,0)</f>
        <v>1</v>
      </c>
      <c r="Q17" s="7">
        <f ca="1">OFFSET('Stress Multipliers'!J$39,10*$J$14+3,0)</f>
        <v>1</v>
      </c>
      <c r="R17" s="7">
        <f ca="1">OFFSET('Stress Multipliers'!K$39,10*$J$14+3,0)</f>
        <v>1</v>
      </c>
      <c r="S17" s="7">
        <f ca="1">OFFSET('Stress Multipliers'!L$39,10*$J$14+3,0)</f>
        <v>1</v>
      </c>
      <c r="T17" s="7">
        <f ca="1">OFFSET('Stress Multipliers'!M$39,10*$J$14+3,0)</f>
        <v>1</v>
      </c>
      <c r="U17" s="7">
        <f ca="1">OFFSET('Stress Multipliers'!N$39,10*$J$14+3,0)</f>
        <v>1</v>
      </c>
      <c r="V17" s="7">
        <f ca="1">OFFSET('Stress Multipliers'!O$39,10*$J$14+3,0)</f>
        <v>1</v>
      </c>
      <c r="W17" s="7">
        <f ca="1">OFFSET('Stress Multipliers'!P$39,10*$J$14+3,0)</f>
        <v>1</v>
      </c>
      <c r="X17" s="7">
        <f ca="1">OFFSET('Stress Multipliers'!Q$39,10*$J$14+3,0)</f>
        <v>1</v>
      </c>
      <c r="Y17" s="7">
        <f ca="1">OFFSET('Stress Multipliers'!R$39,10*$J$14+3,0)</f>
        <v>1</v>
      </c>
      <c r="Z17" s="7">
        <f ca="1">OFFSET('Stress Multipliers'!S$39,10*$J$14+3,0)</f>
        <v>1</v>
      </c>
      <c r="AA17" s="7">
        <f ca="1">OFFSET('Stress Multipliers'!T$39,10*$J$14+3,0)</f>
        <v>1</v>
      </c>
      <c r="AB17" s="7">
        <f ca="1">OFFSET('Stress Multipliers'!U$39,10*$J$14+3,0)</f>
        <v>1</v>
      </c>
      <c r="AC17" s="7">
        <f ca="1">OFFSET('Stress Multipliers'!V$39,10*$J$14+3,0)</f>
        <v>1</v>
      </c>
      <c r="AD17" s="7">
        <f ca="1">OFFSET('Stress Multipliers'!W$39,10*$J$14+3,0)</f>
        <v>1</v>
      </c>
      <c r="AE17" s="7">
        <f ca="1">OFFSET('Stress Multipliers'!X$39,10*$J$14+3,0)</f>
        <v>1</v>
      </c>
      <c r="AF17" s="7">
        <f ca="1">OFFSET('Stress Multipliers'!Y$39,10*$J$14+3,0)</f>
        <v>1</v>
      </c>
      <c r="AG17" s="7">
        <f ca="1">OFFSET('Stress Multipliers'!Z$39,10*$J$14+3,0)</f>
        <v>1</v>
      </c>
      <c r="AH17" s="7">
        <f ca="1">OFFSET('Stress Multipliers'!AA$39,10*$J$14+3,0)</f>
        <v>1</v>
      </c>
      <c r="AI17" s="7">
        <f ca="1">OFFSET('Stress Multipliers'!AB$39,10*$J$14+3,0)</f>
        <v>1</v>
      </c>
      <c r="AJ17" s="7">
        <f ca="1">OFFSET('Stress Multipliers'!AC$39,10*$J$14+3,0)</f>
        <v>1</v>
      </c>
      <c r="AK17" s="7">
        <f ca="1">OFFSET('Stress Multipliers'!AD$39,10*$J$14+3,0)</f>
        <v>1</v>
      </c>
      <c r="AL17" s="7">
        <f ca="1">OFFSET('Stress Multipliers'!AE$39,10*$J$14+3,0)</f>
        <v>1</v>
      </c>
      <c r="AM17" s="7">
        <f ca="1">OFFSET('Stress Multipliers'!AF$39,10*$J$14+3,0)</f>
        <v>1</v>
      </c>
      <c r="AN17" s="7">
        <f ca="1">OFFSET('Stress Multipliers'!AG$39,10*$J$14+3,0)</f>
        <v>1</v>
      </c>
      <c r="AO17" s="7">
        <f ca="1">OFFSET('Stress Multipliers'!AH$39,10*$J$14+3,0)</f>
        <v>1</v>
      </c>
      <c r="AP17" s="7">
        <f ca="1">OFFSET('Stress Multipliers'!AI$39,10*$J$14+3,0)</f>
        <v>1</v>
      </c>
      <c r="AQ17" s="7">
        <f ca="1">OFFSET('Stress Multipliers'!AJ$39,10*$J$14+3,0)</f>
        <v>1</v>
      </c>
      <c r="AR17" s="7">
        <f ca="1">OFFSET('Stress Multipliers'!AK$39,10*$J$14+3,0)</f>
        <v>1</v>
      </c>
      <c r="AS17" s="7">
        <f ca="1">OFFSET('Stress Multipliers'!AL$39,10*$J$14+3,0)</f>
        <v>1</v>
      </c>
      <c r="AT17" s="7">
        <f ca="1">OFFSET('Stress Multipliers'!AM$39,10*$J$14+3,0)</f>
        <v>1</v>
      </c>
      <c r="AU17" s="8">
        <f ca="1">OFFSET('Stress Multipliers'!AN$39,10*$J$14+3,0)</f>
        <v>1</v>
      </c>
    </row>
    <row r="18" spans="3:102" x14ac:dyDescent="0.25">
      <c r="C18" s="4" t="str">
        <f t="shared" si="1"/>
        <v>Line 18: Relative Direct Support payments. This is a scenario multiplier. This is the multiplier on payments.  It may increase if for example the Government pays for increased production volume, or it may decrease if for example there are service penalties.</v>
      </c>
      <c r="E18" s="4">
        <f t="shared" si="2"/>
        <v>18</v>
      </c>
      <c r="F18" s="4" t="s">
        <v>7</v>
      </c>
      <c r="G18" s="4" t="s">
        <v>10</v>
      </c>
      <c r="H18" s="1" t="s">
        <v>18</v>
      </c>
      <c r="I18" s="1" t="s">
        <v>10</v>
      </c>
      <c r="K18" s="1" t="str">
        <f t="shared" si="12"/>
        <v>Relative Direct Support payments</v>
      </c>
      <c r="M18" s="15">
        <f ca="1">OFFSET('Stress Multipliers'!F$39,10*$J$14+4,0)</f>
        <v>1</v>
      </c>
      <c r="N18" s="7">
        <f ca="1">OFFSET('Stress Multipliers'!G$39,10*$J$14+4,0)</f>
        <v>1</v>
      </c>
      <c r="O18" s="7">
        <f ca="1">OFFSET('Stress Multipliers'!H$39,10*$J$14+4,0)</f>
        <v>1</v>
      </c>
      <c r="P18" s="7">
        <f ca="1">OFFSET('Stress Multipliers'!I$39,10*$J$14+4,0)</f>
        <v>1</v>
      </c>
      <c r="Q18" s="7">
        <f ca="1">OFFSET('Stress Multipliers'!J$39,10*$J$14+4,0)</f>
        <v>1</v>
      </c>
      <c r="R18" s="7">
        <f ca="1">OFFSET('Stress Multipliers'!K$39,10*$J$14+4,0)</f>
        <v>1</v>
      </c>
      <c r="S18" s="7">
        <f ca="1">OFFSET('Stress Multipliers'!L$39,10*$J$14+4,0)</f>
        <v>1</v>
      </c>
      <c r="T18" s="7">
        <f ca="1">OFFSET('Stress Multipliers'!M$39,10*$J$14+4,0)</f>
        <v>1</v>
      </c>
      <c r="U18" s="7">
        <f ca="1">OFFSET('Stress Multipliers'!N$39,10*$J$14+4,0)</f>
        <v>1</v>
      </c>
      <c r="V18" s="7">
        <f ca="1">OFFSET('Stress Multipliers'!O$39,10*$J$14+4,0)</f>
        <v>1</v>
      </c>
      <c r="W18" s="7">
        <f ca="1">OFFSET('Stress Multipliers'!P$39,10*$J$14+4,0)</f>
        <v>1</v>
      </c>
      <c r="X18" s="7">
        <f ca="1">OFFSET('Stress Multipliers'!Q$39,10*$J$14+4,0)</f>
        <v>1</v>
      </c>
      <c r="Y18" s="7">
        <f ca="1">OFFSET('Stress Multipliers'!R$39,10*$J$14+4,0)</f>
        <v>1</v>
      </c>
      <c r="Z18" s="7">
        <f ca="1">OFFSET('Stress Multipliers'!S$39,10*$J$14+4,0)</f>
        <v>1</v>
      </c>
      <c r="AA18" s="7">
        <f ca="1">OFFSET('Stress Multipliers'!T$39,10*$J$14+4,0)</f>
        <v>1</v>
      </c>
      <c r="AB18" s="7">
        <f ca="1">OFFSET('Stress Multipliers'!U$39,10*$J$14+4,0)</f>
        <v>1</v>
      </c>
      <c r="AC18" s="7">
        <f ca="1">OFFSET('Stress Multipliers'!V$39,10*$J$14+4,0)</f>
        <v>1</v>
      </c>
      <c r="AD18" s="7">
        <f ca="1">OFFSET('Stress Multipliers'!W$39,10*$J$14+4,0)</f>
        <v>1</v>
      </c>
      <c r="AE18" s="7">
        <f ca="1">OFFSET('Stress Multipliers'!X$39,10*$J$14+4,0)</f>
        <v>1</v>
      </c>
      <c r="AF18" s="7">
        <f ca="1">OFFSET('Stress Multipliers'!Y$39,10*$J$14+4,0)</f>
        <v>1</v>
      </c>
      <c r="AG18" s="7">
        <f ca="1">OFFSET('Stress Multipliers'!Z$39,10*$J$14+4,0)</f>
        <v>1</v>
      </c>
      <c r="AH18" s="7">
        <f ca="1">OFFSET('Stress Multipliers'!AA$39,10*$J$14+4,0)</f>
        <v>1</v>
      </c>
      <c r="AI18" s="7">
        <f ca="1">OFFSET('Stress Multipliers'!AB$39,10*$J$14+4,0)</f>
        <v>1</v>
      </c>
      <c r="AJ18" s="7">
        <f ca="1">OFFSET('Stress Multipliers'!AC$39,10*$J$14+4,0)</f>
        <v>1</v>
      </c>
      <c r="AK18" s="7">
        <f ca="1">OFFSET('Stress Multipliers'!AD$39,10*$J$14+4,0)</f>
        <v>1</v>
      </c>
      <c r="AL18" s="7">
        <f ca="1">OFFSET('Stress Multipliers'!AE$39,10*$J$14+4,0)</f>
        <v>1</v>
      </c>
      <c r="AM18" s="7">
        <f ca="1">OFFSET('Stress Multipliers'!AF$39,10*$J$14+4,0)</f>
        <v>1</v>
      </c>
      <c r="AN18" s="7">
        <f ca="1">OFFSET('Stress Multipliers'!AG$39,10*$J$14+4,0)</f>
        <v>1</v>
      </c>
      <c r="AO18" s="7">
        <f ca="1">OFFSET('Stress Multipliers'!AH$39,10*$J$14+4,0)</f>
        <v>1</v>
      </c>
      <c r="AP18" s="7">
        <f ca="1">OFFSET('Stress Multipliers'!AI$39,10*$J$14+4,0)</f>
        <v>1</v>
      </c>
      <c r="AQ18" s="7">
        <f ca="1">OFFSET('Stress Multipliers'!AJ$39,10*$J$14+4,0)</f>
        <v>1</v>
      </c>
      <c r="AR18" s="7">
        <f ca="1">OFFSET('Stress Multipliers'!AK$39,10*$J$14+4,0)</f>
        <v>1</v>
      </c>
      <c r="AS18" s="7">
        <f ca="1">OFFSET('Stress Multipliers'!AL$39,10*$J$14+4,0)</f>
        <v>1</v>
      </c>
      <c r="AT18" s="7">
        <f ca="1">OFFSET('Stress Multipliers'!AM$39,10*$J$14+4,0)</f>
        <v>1</v>
      </c>
      <c r="AU18" s="8">
        <f ca="1">OFFSET('Stress Multipliers'!AN$39,10*$J$14+4,0)</f>
        <v>1</v>
      </c>
      <c r="BO18" s="1" t="s">
        <v>239</v>
      </c>
    </row>
    <row r="19" spans="3:102" ht="15.75" thickBot="1" x14ac:dyDescent="0.3">
      <c r="C19" s="4" t="str">
        <f t="shared" si="1"/>
        <v>Line 19: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19" s="4">
        <f t="shared" si="2"/>
        <v>19</v>
      </c>
      <c r="F19" s="4" t="s">
        <v>7</v>
      </c>
      <c r="G19" s="4" t="s">
        <v>10</v>
      </c>
      <c r="H19" s="1" t="s">
        <v>44</v>
      </c>
      <c r="I19" s="1" t="s">
        <v>10</v>
      </c>
      <c r="K19" s="1" t="str">
        <f t="shared" si="12"/>
        <v>Relative Direct Government receipts</v>
      </c>
      <c r="M19" s="16">
        <f ca="1">OFFSET('Stress Multipliers'!F$39,10*$J$14+5,0)</f>
        <v>1</v>
      </c>
      <c r="N19" s="9">
        <f ca="1">OFFSET('Stress Multipliers'!G$39,10*$J$14+5,0)</f>
        <v>1</v>
      </c>
      <c r="O19" s="9">
        <f ca="1">OFFSET('Stress Multipliers'!H$39,10*$J$14+5,0)</f>
        <v>1</v>
      </c>
      <c r="P19" s="9">
        <f ca="1">OFFSET('Stress Multipliers'!I$39,10*$J$14+5,0)</f>
        <v>1</v>
      </c>
      <c r="Q19" s="9">
        <f ca="1">OFFSET('Stress Multipliers'!J$39,10*$J$14+5,0)</f>
        <v>1</v>
      </c>
      <c r="R19" s="9">
        <f ca="1">OFFSET('Stress Multipliers'!K$39,10*$J$14+5,0)</f>
        <v>1</v>
      </c>
      <c r="S19" s="9">
        <f ca="1">OFFSET('Stress Multipliers'!L$39,10*$J$14+5,0)</f>
        <v>1</v>
      </c>
      <c r="T19" s="9">
        <f ca="1">OFFSET('Stress Multipliers'!M$39,10*$J$14+5,0)</f>
        <v>1</v>
      </c>
      <c r="U19" s="9">
        <f ca="1">OFFSET('Stress Multipliers'!N$39,10*$J$14+5,0)</f>
        <v>1</v>
      </c>
      <c r="V19" s="9">
        <f ca="1">OFFSET('Stress Multipliers'!O$39,10*$J$14+5,0)</f>
        <v>1</v>
      </c>
      <c r="W19" s="9">
        <f ca="1">OFFSET('Stress Multipliers'!P$39,10*$J$14+5,0)</f>
        <v>1</v>
      </c>
      <c r="X19" s="9">
        <f ca="1">OFFSET('Stress Multipliers'!Q$39,10*$J$14+5,0)</f>
        <v>1</v>
      </c>
      <c r="Y19" s="9">
        <f ca="1">OFFSET('Stress Multipliers'!R$39,10*$J$14+5,0)</f>
        <v>1</v>
      </c>
      <c r="Z19" s="9">
        <f ca="1">OFFSET('Stress Multipliers'!S$39,10*$J$14+5,0)</f>
        <v>1</v>
      </c>
      <c r="AA19" s="9">
        <f ca="1">OFFSET('Stress Multipliers'!T$39,10*$J$14+5,0)</f>
        <v>1</v>
      </c>
      <c r="AB19" s="9">
        <f ca="1">OFFSET('Stress Multipliers'!U$39,10*$J$14+5,0)</f>
        <v>1</v>
      </c>
      <c r="AC19" s="9">
        <f ca="1">OFFSET('Stress Multipliers'!V$39,10*$J$14+5,0)</f>
        <v>1</v>
      </c>
      <c r="AD19" s="9">
        <f ca="1">OFFSET('Stress Multipliers'!W$39,10*$J$14+5,0)</f>
        <v>1</v>
      </c>
      <c r="AE19" s="9">
        <f ca="1">OFFSET('Stress Multipliers'!X$39,10*$J$14+5,0)</f>
        <v>1</v>
      </c>
      <c r="AF19" s="9">
        <f ca="1">OFFSET('Stress Multipliers'!Y$39,10*$J$14+5,0)</f>
        <v>1</v>
      </c>
      <c r="AG19" s="9">
        <f ca="1">OFFSET('Stress Multipliers'!Z$39,10*$J$14+5,0)</f>
        <v>1</v>
      </c>
      <c r="AH19" s="9">
        <f ca="1">OFFSET('Stress Multipliers'!AA$39,10*$J$14+5,0)</f>
        <v>1</v>
      </c>
      <c r="AI19" s="9">
        <f ca="1">OFFSET('Stress Multipliers'!AB$39,10*$J$14+5,0)</f>
        <v>1</v>
      </c>
      <c r="AJ19" s="9">
        <f ca="1">OFFSET('Stress Multipliers'!AC$39,10*$J$14+5,0)</f>
        <v>1</v>
      </c>
      <c r="AK19" s="9">
        <f ca="1">OFFSET('Stress Multipliers'!AD$39,10*$J$14+5,0)</f>
        <v>1</v>
      </c>
      <c r="AL19" s="9">
        <f ca="1">OFFSET('Stress Multipliers'!AE$39,10*$J$14+5,0)</f>
        <v>1</v>
      </c>
      <c r="AM19" s="9">
        <f ca="1">OFFSET('Stress Multipliers'!AF$39,10*$J$14+5,0)</f>
        <v>1</v>
      </c>
      <c r="AN19" s="9">
        <f ca="1">OFFSET('Stress Multipliers'!AG$39,10*$J$14+5,0)</f>
        <v>1</v>
      </c>
      <c r="AO19" s="9">
        <f ca="1">OFFSET('Stress Multipliers'!AH$39,10*$J$14+5,0)</f>
        <v>1</v>
      </c>
      <c r="AP19" s="9">
        <f ca="1">OFFSET('Stress Multipliers'!AI$39,10*$J$14+5,0)</f>
        <v>1</v>
      </c>
      <c r="AQ19" s="9">
        <f ca="1">OFFSET('Stress Multipliers'!AJ$39,10*$J$14+5,0)</f>
        <v>1</v>
      </c>
      <c r="AR19" s="9">
        <f ca="1">OFFSET('Stress Multipliers'!AK$39,10*$J$14+5,0)</f>
        <v>1</v>
      </c>
      <c r="AS19" s="9">
        <f ca="1">OFFSET('Stress Multipliers'!AL$39,10*$J$14+5,0)</f>
        <v>1</v>
      </c>
      <c r="AT19" s="9">
        <f ca="1">OFFSET('Stress Multipliers'!AM$39,10*$J$14+5,0)</f>
        <v>1</v>
      </c>
      <c r="AU19" s="10">
        <f ca="1">OFFSET('Stress Multipliers'!AN$39,10*$J$14+5,0)</f>
        <v>1</v>
      </c>
      <c r="BO19" s="154"/>
      <c r="BP19" s="152">
        <f>M$5</f>
        <v>2020</v>
      </c>
      <c r="BQ19" s="152">
        <f t="shared" ref="BQ19:CX19" si="15">N$5</f>
        <v>2021</v>
      </c>
      <c r="BR19" s="152">
        <f t="shared" si="15"/>
        <v>2022</v>
      </c>
      <c r="BS19" s="152">
        <f t="shared" si="15"/>
        <v>2023</v>
      </c>
      <c r="BT19" s="152">
        <f t="shared" si="15"/>
        <v>2024</v>
      </c>
      <c r="BU19" s="152">
        <f t="shared" si="15"/>
        <v>2025</v>
      </c>
      <c r="BV19" s="152">
        <f t="shared" si="15"/>
        <v>2026</v>
      </c>
      <c r="BW19" s="152">
        <f t="shared" si="15"/>
        <v>2027</v>
      </c>
      <c r="BX19" s="152">
        <f t="shared" si="15"/>
        <v>2028</v>
      </c>
      <c r="BY19" s="152">
        <f t="shared" si="15"/>
        <v>2029</v>
      </c>
      <c r="BZ19" s="152">
        <f t="shared" si="15"/>
        <v>2030</v>
      </c>
      <c r="CA19" s="152">
        <f t="shared" si="15"/>
        <v>2031</v>
      </c>
      <c r="CB19" s="152">
        <f t="shared" si="15"/>
        <v>2032</v>
      </c>
      <c r="CC19" s="152">
        <f t="shared" si="15"/>
        <v>2033</v>
      </c>
      <c r="CD19" s="152">
        <f t="shared" si="15"/>
        <v>2034</v>
      </c>
      <c r="CE19" s="152">
        <f t="shared" si="15"/>
        <v>2035</v>
      </c>
      <c r="CF19" s="152">
        <f t="shared" si="15"/>
        <v>2036</v>
      </c>
      <c r="CG19" s="152">
        <f t="shared" si="15"/>
        <v>2037</v>
      </c>
      <c r="CH19" s="152">
        <f t="shared" si="15"/>
        <v>2038</v>
      </c>
      <c r="CI19" s="152">
        <f t="shared" si="15"/>
        <v>2039</v>
      </c>
      <c r="CJ19" s="152">
        <f t="shared" si="15"/>
        <v>2040</v>
      </c>
      <c r="CK19" s="152">
        <f t="shared" si="15"/>
        <v>2041</v>
      </c>
      <c r="CL19" s="152">
        <f t="shared" si="15"/>
        <v>2042</v>
      </c>
      <c r="CM19" s="152">
        <f t="shared" si="15"/>
        <v>2043</v>
      </c>
      <c r="CN19" s="152">
        <f t="shared" si="15"/>
        <v>2044</v>
      </c>
      <c r="CO19" s="152">
        <f t="shared" si="15"/>
        <v>2045</v>
      </c>
      <c r="CP19" s="152">
        <f t="shared" si="15"/>
        <v>2046</v>
      </c>
      <c r="CQ19" s="152">
        <f t="shared" si="15"/>
        <v>2047</v>
      </c>
      <c r="CR19" s="152">
        <f t="shared" si="15"/>
        <v>2048</v>
      </c>
      <c r="CS19" s="152">
        <f t="shared" si="15"/>
        <v>2049</v>
      </c>
      <c r="CT19" s="152">
        <f t="shared" si="15"/>
        <v>2050</v>
      </c>
      <c r="CU19" s="152">
        <f t="shared" si="15"/>
        <v>2051</v>
      </c>
      <c r="CV19" s="152">
        <f t="shared" si="15"/>
        <v>2052</v>
      </c>
      <c r="CW19" s="152">
        <f t="shared" si="15"/>
        <v>2053</v>
      </c>
      <c r="CX19" s="153">
        <f t="shared" si="15"/>
        <v>2054</v>
      </c>
    </row>
    <row r="20" spans="3:102" ht="15.75" thickBot="1" x14ac:dyDescent="0.3">
      <c r="C20" s="4" t="str">
        <f t="shared" si="1"/>
        <v/>
      </c>
      <c r="E20" s="4">
        <f t="shared" si="2"/>
        <v>20</v>
      </c>
      <c r="G20" s="4" t="s">
        <v>10</v>
      </c>
      <c r="I20" s="1" t="s">
        <v>10</v>
      </c>
      <c r="J20" s="2" t="s">
        <v>12</v>
      </c>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BO20" s="155" t="str">
        <f t="shared" ref="BO20:BO25" si="16">BO7</f>
        <v>Gross Operating Income to Company</v>
      </c>
      <c r="BP20" s="146">
        <f t="shared" ref="BP20:CX20" ca="1" si="17">M21</f>
        <v>0</v>
      </c>
      <c r="BQ20" s="146">
        <f t="shared" ca="1" si="17"/>
        <v>0</v>
      </c>
      <c r="BR20" s="146">
        <f t="shared" ca="1" si="17"/>
        <v>0</v>
      </c>
      <c r="BS20" s="146">
        <f t="shared" ca="1" si="17"/>
        <v>0</v>
      </c>
      <c r="BT20" s="146">
        <f t="shared" ca="1" si="17"/>
        <v>0</v>
      </c>
      <c r="BU20" s="146">
        <f t="shared" ca="1" si="17"/>
        <v>0</v>
      </c>
      <c r="BV20" s="146">
        <f t="shared" ca="1" si="17"/>
        <v>0</v>
      </c>
      <c r="BW20" s="146">
        <f t="shared" ca="1" si="17"/>
        <v>0</v>
      </c>
      <c r="BX20" s="146">
        <f t="shared" ca="1" si="17"/>
        <v>0</v>
      </c>
      <c r="BY20" s="146">
        <f t="shared" ca="1" si="17"/>
        <v>0</v>
      </c>
      <c r="BZ20" s="146">
        <f t="shared" ca="1" si="17"/>
        <v>0</v>
      </c>
      <c r="CA20" s="146">
        <f t="shared" ca="1" si="17"/>
        <v>0</v>
      </c>
      <c r="CB20" s="146">
        <f t="shared" ca="1" si="17"/>
        <v>0</v>
      </c>
      <c r="CC20" s="146">
        <f t="shared" ca="1" si="17"/>
        <v>0</v>
      </c>
      <c r="CD20" s="146">
        <f t="shared" ca="1" si="17"/>
        <v>0</v>
      </c>
      <c r="CE20" s="146">
        <f t="shared" ca="1" si="17"/>
        <v>0</v>
      </c>
      <c r="CF20" s="146">
        <f t="shared" ca="1" si="17"/>
        <v>0</v>
      </c>
      <c r="CG20" s="146">
        <f t="shared" ca="1" si="17"/>
        <v>0</v>
      </c>
      <c r="CH20" s="146">
        <f t="shared" ca="1" si="17"/>
        <v>0</v>
      </c>
      <c r="CI20" s="146">
        <f t="shared" ca="1" si="17"/>
        <v>0</v>
      </c>
      <c r="CJ20" s="146">
        <f t="shared" ca="1" si="17"/>
        <v>0</v>
      </c>
      <c r="CK20" s="146">
        <f t="shared" ca="1" si="17"/>
        <v>0</v>
      </c>
      <c r="CL20" s="146">
        <f t="shared" ca="1" si="17"/>
        <v>0</v>
      </c>
      <c r="CM20" s="146">
        <f t="shared" ca="1" si="17"/>
        <v>0</v>
      </c>
      <c r="CN20" s="146">
        <f t="shared" ca="1" si="17"/>
        <v>0</v>
      </c>
      <c r="CO20" s="146">
        <f t="shared" ca="1" si="17"/>
        <v>0</v>
      </c>
      <c r="CP20" s="146">
        <f t="shared" ca="1" si="17"/>
        <v>0</v>
      </c>
      <c r="CQ20" s="146">
        <f t="shared" ca="1" si="17"/>
        <v>0</v>
      </c>
      <c r="CR20" s="146">
        <f t="shared" ca="1" si="17"/>
        <v>0</v>
      </c>
      <c r="CS20" s="146">
        <f t="shared" ca="1" si="17"/>
        <v>0</v>
      </c>
      <c r="CT20" s="146">
        <f t="shared" ca="1" si="17"/>
        <v>0</v>
      </c>
      <c r="CU20" s="146">
        <f t="shared" ca="1" si="17"/>
        <v>0</v>
      </c>
      <c r="CV20" s="146">
        <f t="shared" ca="1" si="17"/>
        <v>0</v>
      </c>
      <c r="CW20" s="146">
        <f t="shared" ca="1" si="17"/>
        <v>0</v>
      </c>
      <c r="CX20" s="147">
        <f t="shared" ca="1" si="17"/>
        <v>0</v>
      </c>
    </row>
    <row r="21" spans="3:102" x14ac:dyDescent="0.25">
      <c r="C21" s="4" t="str">
        <f t="shared" si="1"/>
        <v>Line 21: Scenario Gross Operating Income to Company. This is a calculation. This is simply the basecase multiplied by the relative scenario.</v>
      </c>
      <c r="E21" s="4">
        <f t="shared" si="2"/>
        <v>21</v>
      </c>
      <c r="F21" s="4" t="s">
        <v>8</v>
      </c>
      <c r="G21" s="4" t="s">
        <v>10</v>
      </c>
      <c r="H21" s="1" t="s">
        <v>21</v>
      </c>
      <c r="I21" s="1" t="s">
        <v>10</v>
      </c>
      <c r="K21" s="1" t="str">
        <f>"Scenario "&amp;K7</f>
        <v>Scenario Gross Operating Income to Company</v>
      </c>
      <c r="M21" s="32">
        <f t="shared" ref="M21:AU24" ca="1" si="18">M7*M14</f>
        <v>0</v>
      </c>
      <c r="N21" s="33">
        <f t="shared" ca="1" si="18"/>
        <v>0</v>
      </c>
      <c r="O21" s="33">
        <f t="shared" ca="1" si="18"/>
        <v>0</v>
      </c>
      <c r="P21" s="33">
        <f t="shared" ca="1" si="18"/>
        <v>0</v>
      </c>
      <c r="Q21" s="33">
        <f t="shared" ca="1" si="18"/>
        <v>0</v>
      </c>
      <c r="R21" s="33">
        <f t="shared" ca="1" si="18"/>
        <v>0</v>
      </c>
      <c r="S21" s="33">
        <f t="shared" ca="1" si="18"/>
        <v>0</v>
      </c>
      <c r="T21" s="33">
        <f t="shared" ca="1" si="18"/>
        <v>0</v>
      </c>
      <c r="U21" s="33">
        <f t="shared" ca="1" si="18"/>
        <v>0</v>
      </c>
      <c r="V21" s="33">
        <f t="shared" ca="1" si="18"/>
        <v>0</v>
      </c>
      <c r="W21" s="33">
        <f t="shared" ca="1" si="18"/>
        <v>0</v>
      </c>
      <c r="X21" s="33">
        <f t="shared" ca="1" si="18"/>
        <v>0</v>
      </c>
      <c r="Y21" s="33">
        <f t="shared" ca="1" si="18"/>
        <v>0</v>
      </c>
      <c r="Z21" s="33">
        <f t="shared" ca="1" si="18"/>
        <v>0</v>
      </c>
      <c r="AA21" s="33">
        <f t="shared" ca="1" si="18"/>
        <v>0</v>
      </c>
      <c r="AB21" s="33">
        <f t="shared" ca="1" si="18"/>
        <v>0</v>
      </c>
      <c r="AC21" s="33">
        <f t="shared" ca="1" si="18"/>
        <v>0</v>
      </c>
      <c r="AD21" s="33">
        <f t="shared" ca="1" si="18"/>
        <v>0</v>
      </c>
      <c r="AE21" s="33">
        <f t="shared" ca="1" si="18"/>
        <v>0</v>
      </c>
      <c r="AF21" s="33">
        <f t="shared" ca="1" si="18"/>
        <v>0</v>
      </c>
      <c r="AG21" s="33">
        <f t="shared" ca="1" si="18"/>
        <v>0</v>
      </c>
      <c r="AH21" s="33">
        <f t="shared" ca="1" si="18"/>
        <v>0</v>
      </c>
      <c r="AI21" s="33">
        <f t="shared" ca="1" si="18"/>
        <v>0</v>
      </c>
      <c r="AJ21" s="33">
        <f t="shared" ca="1" si="18"/>
        <v>0</v>
      </c>
      <c r="AK21" s="33">
        <f t="shared" ca="1" si="18"/>
        <v>0</v>
      </c>
      <c r="AL21" s="33">
        <f t="shared" ca="1" si="18"/>
        <v>0</v>
      </c>
      <c r="AM21" s="33">
        <f t="shared" ca="1" si="18"/>
        <v>0</v>
      </c>
      <c r="AN21" s="33">
        <f t="shared" ca="1" si="18"/>
        <v>0</v>
      </c>
      <c r="AO21" s="33">
        <f t="shared" ca="1" si="18"/>
        <v>0</v>
      </c>
      <c r="AP21" s="33">
        <f t="shared" ca="1" si="18"/>
        <v>0</v>
      </c>
      <c r="AQ21" s="33">
        <f t="shared" ca="1" si="18"/>
        <v>0</v>
      </c>
      <c r="AR21" s="33">
        <f t="shared" ca="1" si="18"/>
        <v>0</v>
      </c>
      <c r="AS21" s="33">
        <f t="shared" ca="1" si="18"/>
        <v>0</v>
      </c>
      <c r="AT21" s="33">
        <f t="shared" ca="1" si="18"/>
        <v>0</v>
      </c>
      <c r="AU21" s="34">
        <f t="shared" ca="1" si="18"/>
        <v>0</v>
      </c>
      <c r="BO21" s="156" t="str">
        <f t="shared" si="16"/>
        <v>Operating Expenses</v>
      </c>
      <c r="BP21" s="150">
        <f t="shared" ref="BP21:BY23" ca="1" si="19">-M22</f>
        <v>0</v>
      </c>
      <c r="BQ21" s="150">
        <f t="shared" ca="1" si="19"/>
        <v>0</v>
      </c>
      <c r="BR21" s="150">
        <f t="shared" ca="1" si="19"/>
        <v>0</v>
      </c>
      <c r="BS21" s="150">
        <f t="shared" ca="1" si="19"/>
        <v>0</v>
      </c>
      <c r="BT21" s="150">
        <f t="shared" ca="1" si="19"/>
        <v>0</v>
      </c>
      <c r="BU21" s="150">
        <f t="shared" ca="1" si="19"/>
        <v>0</v>
      </c>
      <c r="BV21" s="150">
        <f t="shared" ca="1" si="19"/>
        <v>0</v>
      </c>
      <c r="BW21" s="150">
        <f t="shared" ca="1" si="19"/>
        <v>0</v>
      </c>
      <c r="BX21" s="150">
        <f t="shared" ca="1" si="19"/>
        <v>0</v>
      </c>
      <c r="BY21" s="150">
        <f t="shared" ca="1" si="19"/>
        <v>0</v>
      </c>
      <c r="BZ21" s="150">
        <f t="shared" ref="BZ21:CI23" ca="1" si="20">-W22</f>
        <v>0</v>
      </c>
      <c r="CA21" s="150">
        <f t="shared" ca="1" si="20"/>
        <v>0</v>
      </c>
      <c r="CB21" s="150">
        <f t="shared" ca="1" si="20"/>
        <v>0</v>
      </c>
      <c r="CC21" s="150">
        <f t="shared" ca="1" si="20"/>
        <v>0</v>
      </c>
      <c r="CD21" s="150">
        <f t="shared" ca="1" si="20"/>
        <v>0</v>
      </c>
      <c r="CE21" s="150">
        <f t="shared" ca="1" si="20"/>
        <v>0</v>
      </c>
      <c r="CF21" s="150">
        <f t="shared" ca="1" si="20"/>
        <v>0</v>
      </c>
      <c r="CG21" s="150">
        <f t="shared" ca="1" si="20"/>
        <v>0</v>
      </c>
      <c r="CH21" s="150">
        <f t="shared" ca="1" si="20"/>
        <v>0</v>
      </c>
      <c r="CI21" s="150">
        <f t="shared" ca="1" si="20"/>
        <v>0</v>
      </c>
      <c r="CJ21" s="150">
        <f t="shared" ref="CJ21:CS23" ca="1" si="21">-AG22</f>
        <v>0</v>
      </c>
      <c r="CK21" s="150">
        <f t="shared" ca="1" si="21"/>
        <v>0</v>
      </c>
      <c r="CL21" s="150">
        <f t="shared" ca="1" si="21"/>
        <v>0</v>
      </c>
      <c r="CM21" s="150">
        <f t="shared" ca="1" si="21"/>
        <v>0</v>
      </c>
      <c r="CN21" s="150">
        <f t="shared" ca="1" si="21"/>
        <v>0</v>
      </c>
      <c r="CO21" s="150">
        <f t="shared" ca="1" si="21"/>
        <v>0</v>
      </c>
      <c r="CP21" s="150">
        <f t="shared" ca="1" si="21"/>
        <v>0</v>
      </c>
      <c r="CQ21" s="150">
        <f t="shared" ca="1" si="21"/>
        <v>0</v>
      </c>
      <c r="CR21" s="150">
        <f t="shared" ca="1" si="21"/>
        <v>0</v>
      </c>
      <c r="CS21" s="150">
        <f t="shared" ca="1" si="21"/>
        <v>0</v>
      </c>
      <c r="CT21" s="150">
        <f t="shared" ref="CT21:CX23" ca="1" si="22">-AQ22</f>
        <v>0</v>
      </c>
      <c r="CU21" s="150">
        <f t="shared" ca="1" si="22"/>
        <v>0</v>
      </c>
      <c r="CV21" s="150">
        <f t="shared" ca="1" si="22"/>
        <v>0</v>
      </c>
      <c r="CW21" s="150">
        <f t="shared" ca="1" si="22"/>
        <v>0</v>
      </c>
      <c r="CX21" s="151">
        <f t="shared" ca="1" si="22"/>
        <v>0</v>
      </c>
    </row>
    <row r="22" spans="3:102" x14ac:dyDescent="0.25">
      <c r="C22" s="4" t="str">
        <f t="shared" si="1"/>
        <v>Line 22: Scenario Operating Expenses. This is a calculation. This is simply the basecase multiplied by the relative scenario.</v>
      </c>
      <c r="E22" s="4">
        <f t="shared" si="2"/>
        <v>22</v>
      </c>
      <c r="F22" s="4" t="s">
        <v>8</v>
      </c>
      <c r="G22" s="4" t="s">
        <v>10</v>
      </c>
      <c r="H22" s="1" t="s">
        <v>21</v>
      </c>
      <c r="I22" s="1" t="s">
        <v>10</v>
      </c>
      <c r="K22" s="1" t="str">
        <f>"Scenario "&amp;K8</f>
        <v>Scenario Operating Expenses</v>
      </c>
      <c r="M22" s="35">
        <f t="shared" ca="1" si="18"/>
        <v>0</v>
      </c>
      <c r="N22" s="36">
        <f t="shared" ca="1" si="18"/>
        <v>0</v>
      </c>
      <c r="O22" s="36">
        <f t="shared" ca="1" si="18"/>
        <v>0</v>
      </c>
      <c r="P22" s="36">
        <f t="shared" ca="1" si="18"/>
        <v>0</v>
      </c>
      <c r="Q22" s="36">
        <f t="shared" ca="1" si="18"/>
        <v>0</v>
      </c>
      <c r="R22" s="36">
        <f t="shared" ca="1" si="18"/>
        <v>0</v>
      </c>
      <c r="S22" s="36">
        <f t="shared" ca="1" si="18"/>
        <v>0</v>
      </c>
      <c r="T22" s="36">
        <f t="shared" ca="1" si="18"/>
        <v>0</v>
      </c>
      <c r="U22" s="36">
        <f t="shared" ca="1" si="18"/>
        <v>0</v>
      </c>
      <c r="V22" s="36">
        <f t="shared" ca="1" si="18"/>
        <v>0</v>
      </c>
      <c r="W22" s="36">
        <f t="shared" ca="1" si="18"/>
        <v>0</v>
      </c>
      <c r="X22" s="36">
        <f t="shared" ca="1" si="18"/>
        <v>0</v>
      </c>
      <c r="Y22" s="36">
        <f t="shared" ca="1" si="18"/>
        <v>0</v>
      </c>
      <c r="Z22" s="36">
        <f t="shared" ca="1" si="18"/>
        <v>0</v>
      </c>
      <c r="AA22" s="36">
        <f t="shared" ca="1" si="18"/>
        <v>0</v>
      </c>
      <c r="AB22" s="36">
        <f t="shared" ca="1" si="18"/>
        <v>0</v>
      </c>
      <c r="AC22" s="36">
        <f t="shared" ca="1" si="18"/>
        <v>0</v>
      </c>
      <c r="AD22" s="36">
        <f t="shared" ca="1" si="18"/>
        <v>0</v>
      </c>
      <c r="AE22" s="36">
        <f t="shared" ca="1" si="18"/>
        <v>0</v>
      </c>
      <c r="AF22" s="36">
        <f t="shared" ca="1" si="18"/>
        <v>0</v>
      </c>
      <c r="AG22" s="36">
        <f t="shared" ca="1" si="18"/>
        <v>0</v>
      </c>
      <c r="AH22" s="36">
        <f t="shared" ca="1" si="18"/>
        <v>0</v>
      </c>
      <c r="AI22" s="36">
        <f t="shared" ca="1" si="18"/>
        <v>0</v>
      </c>
      <c r="AJ22" s="36">
        <f t="shared" ca="1" si="18"/>
        <v>0</v>
      </c>
      <c r="AK22" s="36">
        <f t="shared" ca="1" si="18"/>
        <v>0</v>
      </c>
      <c r="AL22" s="36">
        <f t="shared" ca="1" si="18"/>
        <v>0</v>
      </c>
      <c r="AM22" s="36">
        <f t="shared" ca="1" si="18"/>
        <v>0</v>
      </c>
      <c r="AN22" s="36">
        <f t="shared" ca="1" si="18"/>
        <v>0</v>
      </c>
      <c r="AO22" s="36">
        <f t="shared" ca="1" si="18"/>
        <v>0</v>
      </c>
      <c r="AP22" s="36">
        <f t="shared" ca="1" si="18"/>
        <v>0</v>
      </c>
      <c r="AQ22" s="36">
        <f t="shared" ca="1" si="18"/>
        <v>0</v>
      </c>
      <c r="AR22" s="36">
        <f t="shared" ca="1" si="18"/>
        <v>0</v>
      </c>
      <c r="AS22" s="36">
        <f t="shared" ca="1" si="18"/>
        <v>0</v>
      </c>
      <c r="AT22" s="36">
        <f t="shared" ca="1" si="18"/>
        <v>0</v>
      </c>
      <c r="AU22" s="37">
        <f t="shared" ca="1" si="18"/>
        <v>0</v>
      </c>
      <c r="BO22" s="156" t="str">
        <f t="shared" si="16"/>
        <v>Expected Debt Principal Repayments</v>
      </c>
      <c r="BP22" s="150">
        <f t="shared" ca="1" si="19"/>
        <v>0</v>
      </c>
      <c r="BQ22" s="150">
        <f t="shared" ca="1" si="19"/>
        <v>0</v>
      </c>
      <c r="BR22" s="150">
        <f t="shared" ca="1" si="19"/>
        <v>0</v>
      </c>
      <c r="BS22" s="150">
        <f t="shared" ca="1" si="19"/>
        <v>0</v>
      </c>
      <c r="BT22" s="150">
        <f t="shared" ca="1" si="19"/>
        <v>0</v>
      </c>
      <c r="BU22" s="150">
        <f t="shared" ca="1" si="19"/>
        <v>0</v>
      </c>
      <c r="BV22" s="150">
        <f t="shared" ca="1" si="19"/>
        <v>0</v>
      </c>
      <c r="BW22" s="150">
        <f t="shared" ca="1" si="19"/>
        <v>0</v>
      </c>
      <c r="BX22" s="150">
        <f t="shared" ca="1" si="19"/>
        <v>0</v>
      </c>
      <c r="BY22" s="150">
        <f t="shared" ca="1" si="19"/>
        <v>0</v>
      </c>
      <c r="BZ22" s="150">
        <f t="shared" ca="1" si="20"/>
        <v>0</v>
      </c>
      <c r="CA22" s="150">
        <f t="shared" ca="1" si="20"/>
        <v>0</v>
      </c>
      <c r="CB22" s="150">
        <f t="shared" ca="1" si="20"/>
        <v>0</v>
      </c>
      <c r="CC22" s="150">
        <f t="shared" ca="1" si="20"/>
        <v>0</v>
      </c>
      <c r="CD22" s="150">
        <f t="shared" ca="1" si="20"/>
        <v>0</v>
      </c>
      <c r="CE22" s="150">
        <f t="shared" ca="1" si="20"/>
        <v>0</v>
      </c>
      <c r="CF22" s="150">
        <f t="shared" ca="1" si="20"/>
        <v>0</v>
      </c>
      <c r="CG22" s="150">
        <f t="shared" ca="1" si="20"/>
        <v>0</v>
      </c>
      <c r="CH22" s="150">
        <f t="shared" ca="1" si="20"/>
        <v>0</v>
      </c>
      <c r="CI22" s="150">
        <f t="shared" ca="1" si="20"/>
        <v>0</v>
      </c>
      <c r="CJ22" s="150">
        <f t="shared" ca="1" si="21"/>
        <v>0</v>
      </c>
      <c r="CK22" s="150">
        <f t="shared" ca="1" si="21"/>
        <v>0</v>
      </c>
      <c r="CL22" s="150">
        <f t="shared" ca="1" si="21"/>
        <v>0</v>
      </c>
      <c r="CM22" s="150">
        <f t="shared" ca="1" si="21"/>
        <v>0</v>
      </c>
      <c r="CN22" s="150">
        <f t="shared" ca="1" si="21"/>
        <v>0</v>
      </c>
      <c r="CO22" s="150">
        <f t="shared" ca="1" si="21"/>
        <v>0</v>
      </c>
      <c r="CP22" s="150">
        <f t="shared" ca="1" si="21"/>
        <v>0</v>
      </c>
      <c r="CQ22" s="150">
        <f t="shared" ca="1" si="21"/>
        <v>0</v>
      </c>
      <c r="CR22" s="150">
        <f t="shared" ca="1" si="21"/>
        <v>0</v>
      </c>
      <c r="CS22" s="150">
        <f t="shared" ca="1" si="21"/>
        <v>0</v>
      </c>
      <c r="CT22" s="150">
        <f t="shared" ca="1" si="22"/>
        <v>0</v>
      </c>
      <c r="CU22" s="150">
        <f t="shared" ca="1" si="22"/>
        <v>0</v>
      </c>
      <c r="CV22" s="150">
        <f t="shared" ca="1" si="22"/>
        <v>0</v>
      </c>
      <c r="CW22" s="150">
        <f t="shared" ca="1" si="22"/>
        <v>0</v>
      </c>
      <c r="CX22" s="151">
        <f t="shared" ca="1" si="22"/>
        <v>0</v>
      </c>
    </row>
    <row r="23" spans="3:102" x14ac:dyDescent="0.25">
      <c r="C23" s="4" t="str">
        <f t="shared" si="1"/>
        <v>Line 23: Scenario Expected Debt Principal Repayments. This is a calculation. This is simply the basecase multiplied by the relative scenario.</v>
      </c>
      <c r="E23" s="4">
        <f t="shared" si="2"/>
        <v>23</v>
      </c>
      <c r="F23" s="4" t="s">
        <v>8</v>
      </c>
      <c r="G23" s="4" t="s">
        <v>10</v>
      </c>
      <c r="H23" s="1" t="s">
        <v>21</v>
      </c>
      <c r="I23" s="1" t="s">
        <v>10</v>
      </c>
      <c r="K23" s="1" t="str">
        <f>"Scenario "&amp;K9</f>
        <v>Scenario Expected Debt Principal Repayments</v>
      </c>
      <c r="M23" s="35">
        <f t="shared" ca="1" si="18"/>
        <v>0</v>
      </c>
      <c r="N23" s="36">
        <f t="shared" ca="1" si="18"/>
        <v>0</v>
      </c>
      <c r="O23" s="36">
        <f t="shared" ca="1" si="18"/>
        <v>0</v>
      </c>
      <c r="P23" s="36">
        <f t="shared" ca="1" si="18"/>
        <v>0</v>
      </c>
      <c r="Q23" s="36">
        <f t="shared" ca="1" si="18"/>
        <v>0</v>
      </c>
      <c r="R23" s="36">
        <f t="shared" ca="1" si="18"/>
        <v>0</v>
      </c>
      <c r="S23" s="36">
        <f t="shared" ca="1" si="18"/>
        <v>0</v>
      </c>
      <c r="T23" s="36">
        <f t="shared" ca="1" si="18"/>
        <v>0</v>
      </c>
      <c r="U23" s="36">
        <f t="shared" ca="1" si="18"/>
        <v>0</v>
      </c>
      <c r="V23" s="36">
        <f t="shared" ca="1" si="18"/>
        <v>0</v>
      </c>
      <c r="W23" s="36">
        <f t="shared" ca="1" si="18"/>
        <v>0</v>
      </c>
      <c r="X23" s="36">
        <f t="shared" ca="1" si="18"/>
        <v>0</v>
      </c>
      <c r="Y23" s="36">
        <f t="shared" ca="1" si="18"/>
        <v>0</v>
      </c>
      <c r="Z23" s="36">
        <f t="shared" ca="1" si="18"/>
        <v>0</v>
      </c>
      <c r="AA23" s="36">
        <f t="shared" ca="1" si="18"/>
        <v>0</v>
      </c>
      <c r="AB23" s="36">
        <f t="shared" ca="1" si="18"/>
        <v>0</v>
      </c>
      <c r="AC23" s="36">
        <f t="shared" ca="1" si="18"/>
        <v>0</v>
      </c>
      <c r="AD23" s="36">
        <f t="shared" ca="1" si="18"/>
        <v>0</v>
      </c>
      <c r="AE23" s="36">
        <f t="shared" ca="1" si="18"/>
        <v>0</v>
      </c>
      <c r="AF23" s="36">
        <f t="shared" ca="1" si="18"/>
        <v>0</v>
      </c>
      <c r="AG23" s="36">
        <f t="shared" ca="1" si="18"/>
        <v>0</v>
      </c>
      <c r="AH23" s="36">
        <f t="shared" ca="1" si="18"/>
        <v>0</v>
      </c>
      <c r="AI23" s="36">
        <f t="shared" ca="1" si="18"/>
        <v>0</v>
      </c>
      <c r="AJ23" s="36">
        <f t="shared" ca="1" si="18"/>
        <v>0</v>
      </c>
      <c r="AK23" s="36">
        <f t="shared" ca="1" si="18"/>
        <v>0</v>
      </c>
      <c r="AL23" s="36">
        <f t="shared" ca="1" si="18"/>
        <v>0</v>
      </c>
      <c r="AM23" s="36">
        <f t="shared" ca="1" si="18"/>
        <v>0</v>
      </c>
      <c r="AN23" s="36">
        <f t="shared" ca="1" si="18"/>
        <v>0</v>
      </c>
      <c r="AO23" s="36">
        <f t="shared" ca="1" si="18"/>
        <v>0</v>
      </c>
      <c r="AP23" s="36">
        <f t="shared" ca="1" si="18"/>
        <v>0</v>
      </c>
      <c r="AQ23" s="36">
        <f t="shared" ca="1" si="18"/>
        <v>0</v>
      </c>
      <c r="AR23" s="36">
        <f t="shared" ca="1" si="18"/>
        <v>0</v>
      </c>
      <c r="AS23" s="36">
        <f t="shared" ca="1" si="18"/>
        <v>0</v>
      </c>
      <c r="AT23" s="36">
        <f t="shared" ca="1" si="18"/>
        <v>0</v>
      </c>
      <c r="AU23" s="37">
        <f t="shared" ca="1" si="18"/>
        <v>0</v>
      </c>
      <c r="BO23" s="156" t="str">
        <f t="shared" si="16"/>
        <v>Expected Debt Interest Repayments</v>
      </c>
      <c r="BP23" s="150">
        <f t="shared" ca="1" si="19"/>
        <v>0</v>
      </c>
      <c r="BQ23" s="150">
        <f t="shared" ca="1" si="19"/>
        <v>0</v>
      </c>
      <c r="BR23" s="150">
        <f t="shared" ca="1" si="19"/>
        <v>0</v>
      </c>
      <c r="BS23" s="150">
        <f t="shared" ca="1" si="19"/>
        <v>0</v>
      </c>
      <c r="BT23" s="150">
        <f t="shared" ca="1" si="19"/>
        <v>0</v>
      </c>
      <c r="BU23" s="150">
        <f t="shared" ca="1" si="19"/>
        <v>0</v>
      </c>
      <c r="BV23" s="150">
        <f t="shared" ca="1" si="19"/>
        <v>0</v>
      </c>
      <c r="BW23" s="150">
        <f t="shared" ca="1" si="19"/>
        <v>0</v>
      </c>
      <c r="BX23" s="150">
        <f t="shared" ca="1" si="19"/>
        <v>0</v>
      </c>
      <c r="BY23" s="150">
        <f t="shared" ca="1" si="19"/>
        <v>0</v>
      </c>
      <c r="BZ23" s="150">
        <f t="shared" ca="1" si="20"/>
        <v>0</v>
      </c>
      <c r="CA23" s="150">
        <f t="shared" ca="1" si="20"/>
        <v>0</v>
      </c>
      <c r="CB23" s="150">
        <f t="shared" ca="1" si="20"/>
        <v>0</v>
      </c>
      <c r="CC23" s="150">
        <f t="shared" ca="1" si="20"/>
        <v>0</v>
      </c>
      <c r="CD23" s="150">
        <f t="shared" ca="1" si="20"/>
        <v>0</v>
      </c>
      <c r="CE23" s="150">
        <f t="shared" ca="1" si="20"/>
        <v>0</v>
      </c>
      <c r="CF23" s="150">
        <f t="shared" ca="1" si="20"/>
        <v>0</v>
      </c>
      <c r="CG23" s="150">
        <f t="shared" ca="1" si="20"/>
        <v>0</v>
      </c>
      <c r="CH23" s="150">
        <f t="shared" ca="1" si="20"/>
        <v>0</v>
      </c>
      <c r="CI23" s="150">
        <f t="shared" ca="1" si="20"/>
        <v>0</v>
      </c>
      <c r="CJ23" s="150">
        <f t="shared" ca="1" si="21"/>
        <v>0</v>
      </c>
      <c r="CK23" s="150">
        <f t="shared" ca="1" si="21"/>
        <v>0</v>
      </c>
      <c r="CL23" s="150">
        <f t="shared" ca="1" si="21"/>
        <v>0</v>
      </c>
      <c r="CM23" s="150">
        <f t="shared" ca="1" si="21"/>
        <v>0</v>
      </c>
      <c r="CN23" s="150">
        <f t="shared" ca="1" si="21"/>
        <v>0</v>
      </c>
      <c r="CO23" s="150">
        <f t="shared" ca="1" si="21"/>
        <v>0</v>
      </c>
      <c r="CP23" s="150">
        <f t="shared" ca="1" si="21"/>
        <v>0</v>
      </c>
      <c r="CQ23" s="150">
        <f t="shared" ca="1" si="21"/>
        <v>0</v>
      </c>
      <c r="CR23" s="150">
        <f t="shared" ca="1" si="21"/>
        <v>0</v>
      </c>
      <c r="CS23" s="150">
        <f t="shared" ca="1" si="21"/>
        <v>0</v>
      </c>
      <c r="CT23" s="150">
        <f t="shared" ca="1" si="22"/>
        <v>0</v>
      </c>
      <c r="CU23" s="150">
        <f t="shared" ca="1" si="22"/>
        <v>0</v>
      </c>
      <c r="CV23" s="150">
        <f t="shared" ca="1" si="22"/>
        <v>0</v>
      </c>
      <c r="CW23" s="150">
        <f t="shared" ca="1" si="22"/>
        <v>0</v>
      </c>
      <c r="CX23" s="151">
        <f t="shared" ca="1" si="22"/>
        <v>0</v>
      </c>
    </row>
    <row r="24" spans="3:102" x14ac:dyDescent="0.25">
      <c r="C24" s="4" t="str">
        <f t="shared" si="1"/>
        <v>Line 24: Scenario Expected Debt Interest Repayments. This is a calculation. This is simply the basecase multiplied by the relative scenario.</v>
      </c>
      <c r="E24" s="4">
        <f t="shared" si="2"/>
        <v>24</v>
      </c>
      <c r="F24" s="4" t="s">
        <v>8</v>
      </c>
      <c r="G24" s="4" t="s">
        <v>10</v>
      </c>
      <c r="H24" s="1" t="s">
        <v>21</v>
      </c>
      <c r="I24" s="1" t="s">
        <v>10</v>
      </c>
      <c r="K24" s="1" t="str">
        <f>"Scenario "&amp;K10</f>
        <v>Scenario Expected Debt Interest Repayments</v>
      </c>
      <c r="M24" s="35">
        <f t="shared" ca="1" si="18"/>
        <v>0</v>
      </c>
      <c r="N24" s="36">
        <f t="shared" ca="1" si="18"/>
        <v>0</v>
      </c>
      <c r="O24" s="36">
        <f t="shared" ca="1" si="18"/>
        <v>0</v>
      </c>
      <c r="P24" s="36">
        <f t="shared" ca="1" si="18"/>
        <v>0</v>
      </c>
      <c r="Q24" s="36">
        <f t="shared" ca="1" si="18"/>
        <v>0</v>
      </c>
      <c r="R24" s="36">
        <f t="shared" ca="1" si="18"/>
        <v>0</v>
      </c>
      <c r="S24" s="36">
        <f t="shared" ca="1" si="18"/>
        <v>0</v>
      </c>
      <c r="T24" s="36">
        <f t="shared" ca="1" si="18"/>
        <v>0</v>
      </c>
      <c r="U24" s="36">
        <f t="shared" ca="1" si="18"/>
        <v>0</v>
      </c>
      <c r="V24" s="36">
        <f t="shared" ca="1" si="18"/>
        <v>0</v>
      </c>
      <c r="W24" s="36">
        <f t="shared" ca="1" si="18"/>
        <v>0</v>
      </c>
      <c r="X24" s="36">
        <f t="shared" ca="1" si="18"/>
        <v>0</v>
      </c>
      <c r="Y24" s="36">
        <f t="shared" ca="1" si="18"/>
        <v>0</v>
      </c>
      <c r="Z24" s="36">
        <f t="shared" ca="1" si="18"/>
        <v>0</v>
      </c>
      <c r="AA24" s="36">
        <f t="shared" ca="1" si="18"/>
        <v>0</v>
      </c>
      <c r="AB24" s="36">
        <f t="shared" ca="1" si="18"/>
        <v>0</v>
      </c>
      <c r="AC24" s="36">
        <f t="shared" ca="1" si="18"/>
        <v>0</v>
      </c>
      <c r="AD24" s="36">
        <f t="shared" ca="1" si="18"/>
        <v>0</v>
      </c>
      <c r="AE24" s="36">
        <f t="shared" ca="1" si="18"/>
        <v>0</v>
      </c>
      <c r="AF24" s="36">
        <f t="shared" ca="1" si="18"/>
        <v>0</v>
      </c>
      <c r="AG24" s="36">
        <f t="shared" ca="1" si="18"/>
        <v>0</v>
      </c>
      <c r="AH24" s="36">
        <f t="shared" ca="1" si="18"/>
        <v>0</v>
      </c>
      <c r="AI24" s="36">
        <f t="shared" ca="1" si="18"/>
        <v>0</v>
      </c>
      <c r="AJ24" s="36">
        <f t="shared" ca="1" si="18"/>
        <v>0</v>
      </c>
      <c r="AK24" s="36">
        <f t="shared" ca="1" si="18"/>
        <v>0</v>
      </c>
      <c r="AL24" s="36">
        <f t="shared" ca="1" si="18"/>
        <v>0</v>
      </c>
      <c r="AM24" s="36">
        <f t="shared" ca="1" si="18"/>
        <v>0</v>
      </c>
      <c r="AN24" s="36">
        <f t="shared" ca="1" si="18"/>
        <v>0</v>
      </c>
      <c r="AO24" s="36">
        <f t="shared" ca="1" si="18"/>
        <v>0</v>
      </c>
      <c r="AP24" s="36">
        <f t="shared" ca="1" si="18"/>
        <v>0</v>
      </c>
      <c r="AQ24" s="36">
        <f t="shared" ca="1" si="18"/>
        <v>0</v>
      </c>
      <c r="AR24" s="36">
        <f t="shared" ca="1" si="18"/>
        <v>0</v>
      </c>
      <c r="AS24" s="36">
        <f t="shared" ca="1" si="18"/>
        <v>0</v>
      </c>
      <c r="AT24" s="36">
        <f t="shared" ca="1" si="18"/>
        <v>0</v>
      </c>
      <c r="AU24" s="37">
        <f t="shared" ca="1" si="18"/>
        <v>0</v>
      </c>
      <c r="BO24" s="156" t="str">
        <f t="shared" si="16"/>
        <v>Direct Support payments</v>
      </c>
      <c r="BP24" s="150">
        <f t="shared" ref="BP24:CX24" ca="1" si="23">-M26</f>
        <v>0</v>
      </c>
      <c r="BQ24" s="150">
        <f t="shared" ca="1" si="23"/>
        <v>0</v>
      </c>
      <c r="BR24" s="150">
        <f t="shared" ca="1" si="23"/>
        <v>0</v>
      </c>
      <c r="BS24" s="150">
        <f t="shared" ca="1" si="23"/>
        <v>0</v>
      </c>
      <c r="BT24" s="150">
        <f t="shared" ca="1" si="23"/>
        <v>0</v>
      </c>
      <c r="BU24" s="150">
        <f t="shared" ca="1" si="23"/>
        <v>0</v>
      </c>
      <c r="BV24" s="150">
        <f t="shared" ca="1" si="23"/>
        <v>0</v>
      </c>
      <c r="BW24" s="150">
        <f t="shared" ca="1" si="23"/>
        <v>0</v>
      </c>
      <c r="BX24" s="150">
        <f t="shared" ca="1" si="23"/>
        <v>0</v>
      </c>
      <c r="BY24" s="150">
        <f t="shared" ca="1" si="23"/>
        <v>0</v>
      </c>
      <c r="BZ24" s="150">
        <f t="shared" ca="1" si="23"/>
        <v>0</v>
      </c>
      <c r="CA24" s="150">
        <f t="shared" ca="1" si="23"/>
        <v>0</v>
      </c>
      <c r="CB24" s="150">
        <f t="shared" ca="1" si="23"/>
        <v>0</v>
      </c>
      <c r="CC24" s="150">
        <f t="shared" ca="1" si="23"/>
        <v>0</v>
      </c>
      <c r="CD24" s="150">
        <f t="shared" ca="1" si="23"/>
        <v>0</v>
      </c>
      <c r="CE24" s="150">
        <f t="shared" ca="1" si="23"/>
        <v>0</v>
      </c>
      <c r="CF24" s="150">
        <f t="shared" ca="1" si="23"/>
        <v>0</v>
      </c>
      <c r="CG24" s="150">
        <f t="shared" ca="1" si="23"/>
        <v>0</v>
      </c>
      <c r="CH24" s="150">
        <f t="shared" ca="1" si="23"/>
        <v>0</v>
      </c>
      <c r="CI24" s="150">
        <f t="shared" ca="1" si="23"/>
        <v>0</v>
      </c>
      <c r="CJ24" s="150">
        <f t="shared" ca="1" si="23"/>
        <v>0</v>
      </c>
      <c r="CK24" s="150">
        <f t="shared" ca="1" si="23"/>
        <v>0</v>
      </c>
      <c r="CL24" s="150">
        <f t="shared" ca="1" si="23"/>
        <v>0</v>
      </c>
      <c r="CM24" s="150">
        <f t="shared" ca="1" si="23"/>
        <v>0</v>
      </c>
      <c r="CN24" s="150">
        <f t="shared" ca="1" si="23"/>
        <v>0</v>
      </c>
      <c r="CO24" s="150">
        <f t="shared" ca="1" si="23"/>
        <v>0</v>
      </c>
      <c r="CP24" s="150">
        <f t="shared" ca="1" si="23"/>
        <v>0</v>
      </c>
      <c r="CQ24" s="150">
        <f t="shared" ca="1" si="23"/>
        <v>0</v>
      </c>
      <c r="CR24" s="150">
        <f t="shared" ca="1" si="23"/>
        <v>0</v>
      </c>
      <c r="CS24" s="150">
        <f t="shared" ca="1" si="23"/>
        <v>0</v>
      </c>
      <c r="CT24" s="150">
        <f t="shared" ca="1" si="23"/>
        <v>0</v>
      </c>
      <c r="CU24" s="150">
        <f t="shared" ca="1" si="23"/>
        <v>0</v>
      </c>
      <c r="CV24" s="150">
        <f t="shared" ca="1" si="23"/>
        <v>0</v>
      </c>
      <c r="CW24" s="150">
        <f t="shared" ca="1" si="23"/>
        <v>0</v>
      </c>
      <c r="CX24" s="151">
        <f t="shared" ca="1" si="23"/>
        <v>0</v>
      </c>
    </row>
    <row r="25" spans="3:102" x14ac:dyDescent="0.25">
      <c r="C25" s="4" t="str">
        <f t="shared" si="1"/>
        <v>Line 25: Net cashflow after debt servicing. This is a calculation. This is the sum of scenario income and costs</v>
      </c>
      <c r="E25" s="4">
        <f t="shared" si="2"/>
        <v>25</v>
      </c>
      <c r="F25" s="4" t="s">
        <v>8</v>
      </c>
      <c r="G25" s="4" t="s">
        <v>10</v>
      </c>
      <c r="H25" s="1" t="s">
        <v>52</v>
      </c>
      <c r="I25" s="1" t="s">
        <v>10</v>
      </c>
      <c r="K25" s="1" t="s">
        <v>16</v>
      </c>
      <c r="M25" s="35">
        <f ca="1">SUM(M21:M24)</f>
        <v>0</v>
      </c>
      <c r="N25" s="36">
        <f t="shared" ref="N25:AU25" ca="1" si="24">SUM(N21:N24)</f>
        <v>0</v>
      </c>
      <c r="O25" s="36">
        <f t="shared" ca="1" si="24"/>
        <v>0</v>
      </c>
      <c r="P25" s="36">
        <f t="shared" ca="1" si="24"/>
        <v>0</v>
      </c>
      <c r="Q25" s="36">
        <f t="shared" ca="1" si="24"/>
        <v>0</v>
      </c>
      <c r="R25" s="36">
        <f t="shared" ca="1" si="24"/>
        <v>0</v>
      </c>
      <c r="S25" s="36">
        <f t="shared" ca="1" si="24"/>
        <v>0</v>
      </c>
      <c r="T25" s="36">
        <f t="shared" ca="1" si="24"/>
        <v>0</v>
      </c>
      <c r="U25" s="36">
        <f t="shared" ca="1" si="24"/>
        <v>0</v>
      </c>
      <c r="V25" s="36">
        <f t="shared" ca="1" si="24"/>
        <v>0</v>
      </c>
      <c r="W25" s="36">
        <f t="shared" ca="1" si="24"/>
        <v>0</v>
      </c>
      <c r="X25" s="36">
        <f t="shared" ca="1" si="24"/>
        <v>0</v>
      </c>
      <c r="Y25" s="36">
        <f t="shared" ca="1" si="24"/>
        <v>0</v>
      </c>
      <c r="Z25" s="36">
        <f t="shared" ca="1" si="24"/>
        <v>0</v>
      </c>
      <c r="AA25" s="36">
        <f t="shared" ca="1" si="24"/>
        <v>0</v>
      </c>
      <c r="AB25" s="36">
        <f t="shared" ca="1" si="24"/>
        <v>0</v>
      </c>
      <c r="AC25" s="36">
        <f t="shared" ca="1" si="24"/>
        <v>0</v>
      </c>
      <c r="AD25" s="36">
        <f t="shared" ca="1" si="24"/>
        <v>0</v>
      </c>
      <c r="AE25" s="36">
        <f t="shared" ca="1" si="24"/>
        <v>0</v>
      </c>
      <c r="AF25" s="36">
        <f t="shared" ca="1" si="24"/>
        <v>0</v>
      </c>
      <c r="AG25" s="36">
        <f t="shared" ca="1" si="24"/>
        <v>0</v>
      </c>
      <c r="AH25" s="36">
        <f t="shared" ca="1" si="24"/>
        <v>0</v>
      </c>
      <c r="AI25" s="36">
        <f t="shared" ca="1" si="24"/>
        <v>0</v>
      </c>
      <c r="AJ25" s="36">
        <f t="shared" ca="1" si="24"/>
        <v>0</v>
      </c>
      <c r="AK25" s="36">
        <f t="shared" ca="1" si="24"/>
        <v>0</v>
      </c>
      <c r="AL25" s="36">
        <f t="shared" ca="1" si="24"/>
        <v>0</v>
      </c>
      <c r="AM25" s="36">
        <f t="shared" ca="1" si="24"/>
        <v>0</v>
      </c>
      <c r="AN25" s="36">
        <f t="shared" ca="1" si="24"/>
        <v>0</v>
      </c>
      <c r="AO25" s="36">
        <f t="shared" ca="1" si="24"/>
        <v>0</v>
      </c>
      <c r="AP25" s="36">
        <f t="shared" ca="1" si="24"/>
        <v>0</v>
      </c>
      <c r="AQ25" s="36">
        <f t="shared" ca="1" si="24"/>
        <v>0</v>
      </c>
      <c r="AR25" s="36">
        <f t="shared" ca="1" si="24"/>
        <v>0</v>
      </c>
      <c r="AS25" s="36">
        <f t="shared" ca="1" si="24"/>
        <v>0</v>
      </c>
      <c r="AT25" s="36">
        <f t="shared" ca="1" si="24"/>
        <v>0</v>
      </c>
      <c r="AU25" s="37">
        <f t="shared" ca="1" si="24"/>
        <v>0</v>
      </c>
      <c r="BO25" s="157" t="str">
        <f t="shared" si="16"/>
        <v>Direct Government receipts</v>
      </c>
      <c r="BP25" s="148">
        <f t="shared" ref="BP25:CX25" ca="1" si="25">M27</f>
        <v>0</v>
      </c>
      <c r="BQ25" s="148">
        <f t="shared" ca="1" si="25"/>
        <v>0</v>
      </c>
      <c r="BR25" s="148">
        <f t="shared" ca="1" si="25"/>
        <v>0</v>
      </c>
      <c r="BS25" s="148">
        <f t="shared" ca="1" si="25"/>
        <v>0</v>
      </c>
      <c r="BT25" s="148">
        <f t="shared" ca="1" si="25"/>
        <v>0</v>
      </c>
      <c r="BU25" s="148">
        <f t="shared" ca="1" si="25"/>
        <v>0</v>
      </c>
      <c r="BV25" s="148">
        <f t="shared" ca="1" si="25"/>
        <v>0</v>
      </c>
      <c r="BW25" s="148">
        <f t="shared" ca="1" si="25"/>
        <v>0</v>
      </c>
      <c r="BX25" s="148">
        <f t="shared" ca="1" si="25"/>
        <v>0</v>
      </c>
      <c r="BY25" s="148">
        <f t="shared" ca="1" si="25"/>
        <v>0</v>
      </c>
      <c r="BZ25" s="148">
        <f t="shared" ca="1" si="25"/>
        <v>0</v>
      </c>
      <c r="CA25" s="148">
        <f t="shared" ca="1" si="25"/>
        <v>0</v>
      </c>
      <c r="CB25" s="148">
        <f t="shared" ca="1" si="25"/>
        <v>0</v>
      </c>
      <c r="CC25" s="148">
        <f t="shared" ca="1" si="25"/>
        <v>0</v>
      </c>
      <c r="CD25" s="148">
        <f t="shared" ca="1" si="25"/>
        <v>0</v>
      </c>
      <c r="CE25" s="148">
        <f t="shared" ca="1" si="25"/>
        <v>0</v>
      </c>
      <c r="CF25" s="148">
        <f t="shared" ca="1" si="25"/>
        <v>0</v>
      </c>
      <c r="CG25" s="148">
        <f t="shared" ca="1" si="25"/>
        <v>0</v>
      </c>
      <c r="CH25" s="148">
        <f t="shared" ca="1" si="25"/>
        <v>0</v>
      </c>
      <c r="CI25" s="148">
        <f t="shared" ca="1" si="25"/>
        <v>0</v>
      </c>
      <c r="CJ25" s="148">
        <f t="shared" ca="1" si="25"/>
        <v>0</v>
      </c>
      <c r="CK25" s="148">
        <f t="shared" ca="1" si="25"/>
        <v>0</v>
      </c>
      <c r="CL25" s="148">
        <f t="shared" ca="1" si="25"/>
        <v>0</v>
      </c>
      <c r="CM25" s="148">
        <f t="shared" ca="1" si="25"/>
        <v>0</v>
      </c>
      <c r="CN25" s="148">
        <f t="shared" ca="1" si="25"/>
        <v>0</v>
      </c>
      <c r="CO25" s="148">
        <f t="shared" ca="1" si="25"/>
        <v>0</v>
      </c>
      <c r="CP25" s="148">
        <f t="shared" ca="1" si="25"/>
        <v>0</v>
      </c>
      <c r="CQ25" s="148">
        <f t="shared" ca="1" si="25"/>
        <v>0</v>
      </c>
      <c r="CR25" s="148">
        <f t="shared" ca="1" si="25"/>
        <v>0</v>
      </c>
      <c r="CS25" s="148">
        <f t="shared" ca="1" si="25"/>
        <v>0</v>
      </c>
      <c r="CT25" s="148">
        <f t="shared" ca="1" si="25"/>
        <v>0</v>
      </c>
      <c r="CU25" s="148">
        <f t="shared" ca="1" si="25"/>
        <v>0</v>
      </c>
      <c r="CV25" s="148">
        <f t="shared" ca="1" si="25"/>
        <v>0</v>
      </c>
      <c r="CW25" s="148">
        <f t="shared" ca="1" si="25"/>
        <v>0</v>
      </c>
      <c r="CX25" s="149">
        <f t="shared" ca="1" si="25"/>
        <v>0</v>
      </c>
    </row>
    <row r="26" spans="3:102" x14ac:dyDescent="0.25">
      <c r="C26" s="4" t="str">
        <f t="shared" si="1"/>
        <v>Line 26: Direct Support payments. This is a calculation. This is simply the basecase multiplied by the relative scenario.</v>
      </c>
      <c r="E26" s="4">
        <f t="shared" si="2"/>
        <v>26</v>
      </c>
      <c r="F26" s="4" t="s">
        <v>8</v>
      </c>
      <c r="G26" s="4" t="s">
        <v>10</v>
      </c>
      <c r="H26" s="1" t="s">
        <v>21</v>
      </c>
      <c r="I26" s="1" t="s">
        <v>10</v>
      </c>
      <c r="K26" s="1" t="str">
        <f>K11</f>
        <v>Direct Support payments</v>
      </c>
      <c r="M26" s="38">
        <f t="shared" ref="M26:AU27" ca="1" si="26">M11*M18</f>
        <v>0</v>
      </c>
      <c r="N26" s="39">
        <f t="shared" ca="1" si="26"/>
        <v>0</v>
      </c>
      <c r="O26" s="39">
        <f t="shared" ca="1" si="26"/>
        <v>0</v>
      </c>
      <c r="P26" s="39">
        <f t="shared" ca="1" si="26"/>
        <v>0</v>
      </c>
      <c r="Q26" s="39">
        <f t="shared" ca="1" si="26"/>
        <v>0</v>
      </c>
      <c r="R26" s="39">
        <f t="shared" ca="1" si="26"/>
        <v>0</v>
      </c>
      <c r="S26" s="39">
        <f t="shared" ca="1" si="26"/>
        <v>0</v>
      </c>
      <c r="T26" s="39">
        <f t="shared" ca="1" si="26"/>
        <v>0</v>
      </c>
      <c r="U26" s="39">
        <f t="shared" ca="1" si="26"/>
        <v>0</v>
      </c>
      <c r="V26" s="39">
        <f t="shared" ca="1" si="26"/>
        <v>0</v>
      </c>
      <c r="W26" s="39">
        <f t="shared" ca="1" si="26"/>
        <v>0</v>
      </c>
      <c r="X26" s="39">
        <f t="shared" ca="1" si="26"/>
        <v>0</v>
      </c>
      <c r="Y26" s="39">
        <f t="shared" ca="1" si="26"/>
        <v>0</v>
      </c>
      <c r="Z26" s="39">
        <f t="shared" ca="1" si="26"/>
        <v>0</v>
      </c>
      <c r="AA26" s="39">
        <f t="shared" ca="1" si="26"/>
        <v>0</v>
      </c>
      <c r="AB26" s="39">
        <f t="shared" ca="1" si="26"/>
        <v>0</v>
      </c>
      <c r="AC26" s="39">
        <f t="shared" ca="1" si="26"/>
        <v>0</v>
      </c>
      <c r="AD26" s="39">
        <f t="shared" ca="1" si="26"/>
        <v>0</v>
      </c>
      <c r="AE26" s="39">
        <f t="shared" ca="1" si="26"/>
        <v>0</v>
      </c>
      <c r="AF26" s="39">
        <f t="shared" ca="1" si="26"/>
        <v>0</v>
      </c>
      <c r="AG26" s="39">
        <f t="shared" ca="1" si="26"/>
        <v>0</v>
      </c>
      <c r="AH26" s="39">
        <f t="shared" ca="1" si="26"/>
        <v>0</v>
      </c>
      <c r="AI26" s="39">
        <f t="shared" ca="1" si="26"/>
        <v>0</v>
      </c>
      <c r="AJ26" s="39">
        <f t="shared" ca="1" si="26"/>
        <v>0</v>
      </c>
      <c r="AK26" s="39">
        <f t="shared" ca="1" si="26"/>
        <v>0</v>
      </c>
      <c r="AL26" s="39">
        <f t="shared" ca="1" si="26"/>
        <v>0</v>
      </c>
      <c r="AM26" s="39">
        <f t="shared" ca="1" si="26"/>
        <v>0</v>
      </c>
      <c r="AN26" s="39">
        <f t="shared" ca="1" si="26"/>
        <v>0</v>
      </c>
      <c r="AO26" s="39">
        <f t="shared" ca="1" si="26"/>
        <v>0</v>
      </c>
      <c r="AP26" s="39">
        <f t="shared" ca="1" si="26"/>
        <v>0</v>
      </c>
      <c r="AQ26" s="39">
        <f t="shared" ca="1" si="26"/>
        <v>0</v>
      </c>
      <c r="AR26" s="39">
        <f t="shared" ca="1" si="26"/>
        <v>0</v>
      </c>
      <c r="AS26" s="39">
        <f t="shared" ca="1" si="26"/>
        <v>0</v>
      </c>
      <c r="AT26" s="39">
        <f t="shared" ca="1" si="26"/>
        <v>0</v>
      </c>
      <c r="AU26" s="40">
        <f t="shared" ca="1" si="26"/>
        <v>0</v>
      </c>
      <c r="BO26" s="155" t="s">
        <v>236</v>
      </c>
      <c r="BP26" s="146">
        <f t="shared" ref="BP26:CX26" ca="1" si="27">BP20-BP21</f>
        <v>0</v>
      </c>
      <c r="BQ26" s="146">
        <f t="shared" ca="1" si="27"/>
        <v>0</v>
      </c>
      <c r="BR26" s="146">
        <f t="shared" ca="1" si="27"/>
        <v>0</v>
      </c>
      <c r="BS26" s="146">
        <f t="shared" ca="1" si="27"/>
        <v>0</v>
      </c>
      <c r="BT26" s="146">
        <f t="shared" ca="1" si="27"/>
        <v>0</v>
      </c>
      <c r="BU26" s="146">
        <f t="shared" ca="1" si="27"/>
        <v>0</v>
      </c>
      <c r="BV26" s="146">
        <f t="shared" ca="1" si="27"/>
        <v>0</v>
      </c>
      <c r="BW26" s="146">
        <f t="shared" ca="1" si="27"/>
        <v>0</v>
      </c>
      <c r="BX26" s="146">
        <f t="shared" ca="1" si="27"/>
        <v>0</v>
      </c>
      <c r="BY26" s="146">
        <f t="shared" ca="1" si="27"/>
        <v>0</v>
      </c>
      <c r="BZ26" s="146">
        <f t="shared" ca="1" si="27"/>
        <v>0</v>
      </c>
      <c r="CA26" s="146">
        <f t="shared" ca="1" si="27"/>
        <v>0</v>
      </c>
      <c r="CB26" s="146">
        <f t="shared" ca="1" si="27"/>
        <v>0</v>
      </c>
      <c r="CC26" s="146">
        <f t="shared" ca="1" si="27"/>
        <v>0</v>
      </c>
      <c r="CD26" s="146">
        <f t="shared" ca="1" si="27"/>
        <v>0</v>
      </c>
      <c r="CE26" s="146">
        <f t="shared" ca="1" si="27"/>
        <v>0</v>
      </c>
      <c r="CF26" s="146">
        <f t="shared" ca="1" si="27"/>
        <v>0</v>
      </c>
      <c r="CG26" s="146">
        <f t="shared" ca="1" si="27"/>
        <v>0</v>
      </c>
      <c r="CH26" s="146">
        <f t="shared" ca="1" si="27"/>
        <v>0</v>
      </c>
      <c r="CI26" s="146">
        <f t="shared" ca="1" si="27"/>
        <v>0</v>
      </c>
      <c r="CJ26" s="146">
        <f t="shared" ca="1" si="27"/>
        <v>0</v>
      </c>
      <c r="CK26" s="146">
        <f t="shared" ca="1" si="27"/>
        <v>0</v>
      </c>
      <c r="CL26" s="146">
        <f t="shared" ca="1" si="27"/>
        <v>0</v>
      </c>
      <c r="CM26" s="146">
        <f t="shared" ca="1" si="27"/>
        <v>0</v>
      </c>
      <c r="CN26" s="146">
        <f t="shared" ca="1" si="27"/>
        <v>0</v>
      </c>
      <c r="CO26" s="146">
        <f t="shared" ca="1" si="27"/>
        <v>0</v>
      </c>
      <c r="CP26" s="146">
        <f t="shared" ca="1" si="27"/>
        <v>0</v>
      </c>
      <c r="CQ26" s="146">
        <f t="shared" ca="1" si="27"/>
        <v>0</v>
      </c>
      <c r="CR26" s="146">
        <f t="shared" ca="1" si="27"/>
        <v>0</v>
      </c>
      <c r="CS26" s="146">
        <f t="shared" ca="1" si="27"/>
        <v>0</v>
      </c>
      <c r="CT26" s="146">
        <f t="shared" ca="1" si="27"/>
        <v>0</v>
      </c>
      <c r="CU26" s="146">
        <f t="shared" ca="1" si="27"/>
        <v>0</v>
      </c>
      <c r="CV26" s="146">
        <f t="shared" ca="1" si="27"/>
        <v>0</v>
      </c>
      <c r="CW26" s="146">
        <f t="shared" ca="1" si="27"/>
        <v>0</v>
      </c>
      <c r="CX26" s="147">
        <f t="shared" ca="1" si="27"/>
        <v>0</v>
      </c>
    </row>
    <row r="27" spans="3:102" ht="15.75" thickBot="1" x14ac:dyDescent="0.3">
      <c r="C27" s="4" t="str">
        <f t="shared" si="1"/>
        <v>Line 27: Direct Government receipts. This is a calculation. This is simply the basecase multiplied by the relative scenario.</v>
      </c>
      <c r="E27" s="4">
        <f t="shared" si="2"/>
        <v>27</v>
      </c>
      <c r="F27" s="4" t="s">
        <v>8</v>
      </c>
      <c r="G27" s="4" t="s">
        <v>10</v>
      </c>
      <c r="H27" s="1" t="s">
        <v>21</v>
      </c>
      <c r="I27" s="1" t="s">
        <v>10</v>
      </c>
      <c r="K27" s="1" t="str">
        <f>K12</f>
        <v>Direct Government receipts</v>
      </c>
      <c r="M27" s="59">
        <f t="shared" ca="1" si="26"/>
        <v>0</v>
      </c>
      <c r="N27" s="60">
        <f t="shared" ca="1" si="26"/>
        <v>0</v>
      </c>
      <c r="O27" s="60">
        <f t="shared" ca="1" si="26"/>
        <v>0</v>
      </c>
      <c r="P27" s="60">
        <f t="shared" ca="1" si="26"/>
        <v>0</v>
      </c>
      <c r="Q27" s="60">
        <f t="shared" ca="1" si="26"/>
        <v>0</v>
      </c>
      <c r="R27" s="60">
        <f t="shared" ca="1" si="26"/>
        <v>0</v>
      </c>
      <c r="S27" s="60">
        <f t="shared" ca="1" si="26"/>
        <v>0</v>
      </c>
      <c r="T27" s="60">
        <f t="shared" ca="1" si="26"/>
        <v>0</v>
      </c>
      <c r="U27" s="60">
        <f t="shared" ca="1" si="26"/>
        <v>0</v>
      </c>
      <c r="V27" s="60">
        <f t="shared" ca="1" si="26"/>
        <v>0</v>
      </c>
      <c r="W27" s="60">
        <f t="shared" ca="1" si="26"/>
        <v>0</v>
      </c>
      <c r="X27" s="60">
        <f t="shared" ca="1" si="26"/>
        <v>0</v>
      </c>
      <c r="Y27" s="60">
        <f t="shared" ca="1" si="26"/>
        <v>0</v>
      </c>
      <c r="Z27" s="60">
        <f t="shared" ca="1" si="26"/>
        <v>0</v>
      </c>
      <c r="AA27" s="60">
        <f t="shared" ca="1" si="26"/>
        <v>0</v>
      </c>
      <c r="AB27" s="60">
        <f t="shared" ca="1" si="26"/>
        <v>0</v>
      </c>
      <c r="AC27" s="60">
        <f t="shared" ca="1" si="26"/>
        <v>0</v>
      </c>
      <c r="AD27" s="60">
        <f t="shared" ca="1" si="26"/>
        <v>0</v>
      </c>
      <c r="AE27" s="60">
        <f t="shared" ca="1" si="26"/>
        <v>0</v>
      </c>
      <c r="AF27" s="60">
        <f t="shared" ca="1" si="26"/>
        <v>0</v>
      </c>
      <c r="AG27" s="60">
        <f t="shared" ca="1" si="26"/>
        <v>0</v>
      </c>
      <c r="AH27" s="60">
        <f t="shared" ca="1" si="26"/>
        <v>0</v>
      </c>
      <c r="AI27" s="60">
        <f t="shared" ca="1" si="26"/>
        <v>0</v>
      </c>
      <c r="AJ27" s="60">
        <f t="shared" ca="1" si="26"/>
        <v>0</v>
      </c>
      <c r="AK27" s="60">
        <f t="shared" ca="1" si="26"/>
        <v>0</v>
      </c>
      <c r="AL27" s="60">
        <f t="shared" ca="1" si="26"/>
        <v>0</v>
      </c>
      <c r="AM27" s="60">
        <f t="shared" ca="1" si="26"/>
        <v>0</v>
      </c>
      <c r="AN27" s="60">
        <f t="shared" ca="1" si="26"/>
        <v>0</v>
      </c>
      <c r="AO27" s="60">
        <f t="shared" ca="1" si="26"/>
        <v>0</v>
      </c>
      <c r="AP27" s="60">
        <f t="shared" ca="1" si="26"/>
        <v>0</v>
      </c>
      <c r="AQ27" s="60">
        <f t="shared" ca="1" si="26"/>
        <v>0</v>
      </c>
      <c r="AR27" s="60">
        <f t="shared" ca="1" si="26"/>
        <v>0</v>
      </c>
      <c r="AS27" s="60">
        <f t="shared" ca="1" si="26"/>
        <v>0</v>
      </c>
      <c r="AT27" s="60">
        <f t="shared" ca="1" si="26"/>
        <v>0</v>
      </c>
      <c r="AU27" s="61">
        <f t="shared" ca="1" si="26"/>
        <v>0</v>
      </c>
      <c r="BO27" s="156" t="s">
        <v>237</v>
      </c>
      <c r="BP27" s="150">
        <f t="shared" ref="BP27:CX27" ca="1" si="28">BP22+BP23</f>
        <v>0</v>
      </c>
      <c r="BQ27" s="150">
        <f t="shared" ca="1" si="28"/>
        <v>0</v>
      </c>
      <c r="BR27" s="150">
        <f t="shared" ca="1" si="28"/>
        <v>0</v>
      </c>
      <c r="BS27" s="150">
        <f t="shared" ca="1" si="28"/>
        <v>0</v>
      </c>
      <c r="BT27" s="150">
        <f t="shared" ca="1" si="28"/>
        <v>0</v>
      </c>
      <c r="BU27" s="150">
        <f t="shared" ca="1" si="28"/>
        <v>0</v>
      </c>
      <c r="BV27" s="150">
        <f t="shared" ca="1" si="28"/>
        <v>0</v>
      </c>
      <c r="BW27" s="150">
        <f t="shared" ca="1" si="28"/>
        <v>0</v>
      </c>
      <c r="BX27" s="150">
        <f t="shared" ca="1" si="28"/>
        <v>0</v>
      </c>
      <c r="BY27" s="150">
        <f t="shared" ca="1" si="28"/>
        <v>0</v>
      </c>
      <c r="BZ27" s="150">
        <f t="shared" ca="1" si="28"/>
        <v>0</v>
      </c>
      <c r="CA27" s="150">
        <f t="shared" ca="1" si="28"/>
        <v>0</v>
      </c>
      <c r="CB27" s="150">
        <f t="shared" ca="1" si="28"/>
        <v>0</v>
      </c>
      <c r="CC27" s="150">
        <f t="shared" ca="1" si="28"/>
        <v>0</v>
      </c>
      <c r="CD27" s="150">
        <f t="shared" ca="1" si="28"/>
        <v>0</v>
      </c>
      <c r="CE27" s="150">
        <f t="shared" ca="1" si="28"/>
        <v>0</v>
      </c>
      <c r="CF27" s="150">
        <f t="shared" ca="1" si="28"/>
        <v>0</v>
      </c>
      <c r="CG27" s="150">
        <f t="shared" ca="1" si="28"/>
        <v>0</v>
      </c>
      <c r="CH27" s="150">
        <f t="shared" ca="1" si="28"/>
        <v>0</v>
      </c>
      <c r="CI27" s="150">
        <f t="shared" ca="1" si="28"/>
        <v>0</v>
      </c>
      <c r="CJ27" s="150">
        <f t="shared" ca="1" si="28"/>
        <v>0</v>
      </c>
      <c r="CK27" s="150">
        <f t="shared" ca="1" si="28"/>
        <v>0</v>
      </c>
      <c r="CL27" s="150">
        <f t="shared" ca="1" si="28"/>
        <v>0</v>
      </c>
      <c r="CM27" s="150">
        <f t="shared" ca="1" si="28"/>
        <v>0</v>
      </c>
      <c r="CN27" s="150">
        <f t="shared" ca="1" si="28"/>
        <v>0</v>
      </c>
      <c r="CO27" s="150">
        <f t="shared" ca="1" si="28"/>
        <v>0</v>
      </c>
      <c r="CP27" s="150">
        <f t="shared" ca="1" si="28"/>
        <v>0</v>
      </c>
      <c r="CQ27" s="150">
        <f t="shared" ca="1" si="28"/>
        <v>0</v>
      </c>
      <c r="CR27" s="150">
        <f t="shared" ca="1" si="28"/>
        <v>0</v>
      </c>
      <c r="CS27" s="150">
        <f t="shared" ca="1" si="28"/>
        <v>0</v>
      </c>
      <c r="CT27" s="150">
        <f t="shared" ca="1" si="28"/>
        <v>0</v>
      </c>
      <c r="CU27" s="150">
        <f t="shared" ca="1" si="28"/>
        <v>0</v>
      </c>
      <c r="CV27" s="150">
        <f t="shared" ca="1" si="28"/>
        <v>0</v>
      </c>
      <c r="CW27" s="150">
        <f t="shared" ca="1" si="28"/>
        <v>0</v>
      </c>
      <c r="CX27" s="151">
        <f t="shared" ca="1" si="28"/>
        <v>0</v>
      </c>
    </row>
    <row r="28" spans="3:102" x14ac:dyDescent="0.25">
      <c r="C28" s="4" t="str">
        <f t="shared" si="1"/>
        <v/>
      </c>
      <c r="E28" s="4">
        <f t="shared" si="2"/>
        <v>28</v>
      </c>
      <c r="G28" s="4" t="s">
        <v>10</v>
      </c>
      <c r="I28" s="1" t="s">
        <v>10</v>
      </c>
      <c r="M28" s="31"/>
      <c r="N28" s="31"/>
      <c r="O28" s="31"/>
      <c r="P28" s="10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BO28" s="157" t="s">
        <v>241</v>
      </c>
      <c r="BP28" s="148">
        <f ca="1">BP24-BP25</f>
        <v>0</v>
      </c>
      <c r="BQ28" s="148">
        <f t="shared" ref="BQ28:CX28" ca="1" si="29">BQ24-BQ25</f>
        <v>0</v>
      </c>
      <c r="BR28" s="148">
        <f t="shared" ca="1" si="29"/>
        <v>0</v>
      </c>
      <c r="BS28" s="148">
        <f t="shared" ca="1" si="29"/>
        <v>0</v>
      </c>
      <c r="BT28" s="148">
        <f ca="1">BT24-BT25</f>
        <v>0</v>
      </c>
      <c r="BU28" s="148">
        <f t="shared" ca="1" si="29"/>
        <v>0</v>
      </c>
      <c r="BV28" s="148">
        <f t="shared" ca="1" si="29"/>
        <v>0</v>
      </c>
      <c r="BW28" s="148">
        <f t="shared" ca="1" si="29"/>
        <v>0</v>
      </c>
      <c r="BX28" s="148">
        <f t="shared" ca="1" si="29"/>
        <v>0</v>
      </c>
      <c r="BY28" s="148">
        <f t="shared" ca="1" si="29"/>
        <v>0</v>
      </c>
      <c r="BZ28" s="148">
        <f t="shared" ca="1" si="29"/>
        <v>0</v>
      </c>
      <c r="CA28" s="148">
        <f t="shared" ca="1" si="29"/>
        <v>0</v>
      </c>
      <c r="CB28" s="148">
        <f t="shared" ca="1" si="29"/>
        <v>0</v>
      </c>
      <c r="CC28" s="148">
        <f t="shared" ca="1" si="29"/>
        <v>0</v>
      </c>
      <c r="CD28" s="148">
        <f t="shared" ca="1" si="29"/>
        <v>0</v>
      </c>
      <c r="CE28" s="148">
        <f t="shared" ca="1" si="29"/>
        <v>0</v>
      </c>
      <c r="CF28" s="148">
        <f t="shared" ca="1" si="29"/>
        <v>0</v>
      </c>
      <c r="CG28" s="148">
        <f t="shared" ca="1" si="29"/>
        <v>0</v>
      </c>
      <c r="CH28" s="148">
        <f t="shared" ca="1" si="29"/>
        <v>0</v>
      </c>
      <c r="CI28" s="148">
        <f t="shared" ca="1" si="29"/>
        <v>0</v>
      </c>
      <c r="CJ28" s="148">
        <f t="shared" ca="1" si="29"/>
        <v>0</v>
      </c>
      <c r="CK28" s="148">
        <f t="shared" ca="1" si="29"/>
        <v>0</v>
      </c>
      <c r="CL28" s="148">
        <f t="shared" ca="1" si="29"/>
        <v>0</v>
      </c>
      <c r="CM28" s="148">
        <f t="shared" ca="1" si="29"/>
        <v>0</v>
      </c>
      <c r="CN28" s="148">
        <f t="shared" ca="1" si="29"/>
        <v>0</v>
      </c>
      <c r="CO28" s="148">
        <f t="shared" ca="1" si="29"/>
        <v>0</v>
      </c>
      <c r="CP28" s="148">
        <f t="shared" ca="1" si="29"/>
        <v>0</v>
      </c>
      <c r="CQ28" s="148">
        <f t="shared" ca="1" si="29"/>
        <v>0</v>
      </c>
      <c r="CR28" s="148">
        <f t="shared" ca="1" si="29"/>
        <v>0</v>
      </c>
      <c r="CS28" s="148">
        <f t="shared" ca="1" si="29"/>
        <v>0</v>
      </c>
      <c r="CT28" s="148">
        <f t="shared" ca="1" si="29"/>
        <v>0</v>
      </c>
      <c r="CU28" s="148">
        <f t="shared" ca="1" si="29"/>
        <v>0</v>
      </c>
      <c r="CV28" s="148">
        <f t="shared" ca="1" si="29"/>
        <v>0</v>
      </c>
      <c r="CW28" s="148">
        <f t="shared" ca="1" si="29"/>
        <v>0</v>
      </c>
      <c r="CX28" s="149">
        <f t="shared" ca="1" si="29"/>
        <v>0</v>
      </c>
    </row>
    <row r="29" spans="3:102" s="45" customFormat="1" x14ac:dyDescent="0.25">
      <c r="C29" s="44" t="str">
        <f t="shared" si="1"/>
        <v/>
      </c>
      <c r="D29" s="44"/>
      <c r="E29" s="44">
        <f t="shared" si="2"/>
        <v>29</v>
      </c>
      <c r="F29" s="44"/>
      <c r="G29" s="44" t="s">
        <v>10</v>
      </c>
      <c r="I29" s="45" t="s">
        <v>10</v>
      </c>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row>
    <row r="30" spans="3:102" ht="18.75" x14ac:dyDescent="0.3">
      <c r="C30" s="20" t="str">
        <f t="shared" si="1"/>
        <v/>
      </c>
      <c r="E30" s="4">
        <f t="shared" si="2"/>
        <v>30</v>
      </c>
      <c r="G30" s="4" t="s">
        <v>10</v>
      </c>
      <c r="J30" s="3" t="s">
        <v>56</v>
      </c>
    </row>
    <row r="31" spans="3:102" ht="18.75" x14ac:dyDescent="0.3">
      <c r="C31" s="4" t="str">
        <f t="shared" si="1"/>
        <v/>
      </c>
      <c r="E31" s="4">
        <f t="shared" si="2"/>
        <v>31</v>
      </c>
      <c r="G31" s="4" t="s">
        <v>10</v>
      </c>
      <c r="J31" s="3"/>
    </row>
    <row r="32" spans="3:102" hidden="1" outlineLevel="1" x14ac:dyDescent="0.25">
      <c r="C32" s="4" t="str">
        <f t="shared" si="1"/>
        <v/>
      </c>
      <c r="E32" s="4">
        <f t="shared" si="2"/>
        <v>32</v>
      </c>
      <c r="G32" s="4" t="s">
        <v>10</v>
      </c>
      <c r="I32" s="1" t="s">
        <v>10</v>
      </c>
    </row>
    <row r="33" spans="3:102" ht="15.75" hidden="1" outlineLevel="1" thickBot="1" x14ac:dyDescent="0.3">
      <c r="C33" s="4" t="str">
        <f t="shared" si="1"/>
        <v/>
      </c>
      <c r="E33" s="4">
        <f t="shared" si="2"/>
        <v>33</v>
      </c>
      <c r="G33" s="4" t="s">
        <v>10</v>
      </c>
      <c r="H33" s="2"/>
      <c r="I33" s="2"/>
      <c r="J33" s="2" t="s">
        <v>35</v>
      </c>
    </row>
    <row r="34" spans="3:102" ht="15.75" hidden="1" outlineLevel="1" thickBot="1" x14ac:dyDescent="0.3">
      <c r="C34" s="4" t="str">
        <f t="shared" si="1"/>
        <v>Line 34: Start of Analysis FYI. This is an input. Enter the desired first year of the analysis.</v>
      </c>
      <c r="E34" s="4">
        <f t="shared" si="2"/>
        <v>34</v>
      </c>
      <c r="F34" s="4" t="s">
        <v>6</v>
      </c>
      <c r="G34" s="4" t="s">
        <v>10</v>
      </c>
      <c r="H34" s="1" t="s">
        <v>9</v>
      </c>
      <c r="I34" s="1" t="s">
        <v>10</v>
      </c>
      <c r="K34" s="1" t="s">
        <v>34</v>
      </c>
      <c r="M34" s="58">
        <f>M5</f>
        <v>2020</v>
      </c>
      <c r="N34" s="12">
        <f t="shared" ref="N34:AU34" si="30">M34+1</f>
        <v>2021</v>
      </c>
      <c r="O34" s="12">
        <f t="shared" si="30"/>
        <v>2022</v>
      </c>
      <c r="P34" s="12">
        <f t="shared" si="30"/>
        <v>2023</v>
      </c>
      <c r="Q34" s="12">
        <f t="shared" si="30"/>
        <v>2024</v>
      </c>
      <c r="R34" s="12">
        <f t="shared" si="30"/>
        <v>2025</v>
      </c>
      <c r="S34" s="12">
        <f t="shared" si="30"/>
        <v>2026</v>
      </c>
      <c r="T34" s="12">
        <f t="shared" si="30"/>
        <v>2027</v>
      </c>
      <c r="U34" s="12">
        <f t="shared" si="30"/>
        <v>2028</v>
      </c>
      <c r="V34" s="12">
        <f t="shared" si="30"/>
        <v>2029</v>
      </c>
      <c r="W34" s="12">
        <f t="shared" si="30"/>
        <v>2030</v>
      </c>
      <c r="X34" s="12">
        <f t="shared" si="30"/>
        <v>2031</v>
      </c>
      <c r="Y34" s="12">
        <f t="shared" si="30"/>
        <v>2032</v>
      </c>
      <c r="Z34" s="12">
        <f t="shared" si="30"/>
        <v>2033</v>
      </c>
      <c r="AA34" s="12">
        <f t="shared" si="30"/>
        <v>2034</v>
      </c>
      <c r="AB34" s="12">
        <f t="shared" si="30"/>
        <v>2035</v>
      </c>
      <c r="AC34" s="12">
        <f t="shared" si="30"/>
        <v>2036</v>
      </c>
      <c r="AD34" s="12">
        <f t="shared" si="30"/>
        <v>2037</v>
      </c>
      <c r="AE34" s="12">
        <f t="shared" si="30"/>
        <v>2038</v>
      </c>
      <c r="AF34" s="12">
        <f t="shared" si="30"/>
        <v>2039</v>
      </c>
      <c r="AG34" s="12">
        <f t="shared" si="30"/>
        <v>2040</v>
      </c>
      <c r="AH34" s="12">
        <f t="shared" si="30"/>
        <v>2041</v>
      </c>
      <c r="AI34" s="12">
        <f t="shared" si="30"/>
        <v>2042</v>
      </c>
      <c r="AJ34" s="12">
        <f t="shared" si="30"/>
        <v>2043</v>
      </c>
      <c r="AK34" s="12">
        <f t="shared" si="30"/>
        <v>2044</v>
      </c>
      <c r="AL34" s="12">
        <f t="shared" si="30"/>
        <v>2045</v>
      </c>
      <c r="AM34" s="12">
        <f t="shared" si="30"/>
        <v>2046</v>
      </c>
      <c r="AN34" s="12">
        <f t="shared" si="30"/>
        <v>2047</v>
      </c>
      <c r="AO34" s="12">
        <f t="shared" si="30"/>
        <v>2048</v>
      </c>
      <c r="AP34" s="12">
        <f t="shared" si="30"/>
        <v>2049</v>
      </c>
      <c r="AQ34" s="12">
        <f t="shared" si="30"/>
        <v>2050</v>
      </c>
      <c r="AR34" s="12">
        <f t="shared" si="30"/>
        <v>2051</v>
      </c>
      <c r="AS34" s="12">
        <f t="shared" si="30"/>
        <v>2052</v>
      </c>
      <c r="AT34" s="12">
        <f t="shared" si="30"/>
        <v>2053</v>
      </c>
      <c r="AU34" s="13">
        <f t="shared" si="30"/>
        <v>2054</v>
      </c>
      <c r="BO34" s="1" t="s">
        <v>238</v>
      </c>
    </row>
    <row r="35" spans="3:102" ht="15.75" hidden="1" outlineLevel="1" thickBot="1" x14ac:dyDescent="0.3">
      <c r="C35" s="4" t="str">
        <f t="shared" si="1"/>
        <v/>
      </c>
      <c r="E35" s="4">
        <f t="shared" si="2"/>
        <v>35</v>
      </c>
      <c r="G35" s="4" t="s">
        <v>10</v>
      </c>
      <c r="I35" s="1" t="s">
        <v>10</v>
      </c>
      <c r="BO35" s="154"/>
      <c r="BP35" s="152">
        <f>M$5</f>
        <v>2020</v>
      </c>
      <c r="BQ35" s="152">
        <f t="shared" ref="BQ35:CX35" si="31">N$5</f>
        <v>2021</v>
      </c>
      <c r="BR35" s="152">
        <f t="shared" si="31"/>
        <v>2022</v>
      </c>
      <c r="BS35" s="152">
        <f t="shared" si="31"/>
        <v>2023</v>
      </c>
      <c r="BT35" s="152">
        <f t="shared" si="31"/>
        <v>2024</v>
      </c>
      <c r="BU35" s="152">
        <f t="shared" si="31"/>
        <v>2025</v>
      </c>
      <c r="BV35" s="152">
        <f t="shared" si="31"/>
        <v>2026</v>
      </c>
      <c r="BW35" s="152">
        <f t="shared" si="31"/>
        <v>2027</v>
      </c>
      <c r="BX35" s="152">
        <f t="shared" si="31"/>
        <v>2028</v>
      </c>
      <c r="BY35" s="152">
        <f t="shared" si="31"/>
        <v>2029</v>
      </c>
      <c r="BZ35" s="152">
        <f t="shared" si="31"/>
        <v>2030</v>
      </c>
      <c r="CA35" s="152">
        <f t="shared" si="31"/>
        <v>2031</v>
      </c>
      <c r="CB35" s="152">
        <f t="shared" si="31"/>
        <v>2032</v>
      </c>
      <c r="CC35" s="152">
        <f t="shared" si="31"/>
        <v>2033</v>
      </c>
      <c r="CD35" s="152">
        <f t="shared" si="31"/>
        <v>2034</v>
      </c>
      <c r="CE35" s="152">
        <f t="shared" si="31"/>
        <v>2035</v>
      </c>
      <c r="CF35" s="152">
        <f t="shared" si="31"/>
        <v>2036</v>
      </c>
      <c r="CG35" s="152">
        <f t="shared" si="31"/>
        <v>2037</v>
      </c>
      <c r="CH35" s="152">
        <f t="shared" si="31"/>
        <v>2038</v>
      </c>
      <c r="CI35" s="152">
        <f t="shared" si="31"/>
        <v>2039</v>
      </c>
      <c r="CJ35" s="152">
        <f t="shared" si="31"/>
        <v>2040</v>
      </c>
      <c r="CK35" s="152">
        <f t="shared" si="31"/>
        <v>2041</v>
      </c>
      <c r="CL35" s="152">
        <f t="shared" si="31"/>
        <v>2042</v>
      </c>
      <c r="CM35" s="152">
        <f t="shared" si="31"/>
        <v>2043</v>
      </c>
      <c r="CN35" s="152">
        <f t="shared" si="31"/>
        <v>2044</v>
      </c>
      <c r="CO35" s="152">
        <f t="shared" si="31"/>
        <v>2045</v>
      </c>
      <c r="CP35" s="152">
        <f t="shared" si="31"/>
        <v>2046</v>
      </c>
      <c r="CQ35" s="152">
        <f t="shared" si="31"/>
        <v>2047</v>
      </c>
      <c r="CR35" s="152">
        <f t="shared" si="31"/>
        <v>2048</v>
      </c>
      <c r="CS35" s="152">
        <f t="shared" si="31"/>
        <v>2049</v>
      </c>
      <c r="CT35" s="152">
        <f t="shared" si="31"/>
        <v>2050</v>
      </c>
      <c r="CU35" s="152">
        <f t="shared" si="31"/>
        <v>2051</v>
      </c>
      <c r="CV35" s="152">
        <f t="shared" si="31"/>
        <v>2052</v>
      </c>
      <c r="CW35" s="152">
        <f t="shared" si="31"/>
        <v>2053</v>
      </c>
      <c r="CX35" s="153">
        <f t="shared" si="31"/>
        <v>2054</v>
      </c>
    </row>
    <row r="36" spans="3:102" hidden="1" outlineLevel="1" x14ac:dyDescent="0.25">
      <c r="C36" s="4" t="str">
        <f t="shared" si="1"/>
        <v>Line 36: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36" s="4">
        <f t="shared" si="2"/>
        <v>36</v>
      </c>
      <c r="F36" s="4" t="s">
        <v>6</v>
      </c>
      <c r="G36" s="4" t="s">
        <v>10</v>
      </c>
      <c r="H36" s="1" t="s">
        <v>48</v>
      </c>
      <c r="I36" s="1" t="s">
        <v>10</v>
      </c>
      <c r="K36" s="1" t="s">
        <v>15</v>
      </c>
      <c r="M36" s="176">
        <f>'Input Cashflows'!M34</f>
        <v>0</v>
      </c>
      <c r="N36" s="177">
        <f>'Input Cashflows'!N34</f>
        <v>0</v>
      </c>
      <c r="O36" s="177">
        <f>'Input Cashflows'!O34</f>
        <v>0</v>
      </c>
      <c r="P36" s="177">
        <f>'Input Cashflows'!P34</f>
        <v>0</v>
      </c>
      <c r="Q36" s="177">
        <f>'Input Cashflows'!Q34</f>
        <v>0</v>
      </c>
      <c r="R36" s="177">
        <f>'Input Cashflows'!R34</f>
        <v>0</v>
      </c>
      <c r="S36" s="177">
        <f>'Input Cashflows'!S34</f>
        <v>0</v>
      </c>
      <c r="T36" s="177">
        <f>'Input Cashflows'!T34</f>
        <v>0</v>
      </c>
      <c r="U36" s="177">
        <f>'Input Cashflows'!U34</f>
        <v>0</v>
      </c>
      <c r="V36" s="177">
        <f>'Input Cashflows'!V34</f>
        <v>0</v>
      </c>
      <c r="W36" s="177">
        <f>'Input Cashflows'!W34</f>
        <v>0</v>
      </c>
      <c r="X36" s="177">
        <f>'Input Cashflows'!X34</f>
        <v>0</v>
      </c>
      <c r="Y36" s="177">
        <f>'Input Cashflows'!Y34</f>
        <v>0</v>
      </c>
      <c r="Z36" s="177">
        <f>'Input Cashflows'!Z34</f>
        <v>0</v>
      </c>
      <c r="AA36" s="177">
        <f>'Input Cashflows'!AA34</f>
        <v>0</v>
      </c>
      <c r="AB36" s="177">
        <f>'Input Cashflows'!AB34</f>
        <v>0</v>
      </c>
      <c r="AC36" s="177">
        <f>'Input Cashflows'!AC34</f>
        <v>0</v>
      </c>
      <c r="AD36" s="177">
        <f>'Input Cashflows'!AD34</f>
        <v>0</v>
      </c>
      <c r="AE36" s="177">
        <f>'Input Cashflows'!AE34</f>
        <v>0</v>
      </c>
      <c r="AF36" s="177">
        <f>'Input Cashflows'!AF34</f>
        <v>0</v>
      </c>
      <c r="AG36" s="177">
        <f>'Input Cashflows'!AG34</f>
        <v>0</v>
      </c>
      <c r="AH36" s="177">
        <f>'Input Cashflows'!AH34</f>
        <v>0</v>
      </c>
      <c r="AI36" s="177">
        <f>'Input Cashflows'!AI34</f>
        <v>0</v>
      </c>
      <c r="AJ36" s="177">
        <f>'Input Cashflows'!AJ34</f>
        <v>0</v>
      </c>
      <c r="AK36" s="177">
        <f>'Input Cashflows'!AK34</f>
        <v>0</v>
      </c>
      <c r="AL36" s="177">
        <f>'Input Cashflows'!AL34</f>
        <v>0</v>
      </c>
      <c r="AM36" s="177">
        <f>'Input Cashflows'!AM34</f>
        <v>0</v>
      </c>
      <c r="AN36" s="177">
        <f>'Input Cashflows'!AN34</f>
        <v>0</v>
      </c>
      <c r="AO36" s="177">
        <f>'Input Cashflows'!AO34</f>
        <v>0</v>
      </c>
      <c r="AP36" s="177">
        <f>'Input Cashflows'!AP34</f>
        <v>0</v>
      </c>
      <c r="AQ36" s="177">
        <f>'Input Cashflows'!AQ34</f>
        <v>0</v>
      </c>
      <c r="AR36" s="178">
        <f>'Input Cashflows'!AR34</f>
        <v>0</v>
      </c>
      <c r="AS36" s="178">
        <f>'Input Cashflows'!AS34</f>
        <v>0</v>
      </c>
      <c r="AT36" s="178">
        <f>'Input Cashflows'!AT34</f>
        <v>0</v>
      </c>
      <c r="AU36" s="179">
        <f>'Input Cashflows'!AU34</f>
        <v>0</v>
      </c>
      <c r="BO36" s="155" t="str">
        <f>K36</f>
        <v>Gross Operating Income to Company</v>
      </c>
      <c r="BP36" s="146">
        <f t="shared" ref="BP36:CX36" si="32">M36</f>
        <v>0</v>
      </c>
      <c r="BQ36" s="146">
        <f t="shared" si="32"/>
        <v>0</v>
      </c>
      <c r="BR36" s="146">
        <f t="shared" si="32"/>
        <v>0</v>
      </c>
      <c r="BS36" s="146">
        <f t="shared" si="32"/>
        <v>0</v>
      </c>
      <c r="BT36" s="146">
        <f t="shared" si="32"/>
        <v>0</v>
      </c>
      <c r="BU36" s="146">
        <f t="shared" si="32"/>
        <v>0</v>
      </c>
      <c r="BV36" s="146">
        <f t="shared" si="32"/>
        <v>0</v>
      </c>
      <c r="BW36" s="146">
        <f t="shared" si="32"/>
        <v>0</v>
      </c>
      <c r="BX36" s="146">
        <f t="shared" si="32"/>
        <v>0</v>
      </c>
      <c r="BY36" s="146">
        <f t="shared" si="32"/>
        <v>0</v>
      </c>
      <c r="BZ36" s="146">
        <f t="shared" si="32"/>
        <v>0</v>
      </c>
      <c r="CA36" s="146">
        <f t="shared" si="32"/>
        <v>0</v>
      </c>
      <c r="CB36" s="146">
        <f t="shared" si="32"/>
        <v>0</v>
      </c>
      <c r="CC36" s="146">
        <f t="shared" si="32"/>
        <v>0</v>
      </c>
      <c r="CD36" s="146">
        <f t="shared" si="32"/>
        <v>0</v>
      </c>
      <c r="CE36" s="146">
        <f t="shared" si="32"/>
        <v>0</v>
      </c>
      <c r="CF36" s="146">
        <f t="shared" si="32"/>
        <v>0</v>
      </c>
      <c r="CG36" s="146">
        <f t="shared" si="32"/>
        <v>0</v>
      </c>
      <c r="CH36" s="146">
        <f t="shared" si="32"/>
        <v>0</v>
      </c>
      <c r="CI36" s="146">
        <f t="shared" si="32"/>
        <v>0</v>
      </c>
      <c r="CJ36" s="146">
        <f t="shared" si="32"/>
        <v>0</v>
      </c>
      <c r="CK36" s="146">
        <f t="shared" si="32"/>
        <v>0</v>
      </c>
      <c r="CL36" s="146">
        <f t="shared" si="32"/>
        <v>0</v>
      </c>
      <c r="CM36" s="146">
        <f t="shared" si="32"/>
        <v>0</v>
      </c>
      <c r="CN36" s="146">
        <f t="shared" si="32"/>
        <v>0</v>
      </c>
      <c r="CO36" s="146">
        <f t="shared" si="32"/>
        <v>0</v>
      </c>
      <c r="CP36" s="146">
        <f t="shared" si="32"/>
        <v>0</v>
      </c>
      <c r="CQ36" s="146">
        <f t="shared" si="32"/>
        <v>0</v>
      </c>
      <c r="CR36" s="146">
        <f t="shared" si="32"/>
        <v>0</v>
      </c>
      <c r="CS36" s="146">
        <f t="shared" si="32"/>
        <v>0</v>
      </c>
      <c r="CT36" s="146">
        <f t="shared" si="32"/>
        <v>0</v>
      </c>
      <c r="CU36" s="146">
        <f t="shared" si="32"/>
        <v>0</v>
      </c>
      <c r="CV36" s="146">
        <f t="shared" si="32"/>
        <v>0</v>
      </c>
      <c r="CW36" s="146">
        <f t="shared" si="32"/>
        <v>0</v>
      </c>
      <c r="CX36" s="147">
        <f t="shared" si="32"/>
        <v>0</v>
      </c>
    </row>
    <row r="37" spans="3:102" hidden="1" outlineLevel="1" x14ac:dyDescent="0.25">
      <c r="C37" s="4" t="str">
        <f t="shared" si="1"/>
        <v>Line 37: Operating Expenses. This is an input. Enter the projected operating costs per year.  This can include capital or construction costs.</v>
      </c>
      <c r="E37" s="4">
        <f t="shared" si="2"/>
        <v>37</v>
      </c>
      <c r="F37" s="4" t="s">
        <v>6</v>
      </c>
      <c r="G37" s="4" t="s">
        <v>10</v>
      </c>
      <c r="H37" s="1" t="s">
        <v>37</v>
      </c>
      <c r="I37" s="1" t="s">
        <v>10</v>
      </c>
      <c r="K37" s="1" t="s">
        <v>4</v>
      </c>
      <c r="L37" s="1" t="s">
        <v>33</v>
      </c>
      <c r="M37" s="180">
        <f>'Input Cashflows'!M35</f>
        <v>0</v>
      </c>
      <c r="N37" s="181">
        <f>'Input Cashflows'!N35</f>
        <v>0</v>
      </c>
      <c r="O37" s="181">
        <f>'Input Cashflows'!O35</f>
        <v>0</v>
      </c>
      <c r="P37" s="181">
        <f>'Input Cashflows'!P35</f>
        <v>0</v>
      </c>
      <c r="Q37" s="181">
        <f>'Input Cashflows'!Q35</f>
        <v>0</v>
      </c>
      <c r="R37" s="181">
        <f>'Input Cashflows'!R35</f>
        <v>0</v>
      </c>
      <c r="S37" s="181">
        <f>'Input Cashflows'!S35</f>
        <v>0</v>
      </c>
      <c r="T37" s="181">
        <f>'Input Cashflows'!T35</f>
        <v>0</v>
      </c>
      <c r="U37" s="181">
        <f>'Input Cashflows'!U35</f>
        <v>0</v>
      </c>
      <c r="V37" s="181">
        <f>'Input Cashflows'!V35</f>
        <v>0</v>
      </c>
      <c r="W37" s="181">
        <f>'Input Cashflows'!W35</f>
        <v>0</v>
      </c>
      <c r="X37" s="181">
        <f>'Input Cashflows'!X35</f>
        <v>0</v>
      </c>
      <c r="Y37" s="181">
        <f>'Input Cashflows'!Y35</f>
        <v>0</v>
      </c>
      <c r="Z37" s="181">
        <f>'Input Cashflows'!Z35</f>
        <v>0</v>
      </c>
      <c r="AA37" s="181">
        <f>'Input Cashflows'!AA35</f>
        <v>0</v>
      </c>
      <c r="AB37" s="181">
        <f>'Input Cashflows'!AB35</f>
        <v>0</v>
      </c>
      <c r="AC37" s="181">
        <f>'Input Cashflows'!AC35</f>
        <v>0</v>
      </c>
      <c r="AD37" s="181">
        <f>'Input Cashflows'!AD35</f>
        <v>0</v>
      </c>
      <c r="AE37" s="181">
        <f>'Input Cashflows'!AE35</f>
        <v>0</v>
      </c>
      <c r="AF37" s="181">
        <f>'Input Cashflows'!AF35</f>
        <v>0</v>
      </c>
      <c r="AG37" s="181">
        <f>'Input Cashflows'!AG35</f>
        <v>0</v>
      </c>
      <c r="AH37" s="181">
        <f>'Input Cashflows'!AH35</f>
        <v>0</v>
      </c>
      <c r="AI37" s="181">
        <f>'Input Cashflows'!AI35</f>
        <v>0</v>
      </c>
      <c r="AJ37" s="181">
        <f>'Input Cashflows'!AJ35</f>
        <v>0</v>
      </c>
      <c r="AK37" s="181">
        <f>'Input Cashflows'!AK35</f>
        <v>0</v>
      </c>
      <c r="AL37" s="181">
        <f>'Input Cashflows'!AL35</f>
        <v>0</v>
      </c>
      <c r="AM37" s="181">
        <f>'Input Cashflows'!AM35</f>
        <v>0</v>
      </c>
      <c r="AN37" s="181">
        <f>'Input Cashflows'!AN35</f>
        <v>0</v>
      </c>
      <c r="AO37" s="181">
        <f>'Input Cashflows'!AO35</f>
        <v>0</v>
      </c>
      <c r="AP37" s="181">
        <f>'Input Cashflows'!AP35</f>
        <v>0</v>
      </c>
      <c r="AQ37" s="181">
        <f>'Input Cashflows'!AQ35</f>
        <v>0</v>
      </c>
      <c r="AR37" s="182">
        <f>'Input Cashflows'!AR35</f>
        <v>0</v>
      </c>
      <c r="AS37" s="182">
        <f>'Input Cashflows'!AS35</f>
        <v>0</v>
      </c>
      <c r="AT37" s="182">
        <f>'Input Cashflows'!AT35</f>
        <v>0</v>
      </c>
      <c r="AU37" s="183">
        <f>'Input Cashflows'!AU35</f>
        <v>0</v>
      </c>
      <c r="BO37" s="156" t="str">
        <f t="shared" ref="BO37:BO41" si="33">K37</f>
        <v>Operating Expenses</v>
      </c>
      <c r="BP37" s="150">
        <f t="shared" ref="BP37:BY40" si="34">-M37</f>
        <v>0</v>
      </c>
      <c r="BQ37" s="150">
        <f t="shared" si="34"/>
        <v>0</v>
      </c>
      <c r="BR37" s="150">
        <f t="shared" si="34"/>
        <v>0</v>
      </c>
      <c r="BS37" s="150">
        <f t="shared" si="34"/>
        <v>0</v>
      </c>
      <c r="BT37" s="150">
        <f t="shared" si="34"/>
        <v>0</v>
      </c>
      <c r="BU37" s="150">
        <f t="shared" si="34"/>
        <v>0</v>
      </c>
      <c r="BV37" s="150">
        <f t="shared" si="34"/>
        <v>0</v>
      </c>
      <c r="BW37" s="150">
        <f t="shared" si="34"/>
        <v>0</v>
      </c>
      <c r="BX37" s="150">
        <f t="shared" si="34"/>
        <v>0</v>
      </c>
      <c r="BY37" s="150">
        <f t="shared" si="34"/>
        <v>0</v>
      </c>
      <c r="BZ37" s="150">
        <f t="shared" ref="BZ37:CF40" si="35">-W37</f>
        <v>0</v>
      </c>
      <c r="CA37" s="150">
        <f t="shared" si="35"/>
        <v>0</v>
      </c>
      <c r="CB37" s="150">
        <f t="shared" si="35"/>
        <v>0</v>
      </c>
      <c r="CC37" s="150">
        <f t="shared" si="35"/>
        <v>0</v>
      </c>
      <c r="CD37" s="150">
        <f t="shared" si="35"/>
        <v>0</v>
      </c>
      <c r="CE37" s="150">
        <f t="shared" si="35"/>
        <v>0</v>
      </c>
      <c r="CF37" s="150">
        <f t="shared" si="35"/>
        <v>0</v>
      </c>
      <c r="CG37" s="150">
        <f t="shared" ref="CG37:CV40" si="36">-AD37</f>
        <v>0</v>
      </c>
      <c r="CH37" s="150">
        <f t="shared" si="36"/>
        <v>0</v>
      </c>
      <c r="CI37" s="150">
        <f t="shared" si="36"/>
        <v>0</v>
      </c>
      <c r="CJ37" s="150">
        <f t="shared" si="36"/>
        <v>0</v>
      </c>
      <c r="CK37" s="150">
        <f t="shared" si="36"/>
        <v>0</v>
      </c>
      <c r="CL37" s="150">
        <f t="shared" si="36"/>
        <v>0</v>
      </c>
      <c r="CM37" s="150">
        <f t="shared" si="36"/>
        <v>0</v>
      </c>
      <c r="CN37" s="150">
        <f t="shared" si="36"/>
        <v>0</v>
      </c>
      <c r="CO37" s="150">
        <f t="shared" si="36"/>
        <v>0</v>
      </c>
      <c r="CP37" s="150">
        <f t="shared" si="36"/>
        <v>0</v>
      </c>
      <c r="CQ37" s="150">
        <f t="shared" si="36"/>
        <v>0</v>
      </c>
      <c r="CR37" s="150">
        <f t="shared" si="36"/>
        <v>0</v>
      </c>
      <c r="CS37" s="150">
        <f t="shared" si="36"/>
        <v>0</v>
      </c>
      <c r="CT37" s="150">
        <f t="shared" si="36"/>
        <v>0</v>
      </c>
      <c r="CU37" s="150">
        <f t="shared" si="36"/>
        <v>0</v>
      </c>
      <c r="CV37" s="150">
        <f t="shared" si="36"/>
        <v>0</v>
      </c>
      <c r="CW37" s="150">
        <f t="shared" ref="CW37:CX40" si="37">-AT37</f>
        <v>0</v>
      </c>
      <c r="CX37" s="151">
        <f t="shared" si="37"/>
        <v>0</v>
      </c>
    </row>
    <row r="38" spans="3:102" hidden="1" outlineLevel="1" x14ac:dyDescent="0.25">
      <c r="C38" s="4" t="str">
        <f t="shared" si="1"/>
        <v>Line 38: Expected Debt Principal Repayments. This is an input. Enter the net amount of Principal to be repaid as a negative number.  If there are debt disbursements to the company in this year, add those as a positive number.</v>
      </c>
      <c r="E38" s="4">
        <f t="shared" si="2"/>
        <v>38</v>
      </c>
      <c r="F38" s="4" t="s">
        <v>6</v>
      </c>
      <c r="G38" s="4" t="s">
        <v>10</v>
      </c>
      <c r="H38" s="1" t="s">
        <v>245</v>
      </c>
      <c r="I38" s="1" t="s">
        <v>10</v>
      </c>
      <c r="K38" s="1" t="s">
        <v>246</v>
      </c>
      <c r="L38" s="1" t="s">
        <v>33</v>
      </c>
      <c r="M38" s="180">
        <f>'Input Cashflows'!M36</f>
        <v>0</v>
      </c>
      <c r="N38" s="181">
        <f>'Input Cashflows'!N36</f>
        <v>0</v>
      </c>
      <c r="O38" s="181">
        <f>'Input Cashflows'!O36</f>
        <v>0</v>
      </c>
      <c r="P38" s="181">
        <f>'Input Cashflows'!P36</f>
        <v>0</v>
      </c>
      <c r="Q38" s="181">
        <f>'Input Cashflows'!Q36</f>
        <v>0</v>
      </c>
      <c r="R38" s="181">
        <f>'Input Cashflows'!R36</f>
        <v>0</v>
      </c>
      <c r="S38" s="181">
        <f>'Input Cashflows'!S36</f>
        <v>0</v>
      </c>
      <c r="T38" s="181">
        <f>'Input Cashflows'!T36</f>
        <v>0</v>
      </c>
      <c r="U38" s="181">
        <f>'Input Cashflows'!U36</f>
        <v>0</v>
      </c>
      <c r="V38" s="181">
        <f>'Input Cashflows'!V36</f>
        <v>0</v>
      </c>
      <c r="W38" s="181">
        <f>'Input Cashflows'!W36</f>
        <v>0</v>
      </c>
      <c r="X38" s="181">
        <f>'Input Cashflows'!X36</f>
        <v>0</v>
      </c>
      <c r="Y38" s="181">
        <f>'Input Cashflows'!Y36</f>
        <v>0</v>
      </c>
      <c r="Z38" s="181">
        <f>'Input Cashflows'!Z36</f>
        <v>0</v>
      </c>
      <c r="AA38" s="181">
        <f>'Input Cashflows'!AA36</f>
        <v>0</v>
      </c>
      <c r="AB38" s="181">
        <f>'Input Cashflows'!AB36</f>
        <v>0</v>
      </c>
      <c r="AC38" s="181">
        <f>'Input Cashflows'!AC36</f>
        <v>0</v>
      </c>
      <c r="AD38" s="181">
        <f>'Input Cashflows'!AD36</f>
        <v>0</v>
      </c>
      <c r="AE38" s="181">
        <f>'Input Cashflows'!AE36</f>
        <v>0</v>
      </c>
      <c r="AF38" s="181">
        <f>'Input Cashflows'!AF36</f>
        <v>0</v>
      </c>
      <c r="AG38" s="181">
        <f>'Input Cashflows'!AG36</f>
        <v>0</v>
      </c>
      <c r="AH38" s="181">
        <f>'Input Cashflows'!AH36</f>
        <v>0</v>
      </c>
      <c r="AI38" s="181">
        <f>'Input Cashflows'!AI36</f>
        <v>0</v>
      </c>
      <c r="AJ38" s="181">
        <f>'Input Cashflows'!AJ36</f>
        <v>0</v>
      </c>
      <c r="AK38" s="181">
        <f>'Input Cashflows'!AK36</f>
        <v>0</v>
      </c>
      <c r="AL38" s="181">
        <f>'Input Cashflows'!AL36</f>
        <v>0</v>
      </c>
      <c r="AM38" s="181">
        <f>'Input Cashflows'!AM36</f>
        <v>0</v>
      </c>
      <c r="AN38" s="181">
        <f>'Input Cashflows'!AN36</f>
        <v>0</v>
      </c>
      <c r="AO38" s="181">
        <f>'Input Cashflows'!AO36</f>
        <v>0</v>
      </c>
      <c r="AP38" s="181">
        <f>'Input Cashflows'!AP36</f>
        <v>0</v>
      </c>
      <c r="AQ38" s="181">
        <f>'Input Cashflows'!AQ36</f>
        <v>0</v>
      </c>
      <c r="AR38" s="182">
        <f>'Input Cashflows'!AR36</f>
        <v>0</v>
      </c>
      <c r="AS38" s="182">
        <f>'Input Cashflows'!AS36</f>
        <v>0</v>
      </c>
      <c r="AT38" s="182">
        <f>'Input Cashflows'!AT36</f>
        <v>0</v>
      </c>
      <c r="AU38" s="183">
        <f>'Input Cashflows'!AU36</f>
        <v>0</v>
      </c>
      <c r="BO38" s="156" t="str">
        <f t="shared" si="33"/>
        <v>Expected Debt Principal Repayments</v>
      </c>
      <c r="BP38" s="150">
        <f t="shared" si="34"/>
        <v>0</v>
      </c>
      <c r="BQ38" s="150">
        <f t="shared" si="34"/>
        <v>0</v>
      </c>
      <c r="BR38" s="150">
        <f t="shared" si="34"/>
        <v>0</v>
      </c>
      <c r="BS38" s="150">
        <f t="shared" si="34"/>
        <v>0</v>
      </c>
      <c r="BT38" s="150">
        <f t="shared" si="34"/>
        <v>0</v>
      </c>
      <c r="BU38" s="150">
        <f t="shared" si="34"/>
        <v>0</v>
      </c>
      <c r="BV38" s="150">
        <f t="shared" si="34"/>
        <v>0</v>
      </c>
      <c r="BW38" s="150">
        <f t="shared" si="34"/>
        <v>0</v>
      </c>
      <c r="BX38" s="150">
        <f t="shared" si="34"/>
        <v>0</v>
      </c>
      <c r="BY38" s="150">
        <f t="shared" si="34"/>
        <v>0</v>
      </c>
      <c r="BZ38" s="150">
        <f t="shared" si="35"/>
        <v>0</v>
      </c>
      <c r="CA38" s="150">
        <f t="shared" si="35"/>
        <v>0</v>
      </c>
      <c r="CB38" s="150">
        <f t="shared" si="35"/>
        <v>0</v>
      </c>
      <c r="CC38" s="150">
        <f t="shared" si="35"/>
        <v>0</v>
      </c>
      <c r="CD38" s="150">
        <f t="shared" si="35"/>
        <v>0</v>
      </c>
      <c r="CE38" s="150">
        <f t="shared" si="35"/>
        <v>0</v>
      </c>
      <c r="CF38" s="150">
        <f t="shared" si="35"/>
        <v>0</v>
      </c>
      <c r="CG38" s="150">
        <f t="shared" si="36"/>
        <v>0</v>
      </c>
      <c r="CH38" s="150">
        <f t="shared" si="36"/>
        <v>0</v>
      </c>
      <c r="CI38" s="150">
        <f t="shared" si="36"/>
        <v>0</v>
      </c>
      <c r="CJ38" s="150">
        <f t="shared" si="36"/>
        <v>0</v>
      </c>
      <c r="CK38" s="150">
        <f t="shared" si="36"/>
        <v>0</v>
      </c>
      <c r="CL38" s="150">
        <f t="shared" si="36"/>
        <v>0</v>
      </c>
      <c r="CM38" s="150">
        <f t="shared" si="36"/>
        <v>0</v>
      </c>
      <c r="CN38" s="150">
        <f t="shared" si="36"/>
        <v>0</v>
      </c>
      <c r="CO38" s="150">
        <f t="shared" si="36"/>
        <v>0</v>
      </c>
      <c r="CP38" s="150">
        <f t="shared" si="36"/>
        <v>0</v>
      </c>
      <c r="CQ38" s="150">
        <f t="shared" si="36"/>
        <v>0</v>
      </c>
      <c r="CR38" s="150">
        <f t="shared" si="36"/>
        <v>0</v>
      </c>
      <c r="CS38" s="150">
        <f t="shared" si="36"/>
        <v>0</v>
      </c>
      <c r="CT38" s="150">
        <f t="shared" si="36"/>
        <v>0</v>
      </c>
      <c r="CU38" s="150">
        <f t="shared" si="36"/>
        <v>0</v>
      </c>
      <c r="CV38" s="150">
        <f t="shared" si="36"/>
        <v>0</v>
      </c>
      <c r="CW38" s="150">
        <f t="shared" si="37"/>
        <v>0</v>
      </c>
      <c r="CX38" s="151">
        <f t="shared" si="37"/>
        <v>0</v>
      </c>
    </row>
    <row r="39" spans="3:102" ht="15.75" hidden="1" outlineLevel="1" thickBot="1" x14ac:dyDescent="0.3">
      <c r="C39" s="4" t="str">
        <f t="shared" si="1"/>
        <v>Line 39: Expected Debt Interest Repayments. This is an input. Enter the net amount of interest to be paid as a negative number.</v>
      </c>
      <c r="E39" s="4">
        <f t="shared" si="2"/>
        <v>39</v>
      </c>
      <c r="F39" s="4" t="s">
        <v>6</v>
      </c>
      <c r="G39" s="4" t="s">
        <v>10</v>
      </c>
      <c r="H39" s="1" t="s">
        <v>47</v>
      </c>
      <c r="I39" s="1" t="s">
        <v>10</v>
      </c>
      <c r="K39" s="1" t="s">
        <v>45</v>
      </c>
      <c r="L39" s="1" t="s">
        <v>33</v>
      </c>
      <c r="M39" s="180">
        <f>'Input Cashflows'!M37</f>
        <v>0</v>
      </c>
      <c r="N39" s="181">
        <f>'Input Cashflows'!N37</f>
        <v>0</v>
      </c>
      <c r="O39" s="184">
        <f>'Input Cashflows'!O37</f>
        <v>0</v>
      </c>
      <c r="P39" s="184">
        <f>'Input Cashflows'!P37</f>
        <v>0</v>
      </c>
      <c r="Q39" s="181">
        <f>'Input Cashflows'!Q37</f>
        <v>0</v>
      </c>
      <c r="R39" s="181">
        <f>'Input Cashflows'!R37</f>
        <v>0</v>
      </c>
      <c r="S39" s="181">
        <f>'Input Cashflows'!S37</f>
        <v>0</v>
      </c>
      <c r="T39" s="181">
        <f>'Input Cashflows'!T37</f>
        <v>0</v>
      </c>
      <c r="U39" s="181">
        <f>'Input Cashflows'!U37</f>
        <v>0</v>
      </c>
      <c r="V39" s="181">
        <f>'Input Cashflows'!V37</f>
        <v>0</v>
      </c>
      <c r="W39" s="181">
        <f>'Input Cashflows'!W37</f>
        <v>0</v>
      </c>
      <c r="X39" s="181">
        <f>'Input Cashflows'!X37</f>
        <v>0</v>
      </c>
      <c r="Y39" s="181">
        <f>'Input Cashflows'!Y37</f>
        <v>0</v>
      </c>
      <c r="Z39" s="181">
        <f>'Input Cashflows'!Z37</f>
        <v>0</v>
      </c>
      <c r="AA39" s="181">
        <f>'Input Cashflows'!AA37</f>
        <v>0</v>
      </c>
      <c r="AB39" s="181">
        <f>'Input Cashflows'!AB37</f>
        <v>0</v>
      </c>
      <c r="AC39" s="181">
        <f>'Input Cashflows'!AC37</f>
        <v>0</v>
      </c>
      <c r="AD39" s="181">
        <f>'Input Cashflows'!AD37</f>
        <v>0</v>
      </c>
      <c r="AE39" s="181">
        <f>'Input Cashflows'!AE37</f>
        <v>0</v>
      </c>
      <c r="AF39" s="181">
        <f>'Input Cashflows'!AF37</f>
        <v>0</v>
      </c>
      <c r="AG39" s="181">
        <f>'Input Cashflows'!AG37</f>
        <v>0</v>
      </c>
      <c r="AH39" s="181">
        <f>'Input Cashflows'!AH37</f>
        <v>0</v>
      </c>
      <c r="AI39" s="181">
        <f>'Input Cashflows'!AI37</f>
        <v>0</v>
      </c>
      <c r="AJ39" s="181">
        <f>'Input Cashflows'!AJ37</f>
        <v>0</v>
      </c>
      <c r="AK39" s="181">
        <f>'Input Cashflows'!AK37</f>
        <v>0</v>
      </c>
      <c r="AL39" s="181">
        <f>'Input Cashflows'!AL37</f>
        <v>0</v>
      </c>
      <c r="AM39" s="181">
        <f>'Input Cashflows'!AM37</f>
        <v>0</v>
      </c>
      <c r="AN39" s="181">
        <f>'Input Cashflows'!AN37</f>
        <v>0</v>
      </c>
      <c r="AO39" s="181">
        <f>'Input Cashflows'!AO37</f>
        <v>0</v>
      </c>
      <c r="AP39" s="181">
        <f>'Input Cashflows'!AP37</f>
        <v>0</v>
      </c>
      <c r="AQ39" s="181">
        <f>'Input Cashflows'!AQ37</f>
        <v>0</v>
      </c>
      <c r="AR39" s="182">
        <f>'Input Cashflows'!AR37</f>
        <v>0</v>
      </c>
      <c r="AS39" s="182">
        <f>'Input Cashflows'!AS37</f>
        <v>0</v>
      </c>
      <c r="AT39" s="182">
        <f>'Input Cashflows'!AT37</f>
        <v>0</v>
      </c>
      <c r="AU39" s="183">
        <f>'Input Cashflows'!AU37</f>
        <v>0</v>
      </c>
      <c r="BO39" s="156" t="str">
        <f t="shared" si="33"/>
        <v>Expected Debt Interest Repayments</v>
      </c>
      <c r="BP39" s="150">
        <f t="shared" si="34"/>
        <v>0</v>
      </c>
      <c r="BQ39" s="150">
        <f t="shared" si="34"/>
        <v>0</v>
      </c>
      <c r="BR39" s="150">
        <f t="shared" si="34"/>
        <v>0</v>
      </c>
      <c r="BS39" s="150">
        <f t="shared" si="34"/>
        <v>0</v>
      </c>
      <c r="BT39" s="150">
        <f t="shared" si="34"/>
        <v>0</v>
      </c>
      <c r="BU39" s="150">
        <f t="shared" si="34"/>
        <v>0</v>
      </c>
      <c r="BV39" s="150">
        <f t="shared" si="34"/>
        <v>0</v>
      </c>
      <c r="BW39" s="150">
        <f t="shared" si="34"/>
        <v>0</v>
      </c>
      <c r="BX39" s="150">
        <f t="shared" si="34"/>
        <v>0</v>
      </c>
      <c r="BY39" s="150">
        <f t="shared" si="34"/>
        <v>0</v>
      </c>
      <c r="BZ39" s="150">
        <f t="shared" si="35"/>
        <v>0</v>
      </c>
      <c r="CA39" s="150">
        <f t="shared" si="35"/>
        <v>0</v>
      </c>
      <c r="CB39" s="150">
        <f t="shared" si="35"/>
        <v>0</v>
      </c>
      <c r="CC39" s="150">
        <f t="shared" si="35"/>
        <v>0</v>
      </c>
      <c r="CD39" s="150">
        <f t="shared" si="35"/>
        <v>0</v>
      </c>
      <c r="CE39" s="150">
        <f t="shared" si="35"/>
        <v>0</v>
      </c>
      <c r="CF39" s="150">
        <f t="shared" si="35"/>
        <v>0</v>
      </c>
      <c r="CG39" s="150">
        <f t="shared" si="36"/>
        <v>0</v>
      </c>
      <c r="CH39" s="150">
        <f t="shared" si="36"/>
        <v>0</v>
      </c>
      <c r="CI39" s="150">
        <f t="shared" si="36"/>
        <v>0</v>
      </c>
      <c r="CJ39" s="150">
        <f t="shared" si="36"/>
        <v>0</v>
      </c>
      <c r="CK39" s="150">
        <f t="shared" si="36"/>
        <v>0</v>
      </c>
      <c r="CL39" s="150">
        <f t="shared" si="36"/>
        <v>0</v>
      </c>
      <c r="CM39" s="150">
        <f t="shared" si="36"/>
        <v>0</v>
      </c>
      <c r="CN39" s="150">
        <f t="shared" si="36"/>
        <v>0</v>
      </c>
      <c r="CO39" s="150">
        <f t="shared" si="36"/>
        <v>0</v>
      </c>
      <c r="CP39" s="150">
        <f t="shared" si="36"/>
        <v>0</v>
      </c>
      <c r="CQ39" s="150">
        <f t="shared" si="36"/>
        <v>0</v>
      </c>
      <c r="CR39" s="150">
        <f t="shared" si="36"/>
        <v>0</v>
      </c>
      <c r="CS39" s="150">
        <f t="shared" si="36"/>
        <v>0</v>
      </c>
      <c r="CT39" s="150">
        <f t="shared" si="36"/>
        <v>0</v>
      </c>
      <c r="CU39" s="150">
        <f t="shared" si="36"/>
        <v>0</v>
      </c>
      <c r="CV39" s="150">
        <f t="shared" si="36"/>
        <v>0</v>
      </c>
      <c r="CW39" s="150">
        <f t="shared" si="37"/>
        <v>0</v>
      </c>
      <c r="CX39" s="151">
        <f t="shared" si="37"/>
        <v>0</v>
      </c>
    </row>
    <row r="40" spans="3:102" hidden="1" outlineLevel="1" x14ac:dyDescent="0.25">
      <c r="C40" s="4" t="str">
        <f t="shared" si="1"/>
        <v>Line 40: Direct Support payments. This is an input. This line can be used for payments such as payments for minimum revenue guarantees for toll roads.</v>
      </c>
      <c r="E40" s="4">
        <f t="shared" si="2"/>
        <v>40</v>
      </c>
      <c r="F40" s="4" t="s">
        <v>6</v>
      </c>
      <c r="G40" s="4" t="s">
        <v>10</v>
      </c>
      <c r="H40" s="1" t="s">
        <v>42</v>
      </c>
      <c r="I40" s="1" t="s">
        <v>10</v>
      </c>
      <c r="K40" s="1" t="s">
        <v>197</v>
      </c>
      <c r="L40" s="1" t="s">
        <v>33</v>
      </c>
      <c r="M40" s="185">
        <f>'Input Cashflows'!M38</f>
        <v>0</v>
      </c>
      <c r="N40" s="186">
        <f>'Input Cashflows'!N38</f>
        <v>0</v>
      </c>
      <c r="O40" s="186">
        <f>'Input Cashflows'!O38</f>
        <v>0</v>
      </c>
      <c r="P40" s="186">
        <f>'Input Cashflows'!P38</f>
        <v>0</v>
      </c>
      <c r="Q40" s="186">
        <f>'Input Cashflows'!Q38</f>
        <v>0</v>
      </c>
      <c r="R40" s="186">
        <f>'Input Cashflows'!R38</f>
        <v>0</v>
      </c>
      <c r="S40" s="186">
        <f>'Input Cashflows'!S38</f>
        <v>0</v>
      </c>
      <c r="T40" s="186">
        <f>'Input Cashflows'!T38</f>
        <v>0</v>
      </c>
      <c r="U40" s="186">
        <f>'Input Cashflows'!U38</f>
        <v>0</v>
      </c>
      <c r="V40" s="186">
        <f>'Input Cashflows'!V38</f>
        <v>0</v>
      </c>
      <c r="W40" s="186">
        <f>'Input Cashflows'!W38</f>
        <v>0</v>
      </c>
      <c r="X40" s="186">
        <f>'Input Cashflows'!X38</f>
        <v>0</v>
      </c>
      <c r="Y40" s="186">
        <f>'Input Cashflows'!Y38</f>
        <v>0</v>
      </c>
      <c r="Z40" s="186">
        <f>'Input Cashflows'!Z38</f>
        <v>0</v>
      </c>
      <c r="AA40" s="186">
        <f>'Input Cashflows'!AA38</f>
        <v>0</v>
      </c>
      <c r="AB40" s="186">
        <f>'Input Cashflows'!AB38</f>
        <v>0</v>
      </c>
      <c r="AC40" s="186">
        <f>'Input Cashflows'!AC38</f>
        <v>0</v>
      </c>
      <c r="AD40" s="186">
        <f>'Input Cashflows'!AD38</f>
        <v>0</v>
      </c>
      <c r="AE40" s="186">
        <f>'Input Cashflows'!AE38</f>
        <v>0</v>
      </c>
      <c r="AF40" s="186">
        <f>'Input Cashflows'!AF38</f>
        <v>0</v>
      </c>
      <c r="AG40" s="186">
        <f>'Input Cashflows'!AG38</f>
        <v>0</v>
      </c>
      <c r="AH40" s="186">
        <f>'Input Cashflows'!AH38</f>
        <v>0</v>
      </c>
      <c r="AI40" s="186">
        <f>'Input Cashflows'!AI38</f>
        <v>0</v>
      </c>
      <c r="AJ40" s="186">
        <f>'Input Cashflows'!AJ38</f>
        <v>0</v>
      </c>
      <c r="AK40" s="186">
        <f>'Input Cashflows'!AK38</f>
        <v>0</v>
      </c>
      <c r="AL40" s="186">
        <f>'Input Cashflows'!AL38</f>
        <v>0</v>
      </c>
      <c r="AM40" s="186">
        <f>'Input Cashflows'!AM38</f>
        <v>0</v>
      </c>
      <c r="AN40" s="186">
        <f>'Input Cashflows'!AN38</f>
        <v>0</v>
      </c>
      <c r="AO40" s="186">
        <f>'Input Cashflows'!AO38</f>
        <v>0</v>
      </c>
      <c r="AP40" s="186">
        <f>'Input Cashflows'!AP38</f>
        <v>0</v>
      </c>
      <c r="AQ40" s="186">
        <f>'Input Cashflows'!AQ38</f>
        <v>0</v>
      </c>
      <c r="AR40" s="186">
        <f>'Input Cashflows'!AR38</f>
        <v>0</v>
      </c>
      <c r="AS40" s="186">
        <f>'Input Cashflows'!AS38</f>
        <v>0</v>
      </c>
      <c r="AT40" s="186">
        <f>'Input Cashflows'!AT38</f>
        <v>0</v>
      </c>
      <c r="AU40" s="187">
        <f>'Input Cashflows'!AU38</f>
        <v>0</v>
      </c>
      <c r="BO40" s="156" t="str">
        <f t="shared" si="33"/>
        <v>Direct Support payments</v>
      </c>
      <c r="BP40" s="150">
        <f t="shared" si="34"/>
        <v>0</v>
      </c>
      <c r="BQ40" s="150">
        <f t="shared" si="34"/>
        <v>0</v>
      </c>
      <c r="BR40" s="150">
        <f t="shared" si="34"/>
        <v>0</v>
      </c>
      <c r="BS40" s="150">
        <f t="shared" si="34"/>
        <v>0</v>
      </c>
      <c r="BT40" s="150">
        <f t="shared" si="34"/>
        <v>0</v>
      </c>
      <c r="BU40" s="150">
        <f t="shared" si="34"/>
        <v>0</v>
      </c>
      <c r="BV40" s="150">
        <f t="shared" si="34"/>
        <v>0</v>
      </c>
      <c r="BW40" s="150">
        <f t="shared" si="34"/>
        <v>0</v>
      </c>
      <c r="BX40" s="150">
        <f t="shared" si="34"/>
        <v>0</v>
      </c>
      <c r="BY40" s="150">
        <f t="shared" si="34"/>
        <v>0</v>
      </c>
      <c r="BZ40" s="150">
        <f t="shared" si="35"/>
        <v>0</v>
      </c>
      <c r="CA40" s="150">
        <f t="shared" si="35"/>
        <v>0</v>
      </c>
      <c r="CB40" s="150">
        <f t="shared" si="35"/>
        <v>0</v>
      </c>
      <c r="CC40" s="150">
        <f t="shared" si="35"/>
        <v>0</v>
      </c>
      <c r="CD40" s="150">
        <f t="shared" si="35"/>
        <v>0</v>
      </c>
      <c r="CE40" s="150">
        <f t="shared" si="35"/>
        <v>0</v>
      </c>
      <c r="CF40" s="150">
        <f t="shared" si="35"/>
        <v>0</v>
      </c>
      <c r="CG40" s="150">
        <f t="shared" si="36"/>
        <v>0</v>
      </c>
      <c r="CH40" s="150">
        <f t="shared" si="36"/>
        <v>0</v>
      </c>
      <c r="CI40" s="150">
        <f t="shared" si="36"/>
        <v>0</v>
      </c>
      <c r="CJ40" s="150">
        <f t="shared" si="36"/>
        <v>0</v>
      </c>
      <c r="CK40" s="150">
        <f t="shared" si="36"/>
        <v>0</v>
      </c>
      <c r="CL40" s="150">
        <f t="shared" si="36"/>
        <v>0</v>
      </c>
      <c r="CM40" s="150">
        <f t="shared" si="36"/>
        <v>0</v>
      </c>
      <c r="CN40" s="150">
        <f t="shared" si="36"/>
        <v>0</v>
      </c>
      <c r="CO40" s="150">
        <f t="shared" si="36"/>
        <v>0</v>
      </c>
      <c r="CP40" s="150">
        <f t="shared" si="36"/>
        <v>0</v>
      </c>
      <c r="CQ40" s="150">
        <f t="shared" si="36"/>
        <v>0</v>
      </c>
      <c r="CR40" s="150">
        <f t="shared" si="36"/>
        <v>0</v>
      </c>
      <c r="CS40" s="150">
        <f t="shared" si="36"/>
        <v>0</v>
      </c>
      <c r="CT40" s="150">
        <f t="shared" si="36"/>
        <v>0</v>
      </c>
      <c r="CU40" s="150">
        <f t="shared" si="36"/>
        <v>0</v>
      </c>
      <c r="CV40" s="150">
        <f t="shared" si="36"/>
        <v>0</v>
      </c>
      <c r="CW40" s="150">
        <f t="shared" si="37"/>
        <v>0</v>
      </c>
      <c r="CX40" s="151">
        <f t="shared" si="37"/>
        <v>0</v>
      </c>
    </row>
    <row r="41" spans="3:102" ht="15.75" hidden="1" outlineLevel="1" thickBot="1" x14ac:dyDescent="0.3">
      <c r="C41" s="4" t="str">
        <f t="shared" si="1"/>
        <v xml:space="preserve">Line 41: Direct Government receipts. This is an input. This line can be used for payments such as receipts from toll roads.  </v>
      </c>
      <c r="E41" s="4">
        <f t="shared" si="2"/>
        <v>41</v>
      </c>
      <c r="F41" s="4" t="s">
        <v>6</v>
      </c>
      <c r="G41" s="4" t="s">
        <v>10</v>
      </c>
      <c r="H41" s="1" t="s">
        <v>43</v>
      </c>
      <c r="I41" s="1" t="s">
        <v>10</v>
      </c>
      <c r="K41" s="1" t="s">
        <v>198</v>
      </c>
      <c r="M41" s="188">
        <f>'Input Cashflows'!M39</f>
        <v>0</v>
      </c>
      <c r="N41" s="189">
        <f>'Input Cashflows'!N39</f>
        <v>0</v>
      </c>
      <c r="O41" s="189">
        <f>'Input Cashflows'!O39</f>
        <v>0</v>
      </c>
      <c r="P41" s="189">
        <f>'Input Cashflows'!P39</f>
        <v>0</v>
      </c>
      <c r="Q41" s="189">
        <f>'Input Cashflows'!Q39</f>
        <v>0</v>
      </c>
      <c r="R41" s="189">
        <f>'Input Cashflows'!R39</f>
        <v>0</v>
      </c>
      <c r="S41" s="189">
        <f>'Input Cashflows'!S39</f>
        <v>0</v>
      </c>
      <c r="T41" s="189">
        <f>'Input Cashflows'!T39</f>
        <v>0</v>
      </c>
      <c r="U41" s="189">
        <f>'Input Cashflows'!U39</f>
        <v>0</v>
      </c>
      <c r="V41" s="189">
        <f>'Input Cashflows'!V39</f>
        <v>0</v>
      </c>
      <c r="W41" s="189">
        <f>'Input Cashflows'!W39</f>
        <v>0</v>
      </c>
      <c r="X41" s="189">
        <f>'Input Cashflows'!X39</f>
        <v>0</v>
      </c>
      <c r="Y41" s="189">
        <f>'Input Cashflows'!Y39</f>
        <v>0</v>
      </c>
      <c r="Z41" s="189">
        <f>'Input Cashflows'!Z39</f>
        <v>0</v>
      </c>
      <c r="AA41" s="189">
        <f>'Input Cashflows'!AA39</f>
        <v>0</v>
      </c>
      <c r="AB41" s="189">
        <f>'Input Cashflows'!AB39</f>
        <v>0</v>
      </c>
      <c r="AC41" s="189">
        <f>'Input Cashflows'!AC39</f>
        <v>0</v>
      </c>
      <c r="AD41" s="189">
        <f>'Input Cashflows'!AD39</f>
        <v>0</v>
      </c>
      <c r="AE41" s="189">
        <f>'Input Cashflows'!AE39</f>
        <v>0</v>
      </c>
      <c r="AF41" s="189">
        <f>'Input Cashflows'!AF39</f>
        <v>0</v>
      </c>
      <c r="AG41" s="189">
        <f>'Input Cashflows'!AG39</f>
        <v>0</v>
      </c>
      <c r="AH41" s="189">
        <f>'Input Cashflows'!AH39</f>
        <v>0</v>
      </c>
      <c r="AI41" s="189">
        <f>'Input Cashflows'!AI39</f>
        <v>0</v>
      </c>
      <c r="AJ41" s="189">
        <f>'Input Cashflows'!AJ39</f>
        <v>0</v>
      </c>
      <c r="AK41" s="189">
        <f>'Input Cashflows'!AK39</f>
        <v>0</v>
      </c>
      <c r="AL41" s="189">
        <f>'Input Cashflows'!AL39</f>
        <v>0</v>
      </c>
      <c r="AM41" s="189">
        <f>'Input Cashflows'!AM39</f>
        <v>0</v>
      </c>
      <c r="AN41" s="189">
        <f>'Input Cashflows'!AN39</f>
        <v>0</v>
      </c>
      <c r="AO41" s="189">
        <f>'Input Cashflows'!AO39</f>
        <v>0</v>
      </c>
      <c r="AP41" s="189">
        <f>'Input Cashflows'!AP39</f>
        <v>0</v>
      </c>
      <c r="AQ41" s="189">
        <f>'Input Cashflows'!AQ39</f>
        <v>0</v>
      </c>
      <c r="AR41" s="189">
        <f>'Input Cashflows'!AR39</f>
        <v>0</v>
      </c>
      <c r="AS41" s="189">
        <f>'Input Cashflows'!AS39</f>
        <v>0</v>
      </c>
      <c r="AT41" s="189">
        <f>'Input Cashflows'!AT39</f>
        <v>0</v>
      </c>
      <c r="AU41" s="190">
        <f>'Input Cashflows'!AU39</f>
        <v>0</v>
      </c>
      <c r="BO41" s="157" t="str">
        <f t="shared" si="33"/>
        <v>Direct Government receipts</v>
      </c>
      <c r="BP41" s="148">
        <f t="shared" ref="BP41:CX41" si="38">M41</f>
        <v>0</v>
      </c>
      <c r="BQ41" s="148">
        <f t="shared" si="38"/>
        <v>0</v>
      </c>
      <c r="BR41" s="148">
        <f t="shared" si="38"/>
        <v>0</v>
      </c>
      <c r="BS41" s="148">
        <f t="shared" si="38"/>
        <v>0</v>
      </c>
      <c r="BT41" s="148">
        <f t="shared" si="38"/>
        <v>0</v>
      </c>
      <c r="BU41" s="148">
        <f t="shared" si="38"/>
        <v>0</v>
      </c>
      <c r="BV41" s="148">
        <f t="shared" si="38"/>
        <v>0</v>
      </c>
      <c r="BW41" s="148">
        <f t="shared" si="38"/>
        <v>0</v>
      </c>
      <c r="BX41" s="148">
        <f t="shared" si="38"/>
        <v>0</v>
      </c>
      <c r="BY41" s="148">
        <f t="shared" si="38"/>
        <v>0</v>
      </c>
      <c r="BZ41" s="148">
        <f t="shared" si="38"/>
        <v>0</v>
      </c>
      <c r="CA41" s="148">
        <f t="shared" si="38"/>
        <v>0</v>
      </c>
      <c r="CB41" s="148">
        <f t="shared" si="38"/>
        <v>0</v>
      </c>
      <c r="CC41" s="148">
        <f t="shared" si="38"/>
        <v>0</v>
      </c>
      <c r="CD41" s="148">
        <f t="shared" si="38"/>
        <v>0</v>
      </c>
      <c r="CE41" s="148">
        <f t="shared" si="38"/>
        <v>0</v>
      </c>
      <c r="CF41" s="148">
        <f t="shared" si="38"/>
        <v>0</v>
      </c>
      <c r="CG41" s="148">
        <f t="shared" si="38"/>
        <v>0</v>
      </c>
      <c r="CH41" s="148">
        <f t="shared" si="38"/>
        <v>0</v>
      </c>
      <c r="CI41" s="148">
        <f t="shared" si="38"/>
        <v>0</v>
      </c>
      <c r="CJ41" s="148">
        <f t="shared" si="38"/>
        <v>0</v>
      </c>
      <c r="CK41" s="148">
        <f t="shared" si="38"/>
        <v>0</v>
      </c>
      <c r="CL41" s="148">
        <f t="shared" si="38"/>
        <v>0</v>
      </c>
      <c r="CM41" s="148">
        <f t="shared" si="38"/>
        <v>0</v>
      </c>
      <c r="CN41" s="148">
        <f t="shared" si="38"/>
        <v>0</v>
      </c>
      <c r="CO41" s="148">
        <f t="shared" si="38"/>
        <v>0</v>
      </c>
      <c r="CP41" s="148">
        <f t="shared" si="38"/>
        <v>0</v>
      </c>
      <c r="CQ41" s="148">
        <f t="shared" si="38"/>
        <v>0</v>
      </c>
      <c r="CR41" s="148">
        <f t="shared" si="38"/>
        <v>0</v>
      </c>
      <c r="CS41" s="148">
        <f t="shared" si="38"/>
        <v>0</v>
      </c>
      <c r="CT41" s="148">
        <f t="shared" si="38"/>
        <v>0</v>
      </c>
      <c r="CU41" s="148">
        <f t="shared" si="38"/>
        <v>0</v>
      </c>
      <c r="CV41" s="148">
        <f t="shared" si="38"/>
        <v>0</v>
      </c>
      <c r="CW41" s="148">
        <f t="shared" si="38"/>
        <v>0</v>
      </c>
      <c r="CX41" s="149">
        <f t="shared" si="38"/>
        <v>0</v>
      </c>
    </row>
    <row r="42" spans="3:102" ht="15.75" hidden="1" outlineLevel="1" thickBot="1" x14ac:dyDescent="0.3">
      <c r="C42" s="4" t="str">
        <f t="shared" si="1"/>
        <v>Line 42: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42" s="4">
        <f t="shared" si="2"/>
        <v>42</v>
      </c>
      <c r="F42" s="4" t="s">
        <v>13</v>
      </c>
      <c r="G42" s="4" t="s">
        <v>10</v>
      </c>
      <c r="H42" s="1" t="s">
        <v>30</v>
      </c>
      <c r="I42" s="1" t="s">
        <v>10</v>
      </c>
      <c r="J42" s="2" t="s">
        <v>11</v>
      </c>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BO42" s="155" t="s">
        <v>236</v>
      </c>
      <c r="BP42" s="146">
        <f t="shared" ref="BP42:CX42" si="39">BP36-BP37</f>
        <v>0</v>
      </c>
      <c r="BQ42" s="146">
        <f t="shared" si="39"/>
        <v>0</v>
      </c>
      <c r="BR42" s="146">
        <f t="shared" si="39"/>
        <v>0</v>
      </c>
      <c r="BS42" s="146">
        <f t="shared" si="39"/>
        <v>0</v>
      </c>
      <c r="BT42" s="146">
        <f t="shared" si="39"/>
        <v>0</v>
      </c>
      <c r="BU42" s="146">
        <f t="shared" si="39"/>
        <v>0</v>
      </c>
      <c r="BV42" s="146">
        <f t="shared" si="39"/>
        <v>0</v>
      </c>
      <c r="BW42" s="146">
        <f t="shared" si="39"/>
        <v>0</v>
      </c>
      <c r="BX42" s="146">
        <f t="shared" si="39"/>
        <v>0</v>
      </c>
      <c r="BY42" s="146">
        <f t="shared" si="39"/>
        <v>0</v>
      </c>
      <c r="BZ42" s="146">
        <f t="shared" si="39"/>
        <v>0</v>
      </c>
      <c r="CA42" s="146">
        <f t="shared" si="39"/>
        <v>0</v>
      </c>
      <c r="CB42" s="146">
        <f t="shared" si="39"/>
        <v>0</v>
      </c>
      <c r="CC42" s="146">
        <f t="shared" si="39"/>
        <v>0</v>
      </c>
      <c r="CD42" s="146">
        <f t="shared" si="39"/>
        <v>0</v>
      </c>
      <c r="CE42" s="146">
        <f t="shared" si="39"/>
        <v>0</v>
      </c>
      <c r="CF42" s="146">
        <f t="shared" si="39"/>
        <v>0</v>
      </c>
      <c r="CG42" s="146">
        <f t="shared" si="39"/>
        <v>0</v>
      </c>
      <c r="CH42" s="146">
        <f t="shared" si="39"/>
        <v>0</v>
      </c>
      <c r="CI42" s="146">
        <f t="shared" si="39"/>
        <v>0</v>
      </c>
      <c r="CJ42" s="146">
        <f t="shared" si="39"/>
        <v>0</v>
      </c>
      <c r="CK42" s="146">
        <f t="shared" si="39"/>
        <v>0</v>
      </c>
      <c r="CL42" s="146">
        <f t="shared" si="39"/>
        <v>0</v>
      </c>
      <c r="CM42" s="146">
        <f t="shared" si="39"/>
        <v>0</v>
      </c>
      <c r="CN42" s="146">
        <f t="shared" si="39"/>
        <v>0</v>
      </c>
      <c r="CO42" s="146">
        <f t="shared" si="39"/>
        <v>0</v>
      </c>
      <c r="CP42" s="146">
        <f t="shared" si="39"/>
        <v>0</v>
      </c>
      <c r="CQ42" s="146">
        <f t="shared" si="39"/>
        <v>0</v>
      </c>
      <c r="CR42" s="146">
        <f t="shared" si="39"/>
        <v>0</v>
      </c>
      <c r="CS42" s="146">
        <f t="shared" si="39"/>
        <v>0</v>
      </c>
      <c r="CT42" s="146">
        <f t="shared" si="39"/>
        <v>0</v>
      </c>
      <c r="CU42" s="146">
        <f t="shared" si="39"/>
        <v>0</v>
      </c>
      <c r="CV42" s="146">
        <f t="shared" si="39"/>
        <v>0</v>
      </c>
      <c r="CW42" s="146">
        <f t="shared" si="39"/>
        <v>0</v>
      </c>
      <c r="CX42" s="147">
        <f t="shared" si="39"/>
        <v>0</v>
      </c>
    </row>
    <row r="43" spans="3:102" hidden="1" outlineLevel="1" x14ac:dyDescent="0.25">
      <c r="C43" s="4" t="str">
        <f t="shared" si="1"/>
        <v>Line 43: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43" s="4">
        <f t="shared" si="2"/>
        <v>43</v>
      </c>
      <c r="F43" s="4" t="s">
        <v>7</v>
      </c>
      <c r="G43" s="4" t="s">
        <v>10</v>
      </c>
      <c r="H43" s="1" t="s">
        <v>19</v>
      </c>
      <c r="I43" s="1" t="s">
        <v>10</v>
      </c>
      <c r="K43" s="1" t="str">
        <f t="shared" ref="K43:K48" si="40">"Relative "&amp;K36</f>
        <v>Relative Gross Operating Income to Company</v>
      </c>
      <c r="M43" s="14">
        <f ca="1">OFFSET('Stress Multipliers'!AR$39,10*$J$14,0)</f>
        <v>1</v>
      </c>
      <c r="N43" s="5">
        <f ca="1">OFFSET('Stress Multipliers'!AS$39,10*$J$14,0)</f>
        <v>1</v>
      </c>
      <c r="O43" s="5">
        <f ca="1">OFFSET('Stress Multipliers'!AT$39,10*$J$14,0)</f>
        <v>1</v>
      </c>
      <c r="P43" s="5">
        <f ca="1">OFFSET('Stress Multipliers'!AU$39,10*$J$14,0)</f>
        <v>1</v>
      </c>
      <c r="Q43" s="5">
        <f ca="1">OFFSET('Stress Multipliers'!AV$39,10*$J$14,0)</f>
        <v>1</v>
      </c>
      <c r="R43" s="5">
        <f ca="1">OFFSET('Stress Multipliers'!AW$39,10*$J$14,0)</f>
        <v>1</v>
      </c>
      <c r="S43" s="5">
        <f ca="1">OFFSET('Stress Multipliers'!AX$39,10*$J$14,0)</f>
        <v>1</v>
      </c>
      <c r="T43" s="5">
        <f ca="1">OFFSET('Stress Multipliers'!AY$39,10*$J$14,0)</f>
        <v>1</v>
      </c>
      <c r="U43" s="5">
        <f ca="1">OFFSET('Stress Multipliers'!AZ$39,10*$J$14,0)</f>
        <v>1</v>
      </c>
      <c r="V43" s="5">
        <f ca="1">OFFSET('Stress Multipliers'!BA$39,10*$J$14,0)</f>
        <v>1</v>
      </c>
      <c r="W43" s="5">
        <f ca="1">OFFSET('Stress Multipliers'!BB$39,10*$J$14,0)</f>
        <v>1</v>
      </c>
      <c r="X43" s="5">
        <f ca="1">OFFSET('Stress Multipliers'!BC$39,10*$J$14,0)</f>
        <v>1</v>
      </c>
      <c r="Y43" s="5">
        <f ca="1">OFFSET('Stress Multipliers'!BD$39,10*$J$14,0)</f>
        <v>1</v>
      </c>
      <c r="Z43" s="5">
        <f ca="1">OFFSET('Stress Multipliers'!BE$39,10*$J$14,0)</f>
        <v>1</v>
      </c>
      <c r="AA43" s="5">
        <f ca="1">OFFSET('Stress Multipliers'!BF$39,10*$J$14,0)</f>
        <v>1</v>
      </c>
      <c r="AB43" s="5">
        <f ca="1">OFFSET('Stress Multipliers'!BG$39,10*$J$14,0)</f>
        <v>1</v>
      </c>
      <c r="AC43" s="5">
        <f ca="1">OFFSET('Stress Multipliers'!BH$39,10*$J$14,0)</f>
        <v>1</v>
      </c>
      <c r="AD43" s="5">
        <f ca="1">OFFSET('Stress Multipliers'!BI$39,10*$J$14,0)</f>
        <v>1</v>
      </c>
      <c r="AE43" s="5">
        <f ca="1">OFFSET('Stress Multipliers'!BJ$39,10*$J$14,0)</f>
        <v>1</v>
      </c>
      <c r="AF43" s="5">
        <f ca="1">OFFSET('Stress Multipliers'!BK$39,10*$J$14,0)</f>
        <v>1</v>
      </c>
      <c r="AG43" s="5">
        <f ca="1">OFFSET('Stress Multipliers'!BL$39,10*$J$14,0)</f>
        <v>1</v>
      </c>
      <c r="AH43" s="5">
        <f ca="1">OFFSET('Stress Multipliers'!BM$39,10*$J$14,0)</f>
        <v>1</v>
      </c>
      <c r="AI43" s="5">
        <f ca="1">OFFSET('Stress Multipliers'!BN$39,10*$J$14,0)</f>
        <v>1</v>
      </c>
      <c r="AJ43" s="5">
        <f ca="1">OFFSET('Stress Multipliers'!BO$39,10*$J$14,0)</f>
        <v>1</v>
      </c>
      <c r="AK43" s="5">
        <f ca="1">OFFSET('Stress Multipliers'!BP$39,10*$J$14,0)</f>
        <v>1</v>
      </c>
      <c r="AL43" s="5">
        <f ca="1">OFFSET('Stress Multipliers'!BQ$39,10*$J$14,0)</f>
        <v>1</v>
      </c>
      <c r="AM43" s="5">
        <f ca="1">OFFSET('Stress Multipliers'!BR$39,10*$J$14,0)</f>
        <v>1</v>
      </c>
      <c r="AN43" s="5">
        <f ca="1">OFFSET('Stress Multipliers'!BS$39,10*$J$14,0)</f>
        <v>1</v>
      </c>
      <c r="AO43" s="5">
        <f ca="1">OFFSET('Stress Multipliers'!BT$39,10*$J$14,0)</f>
        <v>1</v>
      </c>
      <c r="AP43" s="5">
        <f ca="1">OFFSET('Stress Multipliers'!BU$39,10*$J$14,0)</f>
        <v>1</v>
      </c>
      <c r="AQ43" s="5">
        <f ca="1">OFFSET('Stress Multipliers'!BV$39,10*$J$14,0)</f>
        <v>1</v>
      </c>
      <c r="AR43" s="5">
        <f ca="1">OFFSET('Stress Multipliers'!BW$39,10*$J$14,0)</f>
        <v>1</v>
      </c>
      <c r="AS43" s="5">
        <f ca="1">OFFSET('Stress Multipliers'!BX$39,10*$J$14,0)</f>
        <v>1</v>
      </c>
      <c r="AT43" s="5">
        <f ca="1">OFFSET('Stress Multipliers'!BY$39,10*$J$14,0)</f>
        <v>1</v>
      </c>
      <c r="AU43" s="6">
        <f ca="1">OFFSET('Stress Multipliers'!BZ$39,10*$J$14,0)</f>
        <v>1</v>
      </c>
      <c r="BO43" s="156" t="s">
        <v>237</v>
      </c>
      <c r="BP43" s="150">
        <f t="shared" ref="BP43:CX43" si="41">BP38+BP39</f>
        <v>0</v>
      </c>
      <c r="BQ43" s="150">
        <f t="shared" si="41"/>
        <v>0</v>
      </c>
      <c r="BR43" s="150">
        <f t="shared" si="41"/>
        <v>0</v>
      </c>
      <c r="BS43" s="150">
        <f t="shared" si="41"/>
        <v>0</v>
      </c>
      <c r="BT43" s="150">
        <f t="shared" si="41"/>
        <v>0</v>
      </c>
      <c r="BU43" s="150">
        <f t="shared" si="41"/>
        <v>0</v>
      </c>
      <c r="BV43" s="150">
        <f t="shared" si="41"/>
        <v>0</v>
      </c>
      <c r="BW43" s="150">
        <f t="shared" si="41"/>
        <v>0</v>
      </c>
      <c r="BX43" s="150">
        <f t="shared" si="41"/>
        <v>0</v>
      </c>
      <c r="BY43" s="150">
        <f t="shared" si="41"/>
        <v>0</v>
      </c>
      <c r="BZ43" s="150">
        <f t="shared" si="41"/>
        <v>0</v>
      </c>
      <c r="CA43" s="150">
        <f t="shared" si="41"/>
        <v>0</v>
      </c>
      <c r="CB43" s="150">
        <f t="shared" si="41"/>
        <v>0</v>
      </c>
      <c r="CC43" s="150">
        <f t="shared" si="41"/>
        <v>0</v>
      </c>
      <c r="CD43" s="150">
        <f t="shared" si="41"/>
        <v>0</v>
      </c>
      <c r="CE43" s="150">
        <f t="shared" si="41"/>
        <v>0</v>
      </c>
      <c r="CF43" s="150">
        <f t="shared" si="41"/>
        <v>0</v>
      </c>
      <c r="CG43" s="150">
        <f t="shared" si="41"/>
        <v>0</v>
      </c>
      <c r="CH43" s="150">
        <f t="shared" si="41"/>
        <v>0</v>
      </c>
      <c r="CI43" s="150">
        <f t="shared" si="41"/>
        <v>0</v>
      </c>
      <c r="CJ43" s="150">
        <f t="shared" si="41"/>
        <v>0</v>
      </c>
      <c r="CK43" s="150">
        <f t="shared" si="41"/>
        <v>0</v>
      </c>
      <c r="CL43" s="150">
        <f t="shared" si="41"/>
        <v>0</v>
      </c>
      <c r="CM43" s="150">
        <f t="shared" si="41"/>
        <v>0</v>
      </c>
      <c r="CN43" s="150">
        <f t="shared" si="41"/>
        <v>0</v>
      </c>
      <c r="CO43" s="150">
        <f t="shared" si="41"/>
        <v>0</v>
      </c>
      <c r="CP43" s="150">
        <f t="shared" si="41"/>
        <v>0</v>
      </c>
      <c r="CQ43" s="150">
        <f t="shared" si="41"/>
        <v>0</v>
      </c>
      <c r="CR43" s="150">
        <f t="shared" si="41"/>
        <v>0</v>
      </c>
      <c r="CS43" s="150">
        <f t="shared" si="41"/>
        <v>0</v>
      </c>
      <c r="CT43" s="150">
        <f t="shared" si="41"/>
        <v>0</v>
      </c>
      <c r="CU43" s="150">
        <f t="shared" si="41"/>
        <v>0</v>
      </c>
      <c r="CV43" s="150">
        <f t="shared" si="41"/>
        <v>0</v>
      </c>
      <c r="CW43" s="150">
        <f t="shared" si="41"/>
        <v>0</v>
      </c>
      <c r="CX43" s="151">
        <f t="shared" si="41"/>
        <v>0</v>
      </c>
    </row>
    <row r="44" spans="3:102" hidden="1" outlineLevel="1" x14ac:dyDescent="0.25">
      <c r="C44" s="4" t="str">
        <f t="shared" si="1"/>
        <v>Line 44: Relative Operating Expenses. This is a scenario multiplier. This is the multiplier on the costs.  Typical causes of an increase could be as follows: higher maintenance, additional staff, increases in commodity prices, increases in FX expenses, increases due to inflation.</v>
      </c>
      <c r="E44" s="4">
        <f t="shared" si="2"/>
        <v>44</v>
      </c>
      <c r="F44" s="4" t="s">
        <v>7</v>
      </c>
      <c r="G44" s="4" t="s">
        <v>10</v>
      </c>
      <c r="H44" s="1" t="s">
        <v>17</v>
      </c>
      <c r="I44" s="1" t="s">
        <v>10</v>
      </c>
      <c r="K44" s="1" t="str">
        <f t="shared" si="40"/>
        <v>Relative Operating Expenses</v>
      </c>
      <c r="M44" s="15">
        <f ca="1">OFFSET('Stress Multipliers'!AR$39,10*$J$14+1,0)</f>
        <v>1</v>
      </c>
      <c r="N44" s="7">
        <f ca="1">OFFSET('Stress Multipliers'!AS$39,10*$J$14+1,0)</f>
        <v>1</v>
      </c>
      <c r="O44" s="7">
        <f ca="1">OFFSET('Stress Multipliers'!AT$39,10*$J$14+1,0)</f>
        <v>1</v>
      </c>
      <c r="P44" s="7">
        <f ca="1">OFFSET('Stress Multipliers'!AU$39,10*$J$14+1,0)</f>
        <v>1</v>
      </c>
      <c r="Q44" s="7">
        <f ca="1">OFFSET('Stress Multipliers'!AV$39,10*$J$14+1,0)</f>
        <v>1</v>
      </c>
      <c r="R44" s="7">
        <f ca="1">OFFSET('Stress Multipliers'!AW$39,10*$J$14+1,0)</f>
        <v>1</v>
      </c>
      <c r="S44" s="7">
        <f ca="1">OFFSET('Stress Multipliers'!AX$39,10*$J$14+1,0)</f>
        <v>1</v>
      </c>
      <c r="T44" s="7">
        <f ca="1">OFFSET('Stress Multipliers'!AY$39,10*$J$14+1,0)</f>
        <v>1</v>
      </c>
      <c r="U44" s="7">
        <f ca="1">OFFSET('Stress Multipliers'!AZ$39,10*$J$14+1,0)</f>
        <v>1</v>
      </c>
      <c r="V44" s="7">
        <f ca="1">OFFSET('Stress Multipliers'!BA$39,10*$J$14+1,0)</f>
        <v>1</v>
      </c>
      <c r="W44" s="7">
        <f ca="1">OFFSET('Stress Multipliers'!BB$39,10*$J$14+1,0)</f>
        <v>1</v>
      </c>
      <c r="X44" s="7">
        <f ca="1">OFFSET('Stress Multipliers'!BC$39,10*$J$14+1,0)</f>
        <v>1</v>
      </c>
      <c r="Y44" s="7">
        <f ca="1">OFFSET('Stress Multipliers'!BD$39,10*$J$14+1,0)</f>
        <v>1</v>
      </c>
      <c r="Z44" s="7">
        <f ca="1">OFFSET('Stress Multipliers'!BE$39,10*$J$14+1,0)</f>
        <v>1</v>
      </c>
      <c r="AA44" s="7">
        <f ca="1">OFFSET('Stress Multipliers'!BF$39,10*$J$14+1,0)</f>
        <v>1</v>
      </c>
      <c r="AB44" s="7">
        <f ca="1">OFFSET('Stress Multipliers'!BG$39,10*$J$14+1,0)</f>
        <v>1</v>
      </c>
      <c r="AC44" s="7">
        <f ca="1">OFFSET('Stress Multipliers'!BH$39,10*$J$14+1,0)</f>
        <v>1</v>
      </c>
      <c r="AD44" s="7">
        <f ca="1">OFFSET('Stress Multipliers'!BI$39,10*$J$14+1,0)</f>
        <v>1</v>
      </c>
      <c r="AE44" s="7">
        <f ca="1">OFFSET('Stress Multipliers'!BJ$39,10*$J$14+1,0)</f>
        <v>1</v>
      </c>
      <c r="AF44" s="7">
        <f ca="1">OFFSET('Stress Multipliers'!BK$39,10*$J$14+1,0)</f>
        <v>1</v>
      </c>
      <c r="AG44" s="7">
        <f ca="1">OFFSET('Stress Multipliers'!BL$39,10*$J$14+1,0)</f>
        <v>1</v>
      </c>
      <c r="AH44" s="7">
        <f ca="1">OFFSET('Stress Multipliers'!BM$39,10*$J$14+1,0)</f>
        <v>1</v>
      </c>
      <c r="AI44" s="7">
        <f ca="1">OFFSET('Stress Multipliers'!BN$39,10*$J$14+1,0)</f>
        <v>1</v>
      </c>
      <c r="AJ44" s="7">
        <f ca="1">OFFSET('Stress Multipliers'!BO$39,10*$J$14+1,0)</f>
        <v>1</v>
      </c>
      <c r="AK44" s="7">
        <f ca="1">OFFSET('Stress Multipliers'!BP$39,10*$J$14+1,0)</f>
        <v>1</v>
      </c>
      <c r="AL44" s="7">
        <f ca="1">OFFSET('Stress Multipliers'!BQ$39,10*$J$14+1,0)</f>
        <v>1</v>
      </c>
      <c r="AM44" s="7">
        <f ca="1">OFFSET('Stress Multipliers'!BR$39,10*$J$14+1,0)</f>
        <v>1</v>
      </c>
      <c r="AN44" s="7">
        <f ca="1">OFFSET('Stress Multipliers'!BS$39,10*$J$14+1,0)</f>
        <v>1</v>
      </c>
      <c r="AO44" s="7">
        <f ca="1">OFFSET('Stress Multipliers'!BT$39,10*$J$14+1,0)</f>
        <v>1</v>
      </c>
      <c r="AP44" s="7">
        <f ca="1">OFFSET('Stress Multipliers'!BU$39,10*$J$14+1,0)</f>
        <v>1</v>
      </c>
      <c r="AQ44" s="7">
        <f ca="1">OFFSET('Stress Multipliers'!BV$39,10*$J$14+1,0)</f>
        <v>1</v>
      </c>
      <c r="AR44" s="7">
        <f ca="1">OFFSET('Stress Multipliers'!BW$39,10*$J$14+1,0)</f>
        <v>1</v>
      </c>
      <c r="AS44" s="7">
        <f ca="1">OFFSET('Stress Multipliers'!BX$39,10*$J$14+1,0)</f>
        <v>1</v>
      </c>
      <c r="AT44" s="7">
        <f ca="1">OFFSET('Stress Multipliers'!BY$39,10*$J$14+1,0)</f>
        <v>1</v>
      </c>
      <c r="AU44" s="8">
        <f ca="1">OFFSET('Stress Multipliers'!BZ$39,10*$J$14+1,0)</f>
        <v>1</v>
      </c>
      <c r="BO44" s="157" t="s">
        <v>241</v>
      </c>
      <c r="BP44" s="148">
        <f>BP40-BP41</f>
        <v>0</v>
      </c>
      <c r="BQ44" s="148">
        <f t="shared" ref="BQ44:CX44" si="42">BQ40-BQ41</f>
        <v>0</v>
      </c>
      <c r="BR44" s="148">
        <f t="shared" si="42"/>
        <v>0</v>
      </c>
      <c r="BS44" s="148">
        <f t="shared" si="42"/>
        <v>0</v>
      </c>
      <c r="BT44" s="148">
        <f t="shared" si="42"/>
        <v>0</v>
      </c>
      <c r="BU44" s="148">
        <f t="shared" si="42"/>
        <v>0</v>
      </c>
      <c r="BV44" s="148">
        <f t="shared" si="42"/>
        <v>0</v>
      </c>
      <c r="BW44" s="148">
        <f t="shared" si="42"/>
        <v>0</v>
      </c>
      <c r="BX44" s="148">
        <f t="shared" si="42"/>
        <v>0</v>
      </c>
      <c r="BY44" s="148">
        <f t="shared" si="42"/>
        <v>0</v>
      </c>
      <c r="BZ44" s="148">
        <f t="shared" si="42"/>
        <v>0</v>
      </c>
      <c r="CA44" s="148">
        <f t="shared" si="42"/>
        <v>0</v>
      </c>
      <c r="CB44" s="148">
        <f t="shared" si="42"/>
        <v>0</v>
      </c>
      <c r="CC44" s="148">
        <f t="shared" si="42"/>
        <v>0</v>
      </c>
      <c r="CD44" s="148">
        <f t="shared" si="42"/>
        <v>0</v>
      </c>
      <c r="CE44" s="148">
        <f t="shared" si="42"/>
        <v>0</v>
      </c>
      <c r="CF44" s="148">
        <f t="shared" si="42"/>
        <v>0</v>
      </c>
      <c r="CG44" s="148">
        <f t="shared" si="42"/>
        <v>0</v>
      </c>
      <c r="CH44" s="148">
        <f t="shared" si="42"/>
        <v>0</v>
      </c>
      <c r="CI44" s="148">
        <f t="shared" si="42"/>
        <v>0</v>
      </c>
      <c r="CJ44" s="148">
        <f t="shared" si="42"/>
        <v>0</v>
      </c>
      <c r="CK44" s="148">
        <f t="shared" si="42"/>
        <v>0</v>
      </c>
      <c r="CL44" s="148">
        <f t="shared" si="42"/>
        <v>0</v>
      </c>
      <c r="CM44" s="148">
        <f t="shared" si="42"/>
        <v>0</v>
      </c>
      <c r="CN44" s="148">
        <f t="shared" si="42"/>
        <v>0</v>
      </c>
      <c r="CO44" s="148">
        <f t="shared" si="42"/>
        <v>0</v>
      </c>
      <c r="CP44" s="148">
        <f t="shared" si="42"/>
        <v>0</v>
      </c>
      <c r="CQ44" s="148">
        <f t="shared" si="42"/>
        <v>0</v>
      </c>
      <c r="CR44" s="148">
        <f t="shared" si="42"/>
        <v>0</v>
      </c>
      <c r="CS44" s="148">
        <f t="shared" si="42"/>
        <v>0</v>
      </c>
      <c r="CT44" s="148">
        <f t="shared" si="42"/>
        <v>0</v>
      </c>
      <c r="CU44" s="148">
        <f t="shared" si="42"/>
        <v>0</v>
      </c>
      <c r="CV44" s="148">
        <f t="shared" si="42"/>
        <v>0</v>
      </c>
      <c r="CW44" s="148">
        <f t="shared" si="42"/>
        <v>0</v>
      </c>
      <c r="CX44" s="149">
        <f t="shared" si="42"/>
        <v>0</v>
      </c>
    </row>
    <row r="45" spans="3:102" hidden="1" outlineLevel="1" x14ac:dyDescent="0.25">
      <c r="C45" s="4" t="str">
        <f t="shared" si="1"/>
        <v>Line 45: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45" s="4">
        <f t="shared" si="2"/>
        <v>45</v>
      </c>
      <c r="F45" s="4" t="s">
        <v>7</v>
      </c>
      <c r="G45" s="4" t="s">
        <v>10</v>
      </c>
      <c r="H45" s="1" t="s">
        <v>50</v>
      </c>
      <c r="I45" s="1" t="s">
        <v>10</v>
      </c>
      <c r="K45" s="1" t="str">
        <f t="shared" si="40"/>
        <v>Relative Expected Debt Principal Repayments</v>
      </c>
      <c r="M45" s="15">
        <f ca="1">OFFSET('Stress Multipliers'!AR$39,10*$J$14+1,0)</f>
        <v>1</v>
      </c>
      <c r="N45" s="7">
        <f ca="1">OFFSET('Stress Multipliers'!AS$39,10*$J$14+1,0)</f>
        <v>1</v>
      </c>
      <c r="O45" s="7">
        <f ca="1">OFFSET('Stress Multipliers'!AT$39,10*$J$14+1,0)</f>
        <v>1</v>
      </c>
      <c r="P45" s="7">
        <f ca="1">OFFSET('Stress Multipliers'!AU$39,10*$J$14+1,0)</f>
        <v>1</v>
      </c>
      <c r="Q45" s="7">
        <f ca="1">OFFSET('Stress Multipliers'!AV$39,10*$J$14+1,0)</f>
        <v>1</v>
      </c>
      <c r="R45" s="7">
        <f ca="1">OFFSET('Stress Multipliers'!AW$39,10*$J$14+1,0)</f>
        <v>1</v>
      </c>
      <c r="S45" s="7">
        <f ca="1">OFFSET('Stress Multipliers'!AX$39,10*$J$14+1,0)</f>
        <v>1</v>
      </c>
      <c r="T45" s="7">
        <f ca="1">OFFSET('Stress Multipliers'!AY$39,10*$J$14+1,0)</f>
        <v>1</v>
      </c>
      <c r="U45" s="7">
        <f ca="1">OFFSET('Stress Multipliers'!AZ$39,10*$J$14+1,0)</f>
        <v>1</v>
      </c>
      <c r="V45" s="7">
        <f ca="1">OFFSET('Stress Multipliers'!BA$39,10*$J$14+1,0)</f>
        <v>1</v>
      </c>
      <c r="W45" s="7">
        <f ca="1">OFFSET('Stress Multipliers'!BB$39,10*$J$14+1,0)</f>
        <v>1</v>
      </c>
      <c r="X45" s="7">
        <f ca="1">OFFSET('Stress Multipliers'!BC$39,10*$J$14+1,0)</f>
        <v>1</v>
      </c>
      <c r="Y45" s="7">
        <f ca="1">OFFSET('Stress Multipliers'!BD$39,10*$J$14+1,0)</f>
        <v>1</v>
      </c>
      <c r="Z45" s="7">
        <f ca="1">OFFSET('Stress Multipliers'!BE$39,10*$J$14+1,0)</f>
        <v>1</v>
      </c>
      <c r="AA45" s="7">
        <f ca="1">OFFSET('Stress Multipliers'!BF$39,10*$J$14+1,0)</f>
        <v>1</v>
      </c>
      <c r="AB45" s="7">
        <f ca="1">OFFSET('Stress Multipliers'!BG$39,10*$J$14+1,0)</f>
        <v>1</v>
      </c>
      <c r="AC45" s="7">
        <f ca="1">OFFSET('Stress Multipliers'!BH$39,10*$J$14+1,0)</f>
        <v>1</v>
      </c>
      <c r="AD45" s="7">
        <f ca="1">OFFSET('Stress Multipliers'!BI$39,10*$J$14+1,0)</f>
        <v>1</v>
      </c>
      <c r="AE45" s="7">
        <f ca="1">OFFSET('Stress Multipliers'!BJ$39,10*$J$14+1,0)</f>
        <v>1</v>
      </c>
      <c r="AF45" s="7">
        <f ca="1">OFFSET('Stress Multipliers'!BK$39,10*$J$14+1,0)</f>
        <v>1</v>
      </c>
      <c r="AG45" s="7">
        <f ca="1">OFFSET('Stress Multipliers'!BL$39,10*$J$14+1,0)</f>
        <v>1</v>
      </c>
      <c r="AH45" s="7">
        <f ca="1">OFFSET('Stress Multipliers'!BM$39,10*$J$14+1,0)</f>
        <v>1</v>
      </c>
      <c r="AI45" s="7">
        <f ca="1">OFFSET('Stress Multipliers'!BN$39,10*$J$14+1,0)</f>
        <v>1</v>
      </c>
      <c r="AJ45" s="7">
        <f ca="1">OFFSET('Stress Multipliers'!BO$39,10*$J$14+1,0)</f>
        <v>1</v>
      </c>
      <c r="AK45" s="7">
        <f ca="1">OFFSET('Stress Multipliers'!BP$39,10*$J$14+1,0)</f>
        <v>1</v>
      </c>
      <c r="AL45" s="7">
        <f ca="1">OFFSET('Stress Multipliers'!BQ$39,10*$J$14+1,0)</f>
        <v>1</v>
      </c>
      <c r="AM45" s="7">
        <f ca="1">OFFSET('Stress Multipliers'!BR$39,10*$J$14+1,0)</f>
        <v>1</v>
      </c>
      <c r="AN45" s="7">
        <f ca="1">OFFSET('Stress Multipliers'!BS$39,10*$J$14+1,0)</f>
        <v>1</v>
      </c>
      <c r="AO45" s="7">
        <f ca="1">OFFSET('Stress Multipliers'!BT$39,10*$J$14+1,0)</f>
        <v>1</v>
      </c>
      <c r="AP45" s="7">
        <f ca="1">OFFSET('Stress Multipliers'!BU$39,10*$J$14+1,0)</f>
        <v>1</v>
      </c>
      <c r="AQ45" s="7">
        <f ca="1">OFFSET('Stress Multipliers'!BV$39,10*$J$14+1,0)</f>
        <v>1</v>
      </c>
      <c r="AR45" s="7">
        <f ca="1">OFFSET('Stress Multipliers'!BW$39,10*$J$14+1,0)</f>
        <v>1</v>
      </c>
      <c r="AS45" s="7">
        <f ca="1">OFFSET('Stress Multipliers'!BX$39,10*$J$14+1,0)</f>
        <v>1</v>
      </c>
      <c r="AT45" s="7">
        <f ca="1">OFFSET('Stress Multipliers'!BY$39,10*$J$14+1,0)</f>
        <v>1</v>
      </c>
      <c r="AU45" s="8">
        <f ca="1">OFFSET('Stress Multipliers'!BZ$39,10*$J$14+1,0)</f>
        <v>1</v>
      </c>
    </row>
    <row r="46" spans="3:102" hidden="1" outlineLevel="1" x14ac:dyDescent="0.25">
      <c r="C46" s="4" t="str">
        <f t="shared" si="1"/>
        <v>Line 46: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46" s="4">
        <f t="shared" si="2"/>
        <v>46</v>
      </c>
      <c r="F46" s="4" t="s">
        <v>7</v>
      </c>
      <c r="G46" s="4" t="s">
        <v>10</v>
      </c>
      <c r="H46" s="1" t="s">
        <v>49</v>
      </c>
      <c r="I46" s="1" t="s">
        <v>10</v>
      </c>
      <c r="K46" s="1" t="str">
        <f t="shared" si="40"/>
        <v>Relative Expected Debt Interest Repayments</v>
      </c>
      <c r="M46" s="15">
        <f ca="1">OFFSET('Stress Multipliers'!AR$39,10*$J$14+1,0)</f>
        <v>1</v>
      </c>
      <c r="N46" s="7">
        <f ca="1">OFFSET('Stress Multipliers'!AS$39,10*$J$14+1,0)</f>
        <v>1</v>
      </c>
      <c r="O46" s="7">
        <f ca="1">OFFSET('Stress Multipliers'!AT$39,10*$J$14+1,0)</f>
        <v>1</v>
      </c>
      <c r="P46" s="7">
        <f ca="1">OFFSET('Stress Multipliers'!AU$39,10*$J$14+1,0)</f>
        <v>1</v>
      </c>
      <c r="Q46" s="7">
        <f ca="1">OFFSET('Stress Multipliers'!AV$39,10*$J$14+1,0)</f>
        <v>1</v>
      </c>
      <c r="R46" s="7">
        <f ca="1">OFFSET('Stress Multipliers'!AW$39,10*$J$14+1,0)</f>
        <v>1</v>
      </c>
      <c r="S46" s="7">
        <f ca="1">OFFSET('Stress Multipliers'!AX$39,10*$J$14+1,0)</f>
        <v>1</v>
      </c>
      <c r="T46" s="7">
        <f ca="1">OFFSET('Stress Multipliers'!AY$39,10*$J$14+1,0)</f>
        <v>1</v>
      </c>
      <c r="U46" s="7">
        <f ca="1">OFFSET('Stress Multipliers'!AZ$39,10*$J$14+1,0)</f>
        <v>1</v>
      </c>
      <c r="V46" s="7">
        <f ca="1">OFFSET('Stress Multipliers'!BA$39,10*$J$14+1,0)</f>
        <v>1</v>
      </c>
      <c r="W46" s="7">
        <f ca="1">OFFSET('Stress Multipliers'!BB$39,10*$J$14+1,0)</f>
        <v>1</v>
      </c>
      <c r="X46" s="7">
        <f ca="1">OFFSET('Stress Multipliers'!BC$39,10*$J$14+1,0)</f>
        <v>1</v>
      </c>
      <c r="Y46" s="7">
        <f ca="1">OFFSET('Stress Multipliers'!BD$39,10*$J$14+1,0)</f>
        <v>1</v>
      </c>
      <c r="Z46" s="7">
        <f ca="1">OFFSET('Stress Multipliers'!BE$39,10*$J$14+1,0)</f>
        <v>1</v>
      </c>
      <c r="AA46" s="7">
        <f ca="1">OFFSET('Stress Multipliers'!BF$39,10*$J$14+1,0)</f>
        <v>1</v>
      </c>
      <c r="AB46" s="7">
        <f ca="1">OFFSET('Stress Multipliers'!BG$39,10*$J$14+1,0)</f>
        <v>1</v>
      </c>
      <c r="AC46" s="7">
        <f ca="1">OFFSET('Stress Multipliers'!BH$39,10*$J$14+1,0)</f>
        <v>1</v>
      </c>
      <c r="AD46" s="7">
        <f ca="1">OFFSET('Stress Multipliers'!BI$39,10*$J$14+1,0)</f>
        <v>1</v>
      </c>
      <c r="AE46" s="7">
        <f ca="1">OFFSET('Stress Multipliers'!BJ$39,10*$J$14+1,0)</f>
        <v>1</v>
      </c>
      <c r="AF46" s="7">
        <f ca="1">OFFSET('Stress Multipliers'!BK$39,10*$J$14+1,0)</f>
        <v>1</v>
      </c>
      <c r="AG46" s="7">
        <f ca="1">OFFSET('Stress Multipliers'!BL$39,10*$J$14+1,0)</f>
        <v>1</v>
      </c>
      <c r="AH46" s="7">
        <f ca="1">OFFSET('Stress Multipliers'!BM$39,10*$J$14+1,0)</f>
        <v>1</v>
      </c>
      <c r="AI46" s="7">
        <f ca="1">OFFSET('Stress Multipliers'!BN$39,10*$J$14+1,0)</f>
        <v>1</v>
      </c>
      <c r="AJ46" s="7">
        <f ca="1">OFFSET('Stress Multipliers'!BO$39,10*$J$14+1,0)</f>
        <v>1</v>
      </c>
      <c r="AK46" s="7">
        <f ca="1">OFFSET('Stress Multipliers'!BP$39,10*$J$14+1,0)</f>
        <v>1</v>
      </c>
      <c r="AL46" s="7">
        <f ca="1">OFFSET('Stress Multipliers'!BQ$39,10*$J$14+1,0)</f>
        <v>1</v>
      </c>
      <c r="AM46" s="7">
        <f ca="1">OFFSET('Stress Multipliers'!BR$39,10*$J$14+1,0)</f>
        <v>1</v>
      </c>
      <c r="AN46" s="7">
        <f ca="1">OFFSET('Stress Multipliers'!BS$39,10*$J$14+1,0)</f>
        <v>1</v>
      </c>
      <c r="AO46" s="7">
        <f ca="1">OFFSET('Stress Multipliers'!BT$39,10*$J$14+1,0)</f>
        <v>1</v>
      </c>
      <c r="AP46" s="7">
        <f ca="1">OFFSET('Stress Multipliers'!BU$39,10*$J$14+1,0)</f>
        <v>1</v>
      </c>
      <c r="AQ46" s="7">
        <f ca="1">OFFSET('Stress Multipliers'!BV$39,10*$J$14+1,0)</f>
        <v>1</v>
      </c>
      <c r="AR46" s="7">
        <f ca="1">OFFSET('Stress Multipliers'!BW$39,10*$J$14+1,0)</f>
        <v>1</v>
      </c>
      <c r="AS46" s="7">
        <f ca="1">OFFSET('Stress Multipliers'!BX$39,10*$J$14+1,0)</f>
        <v>1</v>
      </c>
      <c r="AT46" s="7">
        <f ca="1">OFFSET('Stress Multipliers'!BY$39,10*$J$14+1,0)</f>
        <v>1</v>
      </c>
      <c r="AU46" s="8">
        <f ca="1">OFFSET('Stress Multipliers'!BZ$39,10*$J$14+1,0)</f>
        <v>1</v>
      </c>
    </row>
    <row r="47" spans="3:102" hidden="1" outlineLevel="1" x14ac:dyDescent="0.25">
      <c r="C47" s="4" t="str">
        <f t="shared" si="1"/>
        <v>Line 47: Relative Direct Support payments. This is a scenario multiplier. This is the multiplier on payments.  It may increase if for example the Government pays for increased production volume, or it may decrease if for example there are service penalties.</v>
      </c>
      <c r="E47" s="4">
        <f t="shared" si="2"/>
        <v>47</v>
      </c>
      <c r="F47" s="4" t="s">
        <v>7</v>
      </c>
      <c r="G47" s="4" t="s">
        <v>10</v>
      </c>
      <c r="H47" s="1" t="s">
        <v>18</v>
      </c>
      <c r="I47" s="1" t="s">
        <v>10</v>
      </c>
      <c r="K47" s="1" t="str">
        <f t="shared" si="40"/>
        <v>Relative Direct Support payments</v>
      </c>
      <c r="M47" s="15">
        <f ca="1">OFFSET('Stress Multipliers'!AR$39,10*$J$14+1,0)</f>
        <v>1</v>
      </c>
      <c r="N47" s="7">
        <f ca="1">OFFSET('Stress Multipliers'!AS$39,10*$J$14+1,0)</f>
        <v>1</v>
      </c>
      <c r="O47" s="7">
        <f ca="1">OFFSET('Stress Multipliers'!AT$39,10*$J$14+1,0)</f>
        <v>1</v>
      </c>
      <c r="P47" s="7">
        <f ca="1">OFFSET('Stress Multipliers'!AU$39,10*$J$14+1,0)</f>
        <v>1</v>
      </c>
      <c r="Q47" s="7">
        <f ca="1">OFFSET('Stress Multipliers'!AV$39,10*$J$14+1,0)</f>
        <v>1</v>
      </c>
      <c r="R47" s="7">
        <f ca="1">OFFSET('Stress Multipliers'!AW$39,10*$J$14+1,0)</f>
        <v>1</v>
      </c>
      <c r="S47" s="7">
        <f ca="1">OFFSET('Stress Multipliers'!AX$39,10*$J$14+1,0)</f>
        <v>1</v>
      </c>
      <c r="T47" s="7">
        <f ca="1">OFFSET('Stress Multipliers'!AY$39,10*$J$14+1,0)</f>
        <v>1</v>
      </c>
      <c r="U47" s="7">
        <f ca="1">OFFSET('Stress Multipliers'!AZ$39,10*$J$14+1,0)</f>
        <v>1</v>
      </c>
      <c r="V47" s="7">
        <f ca="1">OFFSET('Stress Multipliers'!BA$39,10*$J$14+1,0)</f>
        <v>1</v>
      </c>
      <c r="W47" s="7">
        <f ca="1">OFFSET('Stress Multipliers'!BB$39,10*$J$14+1,0)</f>
        <v>1</v>
      </c>
      <c r="X47" s="7">
        <f ca="1">OFFSET('Stress Multipliers'!BC$39,10*$J$14+1,0)</f>
        <v>1</v>
      </c>
      <c r="Y47" s="7">
        <f ca="1">OFFSET('Stress Multipliers'!BD$39,10*$J$14+1,0)</f>
        <v>1</v>
      </c>
      <c r="Z47" s="7">
        <f ca="1">OFFSET('Stress Multipliers'!BE$39,10*$J$14+1,0)</f>
        <v>1</v>
      </c>
      <c r="AA47" s="7">
        <f ca="1">OFFSET('Stress Multipliers'!BF$39,10*$J$14+1,0)</f>
        <v>1</v>
      </c>
      <c r="AB47" s="7">
        <f ca="1">OFFSET('Stress Multipliers'!BG$39,10*$J$14+1,0)</f>
        <v>1</v>
      </c>
      <c r="AC47" s="7">
        <f ca="1">OFFSET('Stress Multipliers'!BH$39,10*$J$14+1,0)</f>
        <v>1</v>
      </c>
      <c r="AD47" s="7">
        <f ca="1">OFFSET('Stress Multipliers'!BI$39,10*$J$14+1,0)</f>
        <v>1</v>
      </c>
      <c r="AE47" s="7">
        <f ca="1">OFFSET('Stress Multipliers'!BJ$39,10*$J$14+1,0)</f>
        <v>1</v>
      </c>
      <c r="AF47" s="7">
        <f ca="1">OFFSET('Stress Multipliers'!BK$39,10*$J$14+1,0)</f>
        <v>1</v>
      </c>
      <c r="AG47" s="7">
        <f ca="1">OFFSET('Stress Multipliers'!BL$39,10*$J$14+1,0)</f>
        <v>1</v>
      </c>
      <c r="AH47" s="7">
        <f ca="1">OFFSET('Stress Multipliers'!BM$39,10*$J$14+1,0)</f>
        <v>1</v>
      </c>
      <c r="AI47" s="7">
        <f ca="1">OFFSET('Stress Multipliers'!BN$39,10*$J$14+1,0)</f>
        <v>1</v>
      </c>
      <c r="AJ47" s="7">
        <f ca="1">OFFSET('Stress Multipliers'!BO$39,10*$J$14+1,0)</f>
        <v>1</v>
      </c>
      <c r="AK47" s="7">
        <f ca="1">OFFSET('Stress Multipliers'!BP$39,10*$J$14+1,0)</f>
        <v>1</v>
      </c>
      <c r="AL47" s="7">
        <f ca="1">OFFSET('Stress Multipliers'!BQ$39,10*$J$14+1,0)</f>
        <v>1</v>
      </c>
      <c r="AM47" s="7">
        <f ca="1">OFFSET('Stress Multipliers'!BR$39,10*$J$14+1,0)</f>
        <v>1</v>
      </c>
      <c r="AN47" s="7">
        <f ca="1">OFFSET('Stress Multipliers'!BS$39,10*$J$14+1,0)</f>
        <v>1</v>
      </c>
      <c r="AO47" s="7">
        <f ca="1">OFFSET('Stress Multipliers'!BT$39,10*$J$14+1,0)</f>
        <v>1</v>
      </c>
      <c r="AP47" s="7">
        <f ca="1">OFFSET('Stress Multipliers'!BU$39,10*$J$14+1,0)</f>
        <v>1</v>
      </c>
      <c r="AQ47" s="7">
        <f ca="1">OFFSET('Stress Multipliers'!BV$39,10*$J$14+1,0)</f>
        <v>1</v>
      </c>
      <c r="AR47" s="7">
        <f ca="1">OFFSET('Stress Multipliers'!BW$39,10*$J$14+1,0)</f>
        <v>1</v>
      </c>
      <c r="AS47" s="7">
        <f ca="1">OFFSET('Stress Multipliers'!BX$39,10*$J$14+1,0)</f>
        <v>1</v>
      </c>
      <c r="AT47" s="7">
        <f ca="1">OFFSET('Stress Multipliers'!BY$39,10*$J$14+1,0)</f>
        <v>1</v>
      </c>
      <c r="AU47" s="8">
        <f ca="1">OFFSET('Stress Multipliers'!BZ$39,10*$J$14+1,0)</f>
        <v>1</v>
      </c>
      <c r="BO47" s="1" t="s">
        <v>239</v>
      </c>
    </row>
    <row r="48" spans="3:102" ht="15.75" hidden="1" outlineLevel="1" thickBot="1" x14ac:dyDescent="0.3">
      <c r="C48" s="4" t="str">
        <f t="shared" si="1"/>
        <v>Line 48: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48" s="4">
        <f t="shared" si="2"/>
        <v>48</v>
      </c>
      <c r="F48" s="4" t="s">
        <v>7</v>
      </c>
      <c r="G48" s="4" t="s">
        <v>10</v>
      </c>
      <c r="H48" s="1" t="s">
        <v>44</v>
      </c>
      <c r="I48" s="1" t="s">
        <v>10</v>
      </c>
      <c r="K48" s="1" t="str">
        <f t="shared" si="40"/>
        <v>Relative Direct Government receipts</v>
      </c>
      <c r="M48" s="16">
        <f ca="1">OFFSET('Stress Multipliers'!AR$39,10*$J$14+1,0)</f>
        <v>1</v>
      </c>
      <c r="N48" s="9">
        <f ca="1">OFFSET('Stress Multipliers'!AS$39,10*$J$14+1,0)</f>
        <v>1</v>
      </c>
      <c r="O48" s="9">
        <f ca="1">OFFSET('Stress Multipliers'!AT$39,10*$J$14+1,0)</f>
        <v>1</v>
      </c>
      <c r="P48" s="9">
        <f ca="1">OFFSET('Stress Multipliers'!AU$39,10*$J$14+1,0)</f>
        <v>1</v>
      </c>
      <c r="Q48" s="9">
        <f ca="1">OFFSET('Stress Multipliers'!AV$39,10*$J$14+1,0)</f>
        <v>1</v>
      </c>
      <c r="R48" s="9">
        <f ca="1">OFFSET('Stress Multipliers'!AW$39,10*$J$14+1,0)</f>
        <v>1</v>
      </c>
      <c r="S48" s="9">
        <f ca="1">OFFSET('Stress Multipliers'!AX$39,10*$J$14+1,0)</f>
        <v>1</v>
      </c>
      <c r="T48" s="9">
        <f ca="1">OFFSET('Stress Multipliers'!AY$39,10*$J$14+1,0)</f>
        <v>1</v>
      </c>
      <c r="U48" s="9">
        <f ca="1">OFFSET('Stress Multipliers'!AZ$39,10*$J$14+1,0)</f>
        <v>1</v>
      </c>
      <c r="V48" s="9">
        <f ca="1">OFFSET('Stress Multipliers'!BA$39,10*$J$14+1,0)</f>
        <v>1</v>
      </c>
      <c r="W48" s="9">
        <f ca="1">OFFSET('Stress Multipliers'!BB$39,10*$J$14+1,0)</f>
        <v>1</v>
      </c>
      <c r="X48" s="9">
        <f ca="1">OFFSET('Stress Multipliers'!BC$39,10*$J$14+1,0)</f>
        <v>1</v>
      </c>
      <c r="Y48" s="9">
        <f ca="1">OFFSET('Stress Multipliers'!BD$39,10*$J$14+1,0)</f>
        <v>1</v>
      </c>
      <c r="Z48" s="9">
        <f ca="1">OFFSET('Stress Multipliers'!BE$39,10*$J$14+1,0)</f>
        <v>1</v>
      </c>
      <c r="AA48" s="9">
        <f ca="1">OFFSET('Stress Multipliers'!BF$39,10*$J$14+1,0)</f>
        <v>1</v>
      </c>
      <c r="AB48" s="9">
        <f ca="1">OFFSET('Stress Multipliers'!BG$39,10*$J$14+1,0)</f>
        <v>1</v>
      </c>
      <c r="AC48" s="9">
        <f ca="1">OFFSET('Stress Multipliers'!BH$39,10*$J$14+1,0)</f>
        <v>1</v>
      </c>
      <c r="AD48" s="9">
        <f ca="1">OFFSET('Stress Multipliers'!BI$39,10*$J$14+1,0)</f>
        <v>1</v>
      </c>
      <c r="AE48" s="9">
        <f ca="1">OFFSET('Stress Multipliers'!BJ$39,10*$J$14+1,0)</f>
        <v>1</v>
      </c>
      <c r="AF48" s="9">
        <f ca="1">OFFSET('Stress Multipliers'!BK$39,10*$J$14+1,0)</f>
        <v>1</v>
      </c>
      <c r="AG48" s="9">
        <f ca="1">OFFSET('Stress Multipliers'!BL$39,10*$J$14+1,0)</f>
        <v>1</v>
      </c>
      <c r="AH48" s="9">
        <f ca="1">OFFSET('Stress Multipliers'!BM$39,10*$J$14+1,0)</f>
        <v>1</v>
      </c>
      <c r="AI48" s="9">
        <f ca="1">OFFSET('Stress Multipliers'!BN$39,10*$J$14+1,0)</f>
        <v>1</v>
      </c>
      <c r="AJ48" s="9">
        <f ca="1">OFFSET('Stress Multipliers'!BO$39,10*$J$14+1,0)</f>
        <v>1</v>
      </c>
      <c r="AK48" s="9">
        <f ca="1">OFFSET('Stress Multipliers'!BP$39,10*$J$14+1,0)</f>
        <v>1</v>
      </c>
      <c r="AL48" s="9">
        <f ca="1">OFFSET('Stress Multipliers'!BQ$39,10*$J$14+1,0)</f>
        <v>1</v>
      </c>
      <c r="AM48" s="9">
        <f ca="1">OFFSET('Stress Multipliers'!BR$39,10*$J$14+1,0)</f>
        <v>1</v>
      </c>
      <c r="AN48" s="9">
        <f ca="1">OFFSET('Stress Multipliers'!BS$39,10*$J$14+1,0)</f>
        <v>1</v>
      </c>
      <c r="AO48" s="9">
        <f ca="1">OFFSET('Stress Multipliers'!BT$39,10*$J$14+1,0)</f>
        <v>1</v>
      </c>
      <c r="AP48" s="9">
        <f ca="1">OFFSET('Stress Multipliers'!BU$39,10*$J$14+1,0)</f>
        <v>1</v>
      </c>
      <c r="AQ48" s="9">
        <f ca="1">OFFSET('Stress Multipliers'!BV$39,10*$J$14+1,0)</f>
        <v>1</v>
      </c>
      <c r="AR48" s="9">
        <f ca="1">OFFSET('Stress Multipliers'!BW$39,10*$J$14+1,0)</f>
        <v>1</v>
      </c>
      <c r="AS48" s="9">
        <f ca="1">OFFSET('Stress Multipliers'!BX$39,10*$J$14+1,0)</f>
        <v>1</v>
      </c>
      <c r="AT48" s="9">
        <f ca="1">OFFSET('Stress Multipliers'!BY$39,10*$J$14+1,0)</f>
        <v>1</v>
      </c>
      <c r="AU48" s="10">
        <f ca="1">OFFSET('Stress Multipliers'!BZ$39,10*$J$14+1,0)</f>
        <v>1</v>
      </c>
      <c r="BO48" s="154"/>
      <c r="BP48" s="152">
        <f>M$5</f>
        <v>2020</v>
      </c>
      <c r="BQ48" s="152">
        <f t="shared" ref="BQ48:CX48" si="43">N$5</f>
        <v>2021</v>
      </c>
      <c r="BR48" s="152">
        <f t="shared" si="43"/>
        <v>2022</v>
      </c>
      <c r="BS48" s="152">
        <f t="shared" si="43"/>
        <v>2023</v>
      </c>
      <c r="BT48" s="152">
        <f t="shared" si="43"/>
        <v>2024</v>
      </c>
      <c r="BU48" s="152">
        <f t="shared" si="43"/>
        <v>2025</v>
      </c>
      <c r="BV48" s="152">
        <f t="shared" si="43"/>
        <v>2026</v>
      </c>
      <c r="BW48" s="152">
        <f t="shared" si="43"/>
        <v>2027</v>
      </c>
      <c r="BX48" s="152">
        <f t="shared" si="43"/>
        <v>2028</v>
      </c>
      <c r="BY48" s="152">
        <f t="shared" si="43"/>
        <v>2029</v>
      </c>
      <c r="BZ48" s="152">
        <f t="shared" si="43"/>
        <v>2030</v>
      </c>
      <c r="CA48" s="152">
        <f t="shared" si="43"/>
        <v>2031</v>
      </c>
      <c r="CB48" s="152">
        <f t="shared" si="43"/>
        <v>2032</v>
      </c>
      <c r="CC48" s="152">
        <f t="shared" si="43"/>
        <v>2033</v>
      </c>
      <c r="CD48" s="152">
        <f t="shared" si="43"/>
        <v>2034</v>
      </c>
      <c r="CE48" s="152">
        <f t="shared" si="43"/>
        <v>2035</v>
      </c>
      <c r="CF48" s="152">
        <f t="shared" si="43"/>
        <v>2036</v>
      </c>
      <c r="CG48" s="152">
        <f t="shared" si="43"/>
        <v>2037</v>
      </c>
      <c r="CH48" s="152">
        <f t="shared" si="43"/>
        <v>2038</v>
      </c>
      <c r="CI48" s="152">
        <f t="shared" si="43"/>
        <v>2039</v>
      </c>
      <c r="CJ48" s="152">
        <f t="shared" si="43"/>
        <v>2040</v>
      </c>
      <c r="CK48" s="152">
        <f t="shared" si="43"/>
        <v>2041</v>
      </c>
      <c r="CL48" s="152">
        <f t="shared" si="43"/>
        <v>2042</v>
      </c>
      <c r="CM48" s="152">
        <f t="shared" si="43"/>
        <v>2043</v>
      </c>
      <c r="CN48" s="152">
        <f t="shared" si="43"/>
        <v>2044</v>
      </c>
      <c r="CO48" s="152">
        <f t="shared" si="43"/>
        <v>2045</v>
      </c>
      <c r="CP48" s="152">
        <f t="shared" si="43"/>
        <v>2046</v>
      </c>
      <c r="CQ48" s="152">
        <f t="shared" si="43"/>
        <v>2047</v>
      </c>
      <c r="CR48" s="152">
        <f t="shared" si="43"/>
        <v>2048</v>
      </c>
      <c r="CS48" s="152">
        <f t="shared" si="43"/>
        <v>2049</v>
      </c>
      <c r="CT48" s="152">
        <f t="shared" si="43"/>
        <v>2050</v>
      </c>
      <c r="CU48" s="152">
        <f t="shared" si="43"/>
        <v>2051</v>
      </c>
      <c r="CV48" s="152">
        <f t="shared" si="43"/>
        <v>2052</v>
      </c>
      <c r="CW48" s="152">
        <f t="shared" si="43"/>
        <v>2053</v>
      </c>
      <c r="CX48" s="153">
        <f t="shared" si="43"/>
        <v>2054</v>
      </c>
    </row>
    <row r="49" spans="3:102" ht="15.75" hidden="1" outlineLevel="1" thickBot="1" x14ac:dyDescent="0.3">
      <c r="C49" s="4" t="str">
        <f t="shared" si="1"/>
        <v/>
      </c>
      <c r="E49" s="4">
        <f t="shared" si="2"/>
        <v>49</v>
      </c>
      <c r="G49" s="4" t="s">
        <v>10</v>
      </c>
      <c r="I49" s="1" t="s">
        <v>10</v>
      </c>
      <c r="J49" s="2" t="s">
        <v>12</v>
      </c>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BO49" s="155" t="str">
        <f t="shared" ref="BO49:BO54" si="44">BO36</f>
        <v>Gross Operating Income to Company</v>
      </c>
      <c r="BP49" s="146">
        <f t="shared" ref="BP49:CX49" ca="1" si="45">M50</f>
        <v>0</v>
      </c>
      <c r="BQ49" s="146">
        <f t="shared" ca="1" si="45"/>
        <v>0</v>
      </c>
      <c r="BR49" s="146">
        <f t="shared" ca="1" si="45"/>
        <v>0</v>
      </c>
      <c r="BS49" s="146">
        <f t="shared" ca="1" si="45"/>
        <v>0</v>
      </c>
      <c r="BT49" s="146">
        <f t="shared" ca="1" si="45"/>
        <v>0</v>
      </c>
      <c r="BU49" s="146">
        <f t="shared" ca="1" si="45"/>
        <v>0</v>
      </c>
      <c r="BV49" s="146">
        <f t="shared" ca="1" si="45"/>
        <v>0</v>
      </c>
      <c r="BW49" s="146">
        <f t="shared" ca="1" si="45"/>
        <v>0</v>
      </c>
      <c r="BX49" s="146">
        <f t="shared" ca="1" si="45"/>
        <v>0</v>
      </c>
      <c r="BY49" s="146">
        <f t="shared" ca="1" si="45"/>
        <v>0</v>
      </c>
      <c r="BZ49" s="146">
        <f t="shared" ca="1" si="45"/>
        <v>0</v>
      </c>
      <c r="CA49" s="146">
        <f t="shared" ca="1" si="45"/>
        <v>0</v>
      </c>
      <c r="CB49" s="146">
        <f t="shared" ca="1" si="45"/>
        <v>0</v>
      </c>
      <c r="CC49" s="146">
        <f t="shared" ca="1" si="45"/>
        <v>0</v>
      </c>
      <c r="CD49" s="146">
        <f t="shared" ca="1" si="45"/>
        <v>0</v>
      </c>
      <c r="CE49" s="146">
        <f t="shared" ca="1" si="45"/>
        <v>0</v>
      </c>
      <c r="CF49" s="146">
        <f t="shared" ca="1" si="45"/>
        <v>0</v>
      </c>
      <c r="CG49" s="146">
        <f t="shared" ca="1" si="45"/>
        <v>0</v>
      </c>
      <c r="CH49" s="146">
        <f t="shared" ca="1" si="45"/>
        <v>0</v>
      </c>
      <c r="CI49" s="146">
        <f t="shared" ca="1" si="45"/>
        <v>0</v>
      </c>
      <c r="CJ49" s="146">
        <f t="shared" ca="1" si="45"/>
        <v>0</v>
      </c>
      <c r="CK49" s="146">
        <f t="shared" ca="1" si="45"/>
        <v>0</v>
      </c>
      <c r="CL49" s="146">
        <f t="shared" ca="1" si="45"/>
        <v>0</v>
      </c>
      <c r="CM49" s="146">
        <f t="shared" ca="1" si="45"/>
        <v>0</v>
      </c>
      <c r="CN49" s="146">
        <f t="shared" ca="1" si="45"/>
        <v>0</v>
      </c>
      <c r="CO49" s="146">
        <f t="shared" ca="1" si="45"/>
        <v>0</v>
      </c>
      <c r="CP49" s="146">
        <f t="shared" ca="1" si="45"/>
        <v>0</v>
      </c>
      <c r="CQ49" s="146">
        <f t="shared" ca="1" si="45"/>
        <v>0</v>
      </c>
      <c r="CR49" s="146">
        <f t="shared" ca="1" si="45"/>
        <v>0</v>
      </c>
      <c r="CS49" s="146">
        <f t="shared" ca="1" si="45"/>
        <v>0</v>
      </c>
      <c r="CT49" s="146">
        <f t="shared" ca="1" si="45"/>
        <v>0</v>
      </c>
      <c r="CU49" s="146">
        <f t="shared" ca="1" si="45"/>
        <v>0</v>
      </c>
      <c r="CV49" s="146">
        <f t="shared" ca="1" si="45"/>
        <v>0</v>
      </c>
      <c r="CW49" s="146">
        <f t="shared" ca="1" si="45"/>
        <v>0</v>
      </c>
      <c r="CX49" s="147">
        <f t="shared" ca="1" si="45"/>
        <v>0</v>
      </c>
    </row>
    <row r="50" spans="3:102" hidden="1" outlineLevel="1" x14ac:dyDescent="0.25">
      <c r="C50" s="4" t="str">
        <f t="shared" si="1"/>
        <v>Line 50: Gross Income. This is a calculation. This is simply the basecase multiplied by the relative scenario.</v>
      </c>
      <c r="E50" s="4">
        <f t="shared" si="2"/>
        <v>50</v>
      </c>
      <c r="F50" s="4" t="s">
        <v>8</v>
      </c>
      <c r="G50" s="4" t="s">
        <v>10</v>
      </c>
      <c r="H50" s="1" t="s">
        <v>21</v>
      </c>
      <c r="I50" s="1" t="s">
        <v>10</v>
      </c>
      <c r="K50" s="1" t="s">
        <v>0</v>
      </c>
      <c r="M50" s="32">
        <f t="shared" ref="M50:AU53" ca="1" si="46">M36*M43</f>
        <v>0</v>
      </c>
      <c r="N50" s="33">
        <f t="shared" ca="1" si="46"/>
        <v>0</v>
      </c>
      <c r="O50" s="33">
        <f t="shared" ca="1" si="46"/>
        <v>0</v>
      </c>
      <c r="P50" s="33">
        <f t="shared" ca="1" si="46"/>
        <v>0</v>
      </c>
      <c r="Q50" s="33">
        <f t="shared" ca="1" si="46"/>
        <v>0</v>
      </c>
      <c r="R50" s="33">
        <f t="shared" ca="1" si="46"/>
        <v>0</v>
      </c>
      <c r="S50" s="33">
        <f t="shared" ca="1" si="46"/>
        <v>0</v>
      </c>
      <c r="T50" s="33">
        <f t="shared" ca="1" si="46"/>
        <v>0</v>
      </c>
      <c r="U50" s="33">
        <f t="shared" ca="1" si="46"/>
        <v>0</v>
      </c>
      <c r="V50" s="33">
        <f t="shared" ca="1" si="46"/>
        <v>0</v>
      </c>
      <c r="W50" s="33">
        <f t="shared" ca="1" si="46"/>
        <v>0</v>
      </c>
      <c r="X50" s="33">
        <f t="shared" ca="1" si="46"/>
        <v>0</v>
      </c>
      <c r="Y50" s="33">
        <f t="shared" ca="1" si="46"/>
        <v>0</v>
      </c>
      <c r="Z50" s="33">
        <f t="shared" ca="1" si="46"/>
        <v>0</v>
      </c>
      <c r="AA50" s="33">
        <f t="shared" ca="1" si="46"/>
        <v>0</v>
      </c>
      <c r="AB50" s="33">
        <f t="shared" ca="1" si="46"/>
        <v>0</v>
      </c>
      <c r="AC50" s="33">
        <f t="shared" ca="1" si="46"/>
        <v>0</v>
      </c>
      <c r="AD50" s="33">
        <f t="shared" ca="1" si="46"/>
        <v>0</v>
      </c>
      <c r="AE50" s="33">
        <f t="shared" ca="1" si="46"/>
        <v>0</v>
      </c>
      <c r="AF50" s="33">
        <f t="shared" ca="1" si="46"/>
        <v>0</v>
      </c>
      <c r="AG50" s="33">
        <f t="shared" ca="1" si="46"/>
        <v>0</v>
      </c>
      <c r="AH50" s="33">
        <f t="shared" ca="1" si="46"/>
        <v>0</v>
      </c>
      <c r="AI50" s="33">
        <f t="shared" ca="1" si="46"/>
        <v>0</v>
      </c>
      <c r="AJ50" s="33">
        <f t="shared" ca="1" si="46"/>
        <v>0</v>
      </c>
      <c r="AK50" s="33">
        <f t="shared" ca="1" si="46"/>
        <v>0</v>
      </c>
      <c r="AL50" s="33">
        <f t="shared" ca="1" si="46"/>
        <v>0</v>
      </c>
      <c r="AM50" s="33">
        <f t="shared" ca="1" si="46"/>
        <v>0</v>
      </c>
      <c r="AN50" s="33">
        <f t="shared" ca="1" si="46"/>
        <v>0</v>
      </c>
      <c r="AO50" s="33">
        <f t="shared" ca="1" si="46"/>
        <v>0</v>
      </c>
      <c r="AP50" s="33">
        <f t="shared" ca="1" si="46"/>
        <v>0</v>
      </c>
      <c r="AQ50" s="33">
        <f t="shared" ca="1" si="46"/>
        <v>0</v>
      </c>
      <c r="AR50" s="33">
        <f t="shared" ca="1" si="46"/>
        <v>0</v>
      </c>
      <c r="AS50" s="33">
        <f t="shared" ca="1" si="46"/>
        <v>0</v>
      </c>
      <c r="AT50" s="33">
        <f t="shared" ca="1" si="46"/>
        <v>0</v>
      </c>
      <c r="AU50" s="34">
        <f t="shared" ca="1" si="46"/>
        <v>0</v>
      </c>
      <c r="BO50" s="156" t="str">
        <f t="shared" si="44"/>
        <v>Operating Expenses</v>
      </c>
      <c r="BP50" s="150">
        <f t="shared" ref="BP50:BY52" ca="1" si="47">-M51</f>
        <v>0</v>
      </c>
      <c r="BQ50" s="150">
        <f t="shared" ca="1" si="47"/>
        <v>0</v>
      </c>
      <c r="BR50" s="150">
        <f t="shared" ca="1" si="47"/>
        <v>0</v>
      </c>
      <c r="BS50" s="150">
        <f t="shared" ca="1" si="47"/>
        <v>0</v>
      </c>
      <c r="BT50" s="150">
        <f t="shared" ca="1" si="47"/>
        <v>0</v>
      </c>
      <c r="BU50" s="150">
        <f t="shared" ca="1" si="47"/>
        <v>0</v>
      </c>
      <c r="BV50" s="150">
        <f t="shared" ca="1" si="47"/>
        <v>0</v>
      </c>
      <c r="BW50" s="150">
        <f t="shared" ca="1" si="47"/>
        <v>0</v>
      </c>
      <c r="BX50" s="150">
        <f t="shared" ca="1" si="47"/>
        <v>0</v>
      </c>
      <c r="BY50" s="150">
        <f t="shared" ca="1" si="47"/>
        <v>0</v>
      </c>
      <c r="BZ50" s="150">
        <f t="shared" ref="BZ50:CI52" ca="1" si="48">-W51</f>
        <v>0</v>
      </c>
      <c r="CA50" s="150">
        <f t="shared" ca="1" si="48"/>
        <v>0</v>
      </c>
      <c r="CB50" s="150">
        <f t="shared" ca="1" si="48"/>
        <v>0</v>
      </c>
      <c r="CC50" s="150">
        <f t="shared" ca="1" si="48"/>
        <v>0</v>
      </c>
      <c r="CD50" s="150">
        <f t="shared" ca="1" si="48"/>
        <v>0</v>
      </c>
      <c r="CE50" s="150">
        <f t="shared" ca="1" si="48"/>
        <v>0</v>
      </c>
      <c r="CF50" s="150">
        <f t="shared" ca="1" si="48"/>
        <v>0</v>
      </c>
      <c r="CG50" s="150">
        <f t="shared" ca="1" si="48"/>
        <v>0</v>
      </c>
      <c r="CH50" s="150">
        <f t="shared" ca="1" si="48"/>
        <v>0</v>
      </c>
      <c r="CI50" s="150">
        <f t="shared" ca="1" si="48"/>
        <v>0</v>
      </c>
      <c r="CJ50" s="150">
        <f t="shared" ref="CJ50:CS52" ca="1" si="49">-AG51</f>
        <v>0</v>
      </c>
      <c r="CK50" s="150">
        <f t="shared" ca="1" si="49"/>
        <v>0</v>
      </c>
      <c r="CL50" s="150">
        <f t="shared" ca="1" si="49"/>
        <v>0</v>
      </c>
      <c r="CM50" s="150">
        <f t="shared" ca="1" si="49"/>
        <v>0</v>
      </c>
      <c r="CN50" s="150">
        <f t="shared" ca="1" si="49"/>
        <v>0</v>
      </c>
      <c r="CO50" s="150">
        <f t="shared" ca="1" si="49"/>
        <v>0</v>
      </c>
      <c r="CP50" s="150">
        <f t="shared" ca="1" si="49"/>
        <v>0</v>
      </c>
      <c r="CQ50" s="150">
        <f t="shared" ca="1" si="49"/>
        <v>0</v>
      </c>
      <c r="CR50" s="150">
        <f t="shared" ca="1" si="49"/>
        <v>0</v>
      </c>
      <c r="CS50" s="150">
        <f t="shared" ca="1" si="49"/>
        <v>0</v>
      </c>
      <c r="CT50" s="150">
        <f t="shared" ref="CT50:CX52" ca="1" si="50">-AQ51</f>
        <v>0</v>
      </c>
      <c r="CU50" s="150">
        <f t="shared" ca="1" si="50"/>
        <v>0</v>
      </c>
      <c r="CV50" s="150">
        <f t="shared" ca="1" si="50"/>
        <v>0</v>
      </c>
      <c r="CW50" s="150">
        <f t="shared" ca="1" si="50"/>
        <v>0</v>
      </c>
      <c r="CX50" s="151">
        <f t="shared" ca="1" si="50"/>
        <v>0</v>
      </c>
    </row>
    <row r="51" spans="3:102" hidden="1" outlineLevel="1" x14ac:dyDescent="0.25">
      <c r="C51" s="4" t="str">
        <f t="shared" si="1"/>
        <v>Line 51: Operating Expenses. This is a calculation. This is simply the basecase multiplied by the relative scenario.</v>
      </c>
      <c r="E51" s="4">
        <f t="shared" si="2"/>
        <v>51</v>
      </c>
      <c r="F51" s="4" t="s">
        <v>8</v>
      </c>
      <c r="G51" s="4" t="s">
        <v>10</v>
      </c>
      <c r="H51" s="1" t="s">
        <v>21</v>
      </c>
      <c r="I51" s="1" t="s">
        <v>10</v>
      </c>
      <c r="K51" s="1" t="s">
        <v>4</v>
      </c>
      <c r="M51" s="35">
        <f t="shared" ca="1" si="46"/>
        <v>0</v>
      </c>
      <c r="N51" s="36">
        <f t="shared" ca="1" si="46"/>
        <v>0</v>
      </c>
      <c r="O51" s="36">
        <f t="shared" ca="1" si="46"/>
        <v>0</v>
      </c>
      <c r="P51" s="36">
        <f t="shared" ca="1" si="46"/>
        <v>0</v>
      </c>
      <c r="Q51" s="36">
        <f t="shared" ca="1" si="46"/>
        <v>0</v>
      </c>
      <c r="R51" s="36">
        <f t="shared" ca="1" si="46"/>
        <v>0</v>
      </c>
      <c r="S51" s="36">
        <f t="shared" ca="1" si="46"/>
        <v>0</v>
      </c>
      <c r="T51" s="36">
        <f t="shared" ca="1" si="46"/>
        <v>0</v>
      </c>
      <c r="U51" s="36">
        <f t="shared" ca="1" si="46"/>
        <v>0</v>
      </c>
      <c r="V51" s="36">
        <f t="shared" ca="1" si="46"/>
        <v>0</v>
      </c>
      <c r="W51" s="36">
        <f t="shared" ca="1" si="46"/>
        <v>0</v>
      </c>
      <c r="X51" s="36">
        <f t="shared" ca="1" si="46"/>
        <v>0</v>
      </c>
      <c r="Y51" s="36">
        <f t="shared" ca="1" si="46"/>
        <v>0</v>
      </c>
      <c r="Z51" s="36">
        <f t="shared" ca="1" si="46"/>
        <v>0</v>
      </c>
      <c r="AA51" s="36">
        <f t="shared" ca="1" si="46"/>
        <v>0</v>
      </c>
      <c r="AB51" s="36">
        <f t="shared" ca="1" si="46"/>
        <v>0</v>
      </c>
      <c r="AC51" s="36">
        <f t="shared" ca="1" si="46"/>
        <v>0</v>
      </c>
      <c r="AD51" s="36">
        <f t="shared" ca="1" si="46"/>
        <v>0</v>
      </c>
      <c r="AE51" s="36">
        <f t="shared" ca="1" si="46"/>
        <v>0</v>
      </c>
      <c r="AF51" s="36">
        <f t="shared" ca="1" si="46"/>
        <v>0</v>
      </c>
      <c r="AG51" s="36">
        <f t="shared" ca="1" si="46"/>
        <v>0</v>
      </c>
      <c r="AH51" s="36">
        <f t="shared" ca="1" si="46"/>
        <v>0</v>
      </c>
      <c r="AI51" s="36">
        <f t="shared" ca="1" si="46"/>
        <v>0</v>
      </c>
      <c r="AJ51" s="36">
        <f t="shared" ca="1" si="46"/>
        <v>0</v>
      </c>
      <c r="AK51" s="36">
        <f t="shared" ca="1" si="46"/>
        <v>0</v>
      </c>
      <c r="AL51" s="36">
        <f t="shared" ca="1" si="46"/>
        <v>0</v>
      </c>
      <c r="AM51" s="36">
        <f t="shared" ca="1" si="46"/>
        <v>0</v>
      </c>
      <c r="AN51" s="36">
        <f t="shared" ca="1" si="46"/>
        <v>0</v>
      </c>
      <c r="AO51" s="36">
        <f t="shared" ca="1" si="46"/>
        <v>0</v>
      </c>
      <c r="AP51" s="36">
        <f t="shared" ca="1" si="46"/>
        <v>0</v>
      </c>
      <c r="AQ51" s="36">
        <f t="shared" ca="1" si="46"/>
        <v>0</v>
      </c>
      <c r="AR51" s="36">
        <f t="shared" ca="1" si="46"/>
        <v>0</v>
      </c>
      <c r="AS51" s="36">
        <f t="shared" ca="1" si="46"/>
        <v>0</v>
      </c>
      <c r="AT51" s="36">
        <f t="shared" ca="1" si="46"/>
        <v>0</v>
      </c>
      <c r="AU51" s="37">
        <f t="shared" ca="1" si="46"/>
        <v>0</v>
      </c>
      <c r="BO51" s="156" t="str">
        <f t="shared" si="44"/>
        <v>Expected Debt Principal Repayments</v>
      </c>
      <c r="BP51" s="150">
        <f t="shared" ca="1" si="47"/>
        <v>0</v>
      </c>
      <c r="BQ51" s="150">
        <f t="shared" ca="1" si="47"/>
        <v>0</v>
      </c>
      <c r="BR51" s="150">
        <f t="shared" ca="1" si="47"/>
        <v>0</v>
      </c>
      <c r="BS51" s="150">
        <f t="shared" ca="1" si="47"/>
        <v>0</v>
      </c>
      <c r="BT51" s="150">
        <f t="shared" ca="1" si="47"/>
        <v>0</v>
      </c>
      <c r="BU51" s="150">
        <f t="shared" ca="1" si="47"/>
        <v>0</v>
      </c>
      <c r="BV51" s="150">
        <f t="shared" ca="1" si="47"/>
        <v>0</v>
      </c>
      <c r="BW51" s="150">
        <f t="shared" ca="1" si="47"/>
        <v>0</v>
      </c>
      <c r="BX51" s="150">
        <f t="shared" ca="1" si="47"/>
        <v>0</v>
      </c>
      <c r="BY51" s="150">
        <f t="shared" ca="1" si="47"/>
        <v>0</v>
      </c>
      <c r="BZ51" s="150">
        <f t="shared" ca="1" si="48"/>
        <v>0</v>
      </c>
      <c r="CA51" s="150">
        <f t="shared" ca="1" si="48"/>
        <v>0</v>
      </c>
      <c r="CB51" s="150">
        <f t="shared" ca="1" si="48"/>
        <v>0</v>
      </c>
      <c r="CC51" s="150">
        <f t="shared" ca="1" si="48"/>
        <v>0</v>
      </c>
      <c r="CD51" s="150">
        <f t="shared" ca="1" si="48"/>
        <v>0</v>
      </c>
      <c r="CE51" s="150">
        <f t="shared" ca="1" si="48"/>
        <v>0</v>
      </c>
      <c r="CF51" s="150">
        <f t="shared" ca="1" si="48"/>
        <v>0</v>
      </c>
      <c r="CG51" s="150">
        <f t="shared" ca="1" si="48"/>
        <v>0</v>
      </c>
      <c r="CH51" s="150">
        <f t="shared" ca="1" si="48"/>
        <v>0</v>
      </c>
      <c r="CI51" s="150">
        <f t="shared" ca="1" si="48"/>
        <v>0</v>
      </c>
      <c r="CJ51" s="150">
        <f t="shared" ca="1" si="49"/>
        <v>0</v>
      </c>
      <c r="CK51" s="150">
        <f t="shared" ca="1" si="49"/>
        <v>0</v>
      </c>
      <c r="CL51" s="150">
        <f t="shared" ca="1" si="49"/>
        <v>0</v>
      </c>
      <c r="CM51" s="150">
        <f t="shared" ca="1" si="49"/>
        <v>0</v>
      </c>
      <c r="CN51" s="150">
        <f t="shared" ca="1" si="49"/>
        <v>0</v>
      </c>
      <c r="CO51" s="150">
        <f t="shared" ca="1" si="49"/>
        <v>0</v>
      </c>
      <c r="CP51" s="150">
        <f t="shared" ca="1" si="49"/>
        <v>0</v>
      </c>
      <c r="CQ51" s="150">
        <f t="shared" ca="1" si="49"/>
        <v>0</v>
      </c>
      <c r="CR51" s="150">
        <f t="shared" ca="1" si="49"/>
        <v>0</v>
      </c>
      <c r="CS51" s="150">
        <f t="shared" ca="1" si="49"/>
        <v>0</v>
      </c>
      <c r="CT51" s="150">
        <f t="shared" ca="1" si="50"/>
        <v>0</v>
      </c>
      <c r="CU51" s="150">
        <f t="shared" ca="1" si="50"/>
        <v>0</v>
      </c>
      <c r="CV51" s="150">
        <f t="shared" ca="1" si="50"/>
        <v>0</v>
      </c>
      <c r="CW51" s="150">
        <f t="shared" ca="1" si="50"/>
        <v>0</v>
      </c>
      <c r="CX51" s="151">
        <f t="shared" ca="1" si="50"/>
        <v>0</v>
      </c>
    </row>
    <row r="52" spans="3:102" hidden="1" outlineLevel="1" x14ac:dyDescent="0.25">
      <c r="C52" s="4" t="str">
        <f t="shared" si="1"/>
        <v>Line 52: Debt Principal payment required. This is a calculation. This is simply the basecase multiplied by the relative scenario.</v>
      </c>
      <c r="E52" s="4">
        <f t="shared" si="2"/>
        <v>52</v>
      </c>
      <c r="F52" s="4" t="s">
        <v>8</v>
      </c>
      <c r="G52" s="4" t="s">
        <v>10</v>
      </c>
      <c r="H52" s="1" t="s">
        <v>21</v>
      </c>
      <c r="I52" s="1" t="s">
        <v>10</v>
      </c>
      <c r="K52" s="1" t="s">
        <v>247</v>
      </c>
      <c r="M52" s="35">
        <f t="shared" ca="1" si="46"/>
        <v>0</v>
      </c>
      <c r="N52" s="36">
        <f t="shared" ca="1" si="46"/>
        <v>0</v>
      </c>
      <c r="O52" s="36">
        <f t="shared" ca="1" si="46"/>
        <v>0</v>
      </c>
      <c r="P52" s="36">
        <f t="shared" ca="1" si="46"/>
        <v>0</v>
      </c>
      <c r="Q52" s="36">
        <f t="shared" ca="1" si="46"/>
        <v>0</v>
      </c>
      <c r="R52" s="36">
        <f t="shared" ca="1" si="46"/>
        <v>0</v>
      </c>
      <c r="S52" s="36">
        <f t="shared" ca="1" si="46"/>
        <v>0</v>
      </c>
      <c r="T52" s="36">
        <f t="shared" ca="1" si="46"/>
        <v>0</v>
      </c>
      <c r="U52" s="36">
        <f t="shared" ca="1" si="46"/>
        <v>0</v>
      </c>
      <c r="V52" s="36">
        <f t="shared" ca="1" si="46"/>
        <v>0</v>
      </c>
      <c r="W52" s="36">
        <f t="shared" ca="1" si="46"/>
        <v>0</v>
      </c>
      <c r="X52" s="36">
        <f t="shared" ca="1" si="46"/>
        <v>0</v>
      </c>
      <c r="Y52" s="36">
        <f t="shared" ca="1" si="46"/>
        <v>0</v>
      </c>
      <c r="Z52" s="36">
        <f t="shared" ca="1" si="46"/>
        <v>0</v>
      </c>
      <c r="AA52" s="36">
        <f t="shared" ca="1" si="46"/>
        <v>0</v>
      </c>
      <c r="AB52" s="36">
        <f t="shared" ca="1" si="46"/>
        <v>0</v>
      </c>
      <c r="AC52" s="36">
        <f t="shared" ca="1" si="46"/>
        <v>0</v>
      </c>
      <c r="AD52" s="36">
        <f t="shared" ca="1" si="46"/>
        <v>0</v>
      </c>
      <c r="AE52" s="36">
        <f t="shared" ca="1" si="46"/>
        <v>0</v>
      </c>
      <c r="AF52" s="36">
        <f t="shared" ca="1" si="46"/>
        <v>0</v>
      </c>
      <c r="AG52" s="36">
        <f t="shared" ca="1" si="46"/>
        <v>0</v>
      </c>
      <c r="AH52" s="36">
        <f t="shared" ca="1" si="46"/>
        <v>0</v>
      </c>
      <c r="AI52" s="36">
        <f t="shared" ca="1" si="46"/>
        <v>0</v>
      </c>
      <c r="AJ52" s="36">
        <f t="shared" ca="1" si="46"/>
        <v>0</v>
      </c>
      <c r="AK52" s="36">
        <f t="shared" ca="1" si="46"/>
        <v>0</v>
      </c>
      <c r="AL52" s="36">
        <f t="shared" ca="1" si="46"/>
        <v>0</v>
      </c>
      <c r="AM52" s="36">
        <f t="shared" ca="1" si="46"/>
        <v>0</v>
      </c>
      <c r="AN52" s="36">
        <f t="shared" ca="1" si="46"/>
        <v>0</v>
      </c>
      <c r="AO52" s="36">
        <f t="shared" ca="1" si="46"/>
        <v>0</v>
      </c>
      <c r="AP52" s="36">
        <f t="shared" ca="1" si="46"/>
        <v>0</v>
      </c>
      <c r="AQ52" s="36">
        <f t="shared" ca="1" si="46"/>
        <v>0</v>
      </c>
      <c r="AR52" s="36">
        <f t="shared" ca="1" si="46"/>
        <v>0</v>
      </c>
      <c r="AS52" s="36">
        <f t="shared" ca="1" si="46"/>
        <v>0</v>
      </c>
      <c r="AT52" s="36">
        <f t="shared" ca="1" si="46"/>
        <v>0</v>
      </c>
      <c r="AU52" s="37">
        <f t="shared" ca="1" si="46"/>
        <v>0</v>
      </c>
      <c r="BO52" s="156" t="str">
        <f t="shared" si="44"/>
        <v>Expected Debt Interest Repayments</v>
      </c>
      <c r="BP52" s="150">
        <f t="shared" ca="1" si="47"/>
        <v>0</v>
      </c>
      <c r="BQ52" s="150">
        <f t="shared" ca="1" si="47"/>
        <v>0</v>
      </c>
      <c r="BR52" s="150">
        <f t="shared" ca="1" si="47"/>
        <v>0</v>
      </c>
      <c r="BS52" s="150">
        <f t="shared" ca="1" si="47"/>
        <v>0</v>
      </c>
      <c r="BT52" s="150">
        <f t="shared" ca="1" si="47"/>
        <v>0</v>
      </c>
      <c r="BU52" s="150">
        <f t="shared" ca="1" si="47"/>
        <v>0</v>
      </c>
      <c r="BV52" s="150">
        <f t="shared" ca="1" si="47"/>
        <v>0</v>
      </c>
      <c r="BW52" s="150">
        <f t="shared" ca="1" si="47"/>
        <v>0</v>
      </c>
      <c r="BX52" s="150">
        <f t="shared" ca="1" si="47"/>
        <v>0</v>
      </c>
      <c r="BY52" s="150">
        <f t="shared" ca="1" si="47"/>
        <v>0</v>
      </c>
      <c r="BZ52" s="150">
        <f t="shared" ca="1" si="48"/>
        <v>0</v>
      </c>
      <c r="CA52" s="150">
        <f t="shared" ca="1" si="48"/>
        <v>0</v>
      </c>
      <c r="CB52" s="150">
        <f t="shared" ca="1" si="48"/>
        <v>0</v>
      </c>
      <c r="CC52" s="150">
        <f t="shared" ca="1" si="48"/>
        <v>0</v>
      </c>
      <c r="CD52" s="150">
        <f t="shared" ca="1" si="48"/>
        <v>0</v>
      </c>
      <c r="CE52" s="150">
        <f t="shared" ca="1" si="48"/>
        <v>0</v>
      </c>
      <c r="CF52" s="150">
        <f t="shared" ca="1" si="48"/>
        <v>0</v>
      </c>
      <c r="CG52" s="150">
        <f t="shared" ca="1" si="48"/>
        <v>0</v>
      </c>
      <c r="CH52" s="150">
        <f t="shared" ca="1" si="48"/>
        <v>0</v>
      </c>
      <c r="CI52" s="150">
        <f t="shared" ca="1" si="48"/>
        <v>0</v>
      </c>
      <c r="CJ52" s="150">
        <f t="shared" ca="1" si="49"/>
        <v>0</v>
      </c>
      <c r="CK52" s="150">
        <f t="shared" ca="1" si="49"/>
        <v>0</v>
      </c>
      <c r="CL52" s="150">
        <f t="shared" ca="1" si="49"/>
        <v>0</v>
      </c>
      <c r="CM52" s="150">
        <f t="shared" ca="1" si="49"/>
        <v>0</v>
      </c>
      <c r="CN52" s="150">
        <f t="shared" ca="1" si="49"/>
        <v>0</v>
      </c>
      <c r="CO52" s="150">
        <f t="shared" ca="1" si="49"/>
        <v>0</v>
      </c>
      <c r="CP52" s="150">
        <f t="shared" ca="1" si="49"/>
        <v>0</v>
      </c>
      <c r="CQ52" s="150">
        <f t="shared" ca="1" si="49"/>
        <v>0</v>
      </c>
      <c r="CR52" s="150">
        <f t="shared" ca="1" si="49"/>
        <v>0</v>
      </c>
      <c r="CS52" s="150">
        <f t="shared" ca="1" si="49"/>
        <v>0</v>
      </c>
      <c r="CT52" s="150">
        <f t="shared" ca="1" si="50"/>
        <v>0</v>
      </c>
      <c r="CU52" s="150">
        <f t="shared" ca="1" si="50"/>
        <v>0</v>
      </c>
      <c r="CV52" s="150">
        <f t="shared" ca="1" si="50"/>
        <v>0</v>
      </c>
      <c r="CW52" s="150">
        <f t="shared" ca="1" si="50"/>
        <v>0</v>
      </c>
      <c r="CX52" s="151">
        <f t="shared" ca="1" si="50"/>
        <v>0</v>
      </c>
    </row>
    <row r="53" spans="3:102" hidden="1" outlineLevel="1" x14ac:dyDescent="0.25">
      <c r="C53" s="4" t="str">
        <f t="shared" si="1"/>
        <v>Line 53: Debt Interest payment required. This is a calculation. This is simply the basecase multiplied by the relative scenario.</v>
      </c>
      <c r="E53" s="4">
        <f t="shared" si="2"/>
        <v>53</v>
      </c>
      <c r="F53" s="4" t="s">
        <v>8</v>
      </c>
      <c r="G53" s="4" t="s">
        <v>10</v>
      </c>
      <c r="H53" s="1" t="s">
        <v>21</v>
      </c>
      <c r="I53" s="1" t="s">
        <v>10</v>
      </c>
      <c r="K53" s="1" t="s">
        <v>46</v>
      </c>
      <c r="M53" s="35">
        <f t="shared" ca="1" si="46"/>
        <v>0</v>
      </c>
      <c r="N53" s="36">
        <f t="shared" ca="1" si="46"/>
        <v>0</v>
      </c>
      <c r="O53" s="36">
        <f t="shared" ca="1" si="46"/>
        <v>0</v>
      </c>
      <c r="P53" s="36">
        <f t="shared" ca="1" si="46"/>
        <v>0</v>
      </c>
      <c r="Q53" s="36">
        <f t="shared" ca="1" si="46"/>
        <v>0</v>
      </c>
      <c r="R53" s="36">
        <f t="shared" ca="1" si="46"/>
        <v>0</v>
      </c>
      <c r="S53" s="36">
        <f t="shared" ca="1" si="46"/>
        <v>0</v>
      </c>
      <c r="T53" s="36">
        <f t="shared" ca="1" si="46"/>
        <v>0</v>
      </c>
      <c r="U53" s="36">
        <f t="shared" ca="1" si="46"/>
        <v>0</v>
      </c>
      <c r="V53" s="36">
        <f t="shared" ca="1" si="46"/>
        <v>0</v>
      </c>
      <c r="W53" s="36">
        <f t="shared" ca="1" si="46"/>
        <v>0</v>
      </c>
      <c r="X53" s="36">
        <f t="shared" ca="1" si="46"/>
        <v>0</v>
      </c>
      <c r="Y53" s="36">
        <f t="shared" ca="1" si="46"/>
        <v>0</v>
      </c>
      <c r="Z53" s="36">
        <f t="shared" ca="1" si="46"/>
        <v>0</v>
      </c>
      <c r="AA53" s="36">
        <f t="shared" ca="1" si="46"/>
        <v>0</v>
      </c>
      <c r="AB53" s="36">
        <f t="shared" ca="1" si="46"/>
        <v>0</v>
      </c>
      <c r="AC53" s="36">
        <f t="shared" ca="1" si="46"/>
        <v>0</v>
      </c>
      <c r="AD53" s="36">
        <f t="shared" ca="1" si="46"/>
        <v>0</v>
      </c>
      <c r="AE53" s="36">
        <f t="shared" ca="1" si="46"/>
        <v>0</v>
      </c>
      <c r="AF53" s="36">
        <f t="shared" ca="1" si="46"/>
        <v>0</v>
      </c>
      <c r="AG53" s="36">
        <f t="shared" ca="1" si="46"/>
        <v>0</v>
      </c>
      <c r="AH53" s="36">
        <f t="shared" ca="1" si="46"/>
        <v>0</v>
      </c>
      <c r="AI53" s="36">
        <f t="shared" ca="1" si="46"/>
        <v>0</v>
      </c>
      <c r="AJ53" s="36">
        <f t="shared" ca="1" si="46"/>
        <v>0</v>
      </c>
      <c r="AK53" s="36">
        <f t="shared" ca="1" si="46"/>
        <v>0</v>
      </c>
      <c r="AL53" s="36">
        <f t="shared" ca="1" si="46"/>
        <v>0</v>
      </c>
      <c r="AM53" s="36">
        <f t="shared" ca="1" si="46"/>
        <v>0</v>
      </c>
      <c r="AN53" s="36">
        <f t="shared" ca="1" si="46"/>
        <v>0</v>
      </c>
      <c r="AO53" s="36">
        <f t="shared" ca="1" si="46"/>
        <v>0</v>
      </c>
      <c r="AP53" s="36">
        <f t="shared" ca="1" si="46"/>
        <v>0</v>
      </c>
      <c r="AQ53" s="36">
        <f t="shared" ca="1" si="46"/>
        <v>0</v>
      </c>
      <c r="AR53" s="36">
        <f t="shared" ca="1" si="46"/>
        <v>0</v>
      </c>
      <c r="AS53" s="36">
        <f t="shared" ca="1" si="46"/>
        <v>0</v>
      </c>
      <c r="AT53" s="36">
        <f t="shared" ca="1" si="46"/>
        <v>0</v>
      </c>
      <c r="AU53" s="37">
        <f t="shared" ca="1" si="46"/>
        <v>0</v>
      </c>
      <c r="BO53" s="156" t="str">
        <f t="shared" si="44"/>
        <v>Direct Support payments</v>
      </c>
      <c r="BP53" s="150">
        <f t="shared" ref="BP53:CX53" ca="1" si="51">-M55</f>
        <v>0</v>
      </c>
      <c r="BQ53" s="150">
        <f t="shared" ca="1" si="51"/>
        <v>0</v>
      </c>
      <c r="BR53" s="150">
        <f t="shared" ca="1" si="51"/>
        <v>0</v>
      </c>
      <c r="BS53" s="150">
        <f t="shared" ca="1" si="51"/>
        <v>0</v>
      </c>
      <c r="BT53" s="150">
        <f t="shared" ca="1" si="51"/>
        <v>0</v>
      </c>
      <c r="BU53" s="150">
        <f t="shared" ca="1" si="51"/>
        <v>0</v>
      </c>
      <c r="BV53" s="150">
        <f t="shared" ca="1" si="51"/>
        <v>0</v>
      </c>
      <c r="BW53" s="150">
        <f t="shared" ca="1" si="51"/>
        <v>0</v>
      </c>
      <c r="BX53" s="150">
        <f t="shared" ca="1" si="51"/>
        <v>0</v>
      </c>
      <c r="BY53" s="150">
        <f t="shared" ca="1" si="51"/>
        <v>0</v>
      </c>
      <c r="BZ53" s="150">
        <f t="shared" ca="1" si="51"/>
        <v>0</v>
      </c>
      <c r="CA53" s="150">
        <f t="shared" ca="1" si="51"/>
        <v>0</v>
      </c>
      <c r="CB53" s="150">
        <f t="shared" ca="1" si="51"/>
        <v>0</v>
      </c>
      <c r="CC53" s="150">
        <f t="shared" ca="1" si="51"/>
        <v>0</v>
      </c>
      <c r="CD53" s="150">
        <f t="shared" ca="1" si="51"/>
        <v>0</v>
      </c>
      <c r="CE53" s="150">
        <f t="shared" ca="1" si="51"/>
        <v>0</v>
      </c>
      <c r="CF53" s="150">
        <f t="shared" ca="1" si="51"/>
        <v>0</v>
      </c>
      <c r="CG53" s="150">
        <f t="shared" ca="1" si="51"/>
        <v>0</v>
      </c>
      <c r="CH53" s="150">
        <f t="shared" ca="1" si="51"/>
        <v>0</v>
      </c>
      <c r="CI53" s="150">
        <f t="shared" ca="1" si="51"/>
        <v>0</v>
      </c>
      <c r="CJ53" s="150">
        <f t="shared" ca="1" si="51"/>
        <v>0</v>
      </c>
      <c r="CK53" s="150">
        <f t="shared" ca="1" si="51"/>
        <v>0</v>
      </c>
      <c r="CL53" s="150">
        <f t="shared" ca="1" si="51"/>
        <v>0</v>
      </c>
      <c r="CM53" s="150">
        <f t="shared" ca="1" si="51"/>
        <v>0</v>
      </c>
      <c r="CN53" s="150">
        <f t="shared" ca="1" si="51"/>
        <v>0</v>
      </c>
      <c r="CO53" s="150">
        <f t="shared" ca="1" si="51"/>
        <v>0</v>
      </c>
      <c r="CP53" s="150">
        <f t="shared" ca="1" si="51"/>
        <v>0</v>
      </c>
      <c r="CQ53" s="150">
        <f t="shared" ca="1" si="51"/>
        <v>0</v>
      </c>
      <c r="CR53" s="150">
        <f t="shared" ca="1" si="51"/>
        <v>0</v>
      </c>
      <c r="CS53" s="150">
        <f t="shared" ca="1" si="51"/>
        <v>0</v>
      </c>
      <c r="CT53" s="150">
        <f t="shared" ca="1" si="51"/>
        <v>0</v>
      </c>
      <c r="CU53" s="150">
        <f t="shared" ca="1" si="51"/>
        <v>0</v>
      </c>
      <c r="CV53" s="150">
        <f t="shared" ca="1" si="51"/>
        <v>0</v>
      </c>
      <c r="CW53" s="150">
        <f t="shared" ca="1" si="51"/>
        <v>0</v>
      </c>
      <c r="CX53" s="151">
        <f t="shared" ca="1" si="51"/>
        <v>0</v>
      </c>
    </row>
    <row r="54" spans="3:102" hidden="1" outlineLevel="1" x14ac:dyDescent="0.25">
      <c r="C54" s="4" t="str">
        <f t="shared" si="1"/>
        <v>Line 54: Net cashflow after debt servicing. This is a calculation. This is the sum of scenario income and costs</v>
      </c>
      <c r="E54" s="4">
        <f t="shared" si="2"/>
        <v>54</v>
      </c>
      <c r="F54" s="4" t="s">
        <v>8</v>
      </c>
      <c r="G54" s="4" t="s">
        <v>10</v>
      </c>
      <c r="H54" s="1" t="s">
        <v>52</v>
      </c>
      <c r="I54" s="1" t="s">
        <v>10</v>
      </c>
      <c r="K54" s="1" t="s">
        <v>16</v>
      </c>
      <c r="M54" s="35">
        <f ca="1">SUM(M50:M53)</f>
        <v>0</v>
      </c>
      <c r="N54" s="36">
        <f t="shared" ref="N54:AU54" ca="1" si="52">SUM(N50:N53)</f>
        <v>0</v>
      </c>
      <c r="O54" s="36">
        <f t="shared" ca="1" si="52"/>
        <v>0</v>
      </c>
      <c r="P54" s="36">
        <f t="shared" ca="1" si="52"/>
        <v>0</v>
      </c>
      <c r="Q54" s="36">
        <f t="shared" ca="1" si="52"/>
        <v>0</v>
      </c>
      <c r="R54" s="36">
        <f t="shared" ca="1" si="52"/>
        <v>0</v>
      </c>
      <c r="S54" s="36">
        <f t="shared" ca="1" si="52"/>
        <v>0</v>
      </c>
      <c r="T54" s="36">
        <f t="shared" ca="1" si="52"/>
        <v>0</v>
      </c>
      <c r="U54" s="36">
        <f t="shared" ca="1" si="52"/>
        <v>0</v>
      </c>
      <c r="V54" s="36">
        <f t="shared" ca="1" si="52"/>
        <v>0</v>
      </c>
      <c r="W54" s="36">
        <f t="shared" ca="1" si="52"/>
        <v>0</v>
      </c>
      <c r="X54" s="36">
        <f t="shared" ca="1" si="52"/>
        <v>0</v>
      </c>
      <c r="Y54" s="36">
        <f t="shared" ca="1" si="52"/>
        <v>0</v>
      </c>
      <c r="Z54" s="36">
        <f t="shared" ca="1" si="52"/>
        <v>0</v>
      </c>
      <c r="AA54" s="36">
        <f t="shared" ca="1" si="52"/>
        <v>0</v>
      </c>
      <c r="AB54" s="36">
        <f t="shared" ca="1" si="52"/>
        <v>0</v>
      </c>
      <c r="AC54" s="36">
        <f t="shared" ca="1" si="52"/>
        <v>0</v>
      </c>
      <c r="AD54" s="36">
        <f t="shared" ca="1" si="52"/>
        <v>0</v>
      </c>
      <c r="AE54" s="36">
        <f t="shared" ca="1" si="52"/>
        <v>0</v>
      </c>
      <c r="AF54" s="36">
        <f t="shared" ca="1" si="52"/>
        <v>0</v>
      </c>
      <c r="AG54" s="36">
        <f t="shared" ca="1" si="52"/>
        <v>0</v>
      </c>
      <c r="AH54" s="36">
        <f t="shared" ca="1" si="52"/>
        <v>0</v>
      </c>
      <c r="AI54" s="36">
        <f t="shared" ca="1" si="52"/>
        <v>0</v>
      </c>
      <c r="AJ54" s="36">
        <f t="shared" ca="1" si="52"/>
        <v>0</v>
      </c>
      <c r="AK54" s="36">
        <f t="shared" ca="1" si="52"/>
        <v>0</v>
      </c>
      <c r="AL54" s="36">
        <f t="shared" ca="1" si="52"/>
        <v>0</v>
      </c>
      <c r="AM54" s="36">
        <f t="shared" ca="1" si="52"/>
        <v>0</v>
      </c>
      <c r="AN54" s="36">
        <f t="shared" ca="1" si="52"/>
        <v>0</v>
      </c>
      <c r="AO54" s="36">
        <f t="shared" ca="1" si="52"/>
        <v>0</v>
      </c>
      <c r="AP54" s="36">
        <f t="shared" ca="1" si="52"/>
        <v>0</v>
      </c>
      <c r="AQ54" s="36">
        <f t="shared" ca="1" si="52"/>
        <v>0</v>
      </c>
      <c r="AR54" s="36">
        <f t="shared" ca="1" si="52"/>
        <v>0</v>
      </c>
      <c r="AS54" s="36">
        <f t="shared" ca="1" si="52"/>
        <v>0</v>
      </c>
      <c r="AT54" s="36">
        <f t="shared" ca="1" si="52"/>
        <v>0</v>
      </c>
      <c r="AU54" s="37">
        <f t="shared" ca="1" si="52"/>
        <v>0</v>
      </c>
      <c r="BO54" s="157" t="str">
        <f t="shared" si="44"/>
        <v>Direct Government receipts</v>
      </c>
      <c r="BP54" s="148">
        <f t="shared" ref="BP54:CX54" ca="1" si="53">M56</f>
        <v>0</v>
      </c>
      <c r="BQ54" s="148">
        <f t="shared" ca="1" si="53"/>
        <v>0</v>
      </c>
      <c r="BR54" s="148">
        <f t="shared" ca="1" si="53"/>
        <v>0</v>
      </c>
      <c r="BS54" s="148">
        <f t="shared" ca="1" si="53"/>
        <v>0</v>
      </c>
      <c r="BT54" s="148">
        <f t="shared" ca="1" si="53"/>
        <v>0</v>
      </c>
      <c r="BU54" s="148">
        <f t="shared" ca="1" si="53"/>
        <v>0</v>
      </c>
      <c r="BV54" s="148">
        <f t="shared" ca="1" si="53"/>
        <v>0</v>
      </c>
      <c r="BW54" s="148">
        <f t="shared" ca="1" si="53"/>
        <v>0</v>
      </c>
      <c r="BX54" s="148">
        <f t="shared" ca="1" si="53"/>
        <v>0</v>
      </c>
      <c r="BY54" s="148">
        <f t="shared" ca="1" si="53"/>
        <v>0</v>
      </c>
      <c r="BZ54" s="148">
        <f t="shared" ca="1" si="53"/>
        <v>0</v>
      </c>
      <c r="CA54" s="148">
        <f t="shared" ca="1" si="53"/>
        <v>0</v>
      </c>
      <c r="CB54" s="148">
        <f t="shared" ca="1" si="53"/>
        <v>0</v>
      </c>
      <c r="CC54" s="148">
        <f t="shared" ca="1" si="53"/>
        <v>0</v>
      </c>
      <c r="CD54" s="148">
        <f t="shared" ca="1" si="53"/>
        <v>0</v>
      </c>
      <c r="CE54" s="148">
        <f t="shared" ca="1" si="53"/>
        <v>0</v>
      </c>
      <c r="CF54" s="148">
        <f t="shared" ca="1" si="53"/>
        <v>0</v>
      </c>
      <c r="CG54" s="148">
        <f t="shared" ca="1" si="53"/>
        <v>0</v>
      </c>
      <c r="CH54" s="148">
        <f t="shared" ca="1" si="53"/>
        <v>0</v>
      </c>
      <c r="CI54" s="148">
        <f t="shared" ca="1" si="53"/>
        <v>0</v>
      </c>
      <c r="CJ54" s="148">
        <f t="shared" ca="1" si="53"/>
        <v>0</v>
      </c>
      <c r="CK54" s="148">
        <f t="shared" ca="1" si="53"/>
        <v>0</v>
      </c>
      <c r="CL54" s="148">
        <f t="shared" ca="1" si="53"/>
        <v>0</v>
      </c>
      <c r="CM54" s="148">
        <f t="shared" ca="1" si="53"/>
        <v>0</v>
      </c>
      <c r="CN54" s="148">
        <f t="shared" ca="1" si="53"/>
        <v>0</v>
      </c>
      <c r="CO54" s="148">
        <f t="shared" ca="1" si="53"/>
        <v>0</v>
      </c>
      <c r="CP54" s="148">
        <f t="shared" ca="1" si="53"/>
        <v>0</v>
      </c>
      <c r="CQ54" s="148">
        <f t="shared" ca="1" si="53"/>
        <v>0</v>
      </c>
      <c r="CR54" s="148">
        <f t="shared" ca="1" si="53"/>
        <v>0</v>
      </c>
      <c r="CS54" s="148">
        <f t="shared" ca="1" si="53"/>
        <v>0</v>
      </c>
      <c r="CT54" s="148">
        <f t="shared" ca="1" si="53"/>
        <v>0</v>
      </c>
      <c r="CU54" s="148">
        <f t="shared" ca="1" si="53"/>
        <v>0</v>
      </c>
      <c r="CV54" s="148">
        <f t="shared" ca="1" si="53"/>
        <v>0</v>
      </c>
      <c r="CW54" s="148">
        <f t="shared" ca="1" si="53"/>
        <v>0</v>
      </c>
      <c r="CX54" s="149">
        <f t="shared" ca="1" si="53"/>
        <v>0</v>
      </c>
    </row>
    <row r="55" spans="3:102" hidden="1" outlineLevel="1" x14ac:dyDescent="0.25">
      <c r="C55" s="4" t="str">
        <f t="shared" si="1"/>
        <v>Line 55: Direct Support payments. This is a calculation. This is simply the basecase multiplied by the relative scenario.</v>
      </c>
      <c r="E55" s="4">
        <f t="shared" si="2"/>
        <v>55</v>
      </c>
      <c r="F55" s="4" t="s">
        <v>8</v>
      </c>
      <c r="G55" s="4" t="s">
        <v>10</v>
      </c>
      <c r="H55" s="1" t="s">
        <v>21</v>
      </c>
      <c r="I55" s="1" t="s">
        <v>10</v>
      </c>
      <c r="K55" s="1" t="str">
        <f>K40</f>
        <v>Direct Support payments</v>
      </c>
      <c r="M55" s="38">
        <f t="shared" ref="M55:AU56" ca="1" si="54">M40*M47</f>
        <v>0</v>
      </c>
      <c r="N55" s="39">
        <f t="shared" ca="1" si="54"/>
        <v>0</v>
      </c>
      <c r="O55" s="39">
        <f t="shared" ca="1" si="54"/>
        <v>0</v>
      </c>
      <c r="P55" s="39">
        <f t="shared" ca="1" si="54"/>
        <v>0</v>
      </c>
      <c r="Q55" s="39">
        <f t="shared" ca="1" si="54"/>
        <v>0</v>
      </c>
      <c r="R55" s="39">
        <f t="shared" ca="1" si="54"/>
        <v>0</v>
      </c>
      <c r="S55" s="39">
        <f t="shared" ca="1" si="54"/>
        <v>0</v>
      </c>
      <c r="T55" s="39">
        <f t="shared" ca="1" si="54"/>
        <v>0</v>
      </c>
      <c r="U55" s="39">
        <f t="shared" ca="1" si="54"/>
        <v>0</v>
      </c>
      <c r="V55" s="39">
        <f t="shared" ca="1" si="54"/>
        <v>0</v>
      </c>
      <c r="W55" s="39">
        <f t="shared" ca="1" si="54"/>
        <v>0</v>
      </c>
      <c r="X55" s="39">
        <f t="shared" ca="1" si="54"/>
        <v>0</v>
      </c>
      <c r="Y55" s="39">
        <f t="shared" ca="1" si="54"/>
        <v>0</v>
      </c>
      <c r="Z55" s="39">
        <f t="shared" ca="1" si="54"/>
        <v>0</v>
      </c>
      <c r="AA55" s="39">
        <f t="shared" ca="1" si="54"/>
        <v>0</v>
      </c>
      <c r="AB55" s="39">
        <f t="shared" ca="1" si="54"/>
        <v>0</v>
      </c>
      <c r="AC55" s="39">
        <f t="shared" ca="1" si="54"/>
        <v>0</v>
      </c>
      <c r="AD55" s="39">
        <f t="shared" ca="1" si="54"/>
        <v>0</v>
      </c>
      <c r="AE55" s="39">
        <f t="shared" ca="1" si="54"/>
        <v>0</v>
      </c>
      <c r="AF55" s="39">
        <f t="shared" ca="1" si="54"/>
        <v>0</v>
      </c>
      <c r="AG55" s="39">
        <f t="shared" ca="1" si="54"/>
        <v>0</v>
      </c>
      <c r="AH55" s="39">
        <f t="shared" ca="1" si="54"/>
        <v>0</v>
      </c>
      <c r="AI55" s="39">
        <f t="shared" ca="1" si="54"/>
        <v>0</v>
      </c>
      <c r="AJ55" s="39">
        <f t="shared" ca="1" si="54"/>
        <v>0</v>
      </c>
      <c r="AK55" s="39">
        <f t="shared" ca="1" si="54"/>
        <v>0</v>
      </c>
      <c r="AL55" s="39">
        <f t="shared" ca="1" si="54"/>
        <v>0</v>
      </c>
      <c r="AM55" s="39">
        <f t="shared" ca="1" si="54"/>
        <v>0</v>
      </c>
      <c r="AN55" s="39">
        <f t="shared" ca="1" si="54"/>
        <v>0</v>
      </c>
      <c r="AO55" s="39">
        <f t="shared" ca="1" si="54"/>
        <v>0</v>
      </c>
      <c r="AP55" s="39">
        <f t="shared" ca="1" si="54"/>
        <v>0</v>
      </c>
      <c r="AQ55" s="39">
        <f t="shared" ca="1" si="54"/>
        <v>0</v>
      </c>
      <c r="AR55" s="39">
        <f t="shared" ca="1" si="54"/>
        <v>0</v>
      </c>
      <c r="AS55" s="39">
        <f t="shared" ca="1" si="54"/>
        <v>0</v>
      </c>
      <c r="AT55" s="39">
        <f t="shared" ca="1" si="54"/>
        <v>0</v>
      </c>
      <c r="AU55" s="40">
        <f t="shared" ca="1" si="54"/>
        <v>0</v>
      </c>
      <c r="BO55" s="155" t="s">
        <v>236</v>
      </c>
      <c r="BP55" s="146">
        <f t="shared" ref="BP55:CX55" ca="1" si="55">BP49-BP50</f>
        <v>0</v>
      </c>
      <c r="BQ55" s="146">
        <f t="shared" ca="1" si="55"/>
        <v>0</v>
      </c>
      <c r="BR55" s="146">
        <f t="shared" ca="1" si="55"/>
        <v>0</v>
      </c>
      <c r="BS55" s="146">
        <f t="shared" ca="1" si="55"/>
        <v>0</v>
      </c>
      <c r="BT55" s="146">
        <f t="shared" ca="1" si="55"/>
        <v>0</v>
      </c>
      <c r="BU55" s="146">
        <f t="shared" ca="1" si="55"/>
        <v>0</v>
      </c>
      <c r="BV55" s="146">
        <f t="shared" ca="1" si="55"/>
        <v>0</v>
      </c>
      <c r="BW55" s="146">
        <f t="shared" ca="1" si="55"/>
        <v>0</v>
      </c>
      <c r="BX55" s="146">
        <f t="shared" ca="1" si="55"/>
        <v>0</v>
      </c>
      <c r="BY55" s="146">
        <f t="shared" ca="1" si="55"/>
        <v>0</v>
      </c>
      <c r="BZ55" s="146">
        <f t="shared" ca="1" si="55"/>
        <v>0</v>
      </c>
      <c r="CA55" s="146">
        <f t="shared" ca="1" si="55"/>
        <v>0</v>
      </c>
      <c r="CB55" s="146">
        <f t="shared" ca="1" si="55"/>
        <v>0</v>
      </c>
      <c r="CC55" s="146">
        <f t="shared" ca="1" si="55"/>
        <v>0</v>
      </c>
      <c r="CD55" s="146">
        <f t="shared" ca="1" si="55"/>
        <v>0</v>
      </c>
      <c r="CE55" s="146">
        <f t="shared" ca="1" si="55"/>
        <v>0</v>
      </c>
      <c r="CF55" s="146">
        <f t="shared" ca="1" si="55"/>
        <v>0</v>
      </c>
      <c r="CG55" s="146">
        <f t="shared" ca="1" si="55"/>
        <v>0</v>
      </c>
      <c r="CH55" s="146">
        <f t="shared" ca="1" si="55"/>
        <v>0</v>
      </c>
      <c r="CI55" s="146">
        <f t="shared" ca="1" si="55"/>
        <v>0</v>
      </c>
      <c r="CJ55" s="146">
        <f t="shared" ca="1" si="55"/>
        <v>0</v>
      </c>
      <c r="CK55" s="146">
        <f t="shared" ca="1" si="55"/>
        <v>0</v>
      </c>
      <c r="CL55" s="146">
        <f t="shared" ca="1" si="55"/>
        <v>0</v>
      </c>
      <c r="CM55" s="146">
        <f t="shared" ca="1" si="55"/>
        <v>0</v>
      </c>
      <c r="CN55" s="146">
        <f t="shared" ca="1" si="55"/>
        <v>0</v>
      </c>
      <c r="CO55" s="146">
        <f t="shared" ca="1" si="55"/>
        <v>0</v>
      </c>
      <c r="CP55" s="146">
        <f t="shared" ca="1" si="55"/>
        <v>0</v>
      </c>
      <c r="CQ55" s="146">
        <f t="shared" ca="1" si="55"/>
        <v>0</v>
      </c>
      <c r="CR55" s="146">
        <f t="shared" ca="1" si="55"/>
        <v>0</v>
      </c>
      <c r="CS55" s="146">
        <f t="shared" ca="1" si="55"/>
        <v>0</v>
      </c>
      <c r="CT55" s="146">
        <f t="shared" ca="1" si="55"/>
        <v>0</v>
      </c>
      <c r="CU55" s="146">
        <f t="shared" ca="1" si="55"/>
        <v>0</v>
      </c>
      <c r="CV55" s="146">
        <f t="shared" ca="1" si="55"/>
        <v>0</v>
      </c>
      <c r="CW55" s="146">
        <f t="shared" ca="1" si="55"/>
        <v>0</v>
      </c>
      <c r="CX55" s="147">
        <f t="shared" ca="1" si="55"/>
        <v>0</v>
      </c>
    </row>
    <row r="56" spans="3:102" ht="15.75" hidden="1" outlineLevel="1" thickBot="1" x14ac:dyDescent="0.3">
      <c r="C56" s="4" t="str">
        <f t="shared" si="1"/>
        <v>Line 56: Direct Government receipts. This is a calculation. This is simply the basecase multiplied by the relative scenario.</v>
      </c>
      <c r="E56" s="4">
        <f t="shared" si="2"/>
        <v>56</v>
      </c>
      <c r="F56" s="4" t="s">
        <v>8</v>
      </c>
      <c r="G56" s="4" t="s">
        <v>10</v>
      </c>
      <c r="H56" s="1" t="s">
        <v>21</v>
      </c>
      <c r="I56" s="1" t="s">
        <v>10</v>
      </c>
      <c r="K56" s="1" t="str">
        <f>K41</f>
        <v>Direct Government receipts</v>
      </c>
      <c r="M56" s="59">
        <f t="shared" ca="1" si="54"/>
        <v>0</v>
      </c>
      <c r="N56" s="60">
        <f t="shared" ca="1" si="54"/>
        <v>0</v>
      </c>
      <c r="O56" s="60">
        <f t="shared" ca="1" si="54"/>
        <v>0</v>
      </c>
      <c r="P56" s="60">
        <f t="shared" ca="1" si="54"/>
        <v>0</v>
      </c>
      <c r="Q56" s="60">
        <f t="shared" ca="1" si="54"/>
        <v>0</v>
      </c>
      <c r="R56" s="60">
        <f t="shared" ca="1" si="54"/>
        <v>0</v>
      </c>
      <c r="S56" s="60">
        <f t="shared" ca="1" si="54"/>
        <v>0</v>
      </c>
      <c r="T56" s="60">
        <f t="shared" ca="1" si="54"/>
        <v>0</v>
      </c>
      <c r="U56" s="60">
        <f t="shared" ca="1" si="54"/>
        <v>0</v>
      </c>
      <c r="V56" s="60">
        <f t="shared" ca="1" si="54"/>
        <v>0</v>
      </c>
      <c r="W56" s="60">
        <f t="shared" ca="1" si="54"/>
        <v>0</v>
      </c>
      <c r="X56" s="60">
        <f t="shared" ca="1" si="54"/>
        <v>0</v>
      </c>
      <c r="Y56" s="60">
        <f t="shared" ca="1" si="54"/>
        <v>0</v>
      </c>
      <c r="Z56" s="60">
        <f t="shared" ca="1" si="54"/>
        <v>0</v>
      </c>
      <c r="AA56" s="60">
        <f t="shared" ca="1" si="54"/>
        <v>0</v>
      </c>
      <c r="AB56" s="60">
        <f t="shared" ca="1" si="54"/>
        <v>0</v>
      </c>
      <c r="AC56" s="60">
        <f t="shared" ca="1" si="54"/>
        <v>0</v>
      </c>
      <c r="AD56" s="60">
        <f t="shared" ca="1" si="54"/>
        <v>0</v>
      </c>
      <c r="AE56" s="60">
        <f t="shared" ca="1" si="54"/>
        <v>0</v>
      </c>
      <c r="AF56" s="60">
        <f t="shared" ca="1" si="54"/>
        <v>0</v>
      </c>
      <c r="AG56" s="60">
        <f t="shared" ca="1" si="54"/>
        <v>0</v>
      </c>
      <c r="AH56" s="60">
        <f t="shared" ca="1" si="54"/>
        <v>0</v>
      </c>
      <c r="AI56" s="60">
        <f t="shared" ca="1" si="54"/>
        <v>0</v>
      </c>
      <c r="AJ56" s="60">
        <f t="shared" ca="1" si="54"/>
        <v>0</v>
      </c>
      <c r="AK56" s="60">
        <f t="shared" ca="1" si="54"/>
        <v>0</v>
      </c>
      <c r="AL56" s="60">
        <f t="shared" ca="1" si="54"/>
        <v>0</v>
      </c>
      <c r="AM56" s="60">
        <f t="shared" ca="1" si="54"/>
        <v>0</v>
      </c>
      <c r="AN56" s="60">
        <f t="shared" ca="1" si="54"/>
        <v>0</v>
      </c>
      <c r="AO56" s="60">
        <f t="shared" ca="1" si="54"/>
        <v>0</v>
      </c>
      <c r="AP56" s="60">
        <f t="shared" ca="1" si="54"/>
        <v>0</v>
      </c>
      <c r="AQ56" s="60">
        <f t="shared" ca="1" si="54"/>
        <v>0</v>
      </c>
      <c r="AR56" s="60">
        <f t="shared" ca="1" si="54"/>
        <v>0</v>
      </c>
      <c r="AS56" s="60">
        <f t="shared" ca="1" si="54"/>
        <v>0</v>
      </c>
      <c r="AT56" s="60">
        <f t="shared" ca="1" si="54"/>
        <v>0</v>
      </c>
      <c r="AU56" s="61">
        <f t="shared" ca="1" si="54"/>
        <v>0</v>
      </c>
      <c r="BO56" s="156" t="s">
        <v>237</v>
      </c>
      <c r="BP56" s="150">
        <f t="shared" ref="BP56:CX56" ca="1" si="56">BP51+BP52</f>
        <v>0</v>
      </c>
      <c r="BQ56" s="150">
        <f t="shared" ca="1" si="56"/>
        <v>0</v>
      </c>
      <c r="BR56" s="150">
        <f t="shared" ca="1" si="56"/>
        <v>0</v>
      </c>
      <c r="BS56" s="150">
        <f t="shared" ca="1" si="56"/>
        <v>0</v>
      </c>
      <c r="BT56" s="150">
        <f t="shared" ca="1" si="56"/>
        <v>0</v>
      </c>
      <c r="BU56" s="150">
        <f t="shared" ca="1" si="56"/>
        <v>0</v>
      </c>
      <c r="BV56" s="150">
        <f t="shared" ca="1" si="56"/>
        <v>0</v>
      </c>
      <c r="BW56" s="150">
        <f t="shared" ca="1" si="56"/>
        <v>0</v>
      </c>
      <c r="BX56" s="150">
        <f t="shared" ca="1" si="56"/>
        <v>0</v>
      </c>
      <c r="BY56" s="150">
        <f t="shared" ca="1" si="56"/>
        <v>0</v>
      </c>
      <c r="BZ56" s="150">
        <f t="shared" ca="1" si="56"/>
        <v>0</v>
      </c>
      <c r="CA56" s="150">
        <f t="shared" ca="1" si="56"/>
        <v>0</v>
      </c>
      <c r="CB56" s="150">
        <f t="shared" ca="1" si="56"/>
        <v>0</v>
      </c>
      <c r="CC56" s="150">
        <f t="shared" ca="1" si="56"/>
        <v>0</v>
      </c>
      <c r="CD56" s="150">
        <f t="shared" ca="1" si="56"/>
        <v>0</v>
      </c>
      <c r="CE56" s="150">
        <f t="shared" ca="1" si="56"/>
        <v>0</v>
      </c>
      <c r="CF56" s="150">
        <f t="shared" ca="1" si="56"/>
        <v>0</v>
      </c>
      <c r="CG56" s="150">
        <f t="shared" ca="1" si="56"/>
        <v>0</v>
      </c>
      <c r="CH56" s="150">
        <f t="shared" ca="1" si="56"/>
        <v>0</v>
      </c>
      <c r="CI56" s="150">
        <f t="shared" ca="1" si="56"/>
        <v>0</v>
      </c>
      <c r="CJ56" s="150">
        <f t="shared" ca="1" si="56"/>
        <v>0</v>
      </c>
      <c r="CK56" s="150">
        <f t="shared" ca="1" si="56"/>
        <v>0</v>
      </c>
      <c r="CL56" s="150">
        <f t="shared" ca="1" si="56"/>
        <v>0</v>
      </c>
      <c r="CM56" s="150">
        <f t="shared" ca="1" si="56"/>
        <v>0</v>
      </c>
      <c r="CN56" s="150">
        <f t="shared" ca="1" si="56"/>
        <v>0</v>
      </c>
      <c r="CO56" s="150">
        <f t="shared" ca="1" si="56"/>
        <v>0</v>
      </c>
      <c r="CP56" s="150">
        <f t="shared" ca="1" si="56"/>
        <v>0</v>
      </c>
      <c r="CQ56" s="150">
        <f t="shared" ca="1" si="56"/>
        <v>0</v>
      </c>
      <c r="CR56" s="150">
        <f t="shared" ca="1" si="56"/>
        <v>0</v>
      </c>
      <c r="CS56" s="150">
        <f t="shared" ca="1" si="56"/>
        <v>0</v>
      </c>
      <c r="CT56" s="150">
        <f t="shared" ca="1" si="56"/>
        <v>0</v>
      </c>
      <c r="CU56" s="150">
        <f t="shared" ca="1" si="56"/>
        <v>0</v>
      </c>
      <c r="CV56" s="150">
        <f t="shared" ca="1" si="56"/>
        <v>0</v>
      </c>
      <c r="CW56" s="150">
        <f t="shared" ca="1" si="56"/>
        <v>0</v>
      </c>
      <c r="CX56" s="151">
        <f t="shared" ca="1" si="56"/>
        <v>0</v>
      </c>
    </row>
    <row r="57" spans="3:102" hidden="1" outlineLevel="1" x14ac:dyDescent="0.25">
      <c r="C57" s="4" t="str">
        <f t="shared" si="1"/>
        <v/>
      </c>
      <c r="E57" s="4">
        <f t="shared" si="2"/>
        <v>57</v>
      </c>
      <c r="G57" s="4" t="s">
        <v>10</v>
      </c>
      <c r="I57" s="1" t="s">
        <v>10</v>
      </c>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BO57" s="157" t="s">
        <v>241</v>
      </c>
      <c r="BP57" s="148">
        <f ca="1">BP53-BP54</f>
        <v>0</v>
      </c>
      <c r="BQ57" s="148">
        <f t="shared" ref="BQ57:CX57" ca="1" si="57">BQ53-BQ54</f>
        <v>0</v>
      </c>
      <c r="BR57" s="148">
        <f t="shared" ca="1" si="57"/>
        <v>0</v>
      </c>
      <c r="BS57" s="148">
        <f t="shared" ca="1" si="57"/>
        <v>0</v>
      </c>
      <c r="BT57" s="148">
        <f t="shared" ca="1" si="57"/>
        <v>0</v>
      </c>
      <c r="BU57" s="148">
        <f t="shared" ca="1" si="57"/>
        <v>0</v>
      </c>
      <c r="BV57" s="148">
        <f t="shared" ca="1" si="57"/>
        <v>0</v>
      </c>
      <c r="BW57" s="148">
        <f t="shared" ca="1" si="57"/>
        <v>0</v>
      </c>
      <c r="BX57" s="148">
        <f t="shared" ca="1" si="57"/>
        <v>0</v>
      </c>
      <c r="BY57" s="148">
        <f t="shared" ca="1" si="57"/>
        <v>0</v>
      </c>
      <c r="BZ57" s="148">
        <f t="shared" ca="1" si="57"/>
        <v>0</v>
      </c>
      <c r="CA57" s="148">
        <f t="shared" ca="1" si="57"/>
        <v>0</v>
      </c>
      <c r="CB57" s="148">
        <f t="shared" ca="1" si="57"/>
        <v>0</v>
      </c>
      <c r="CC57" s="148">
        <f t="shared" ca="1" si="57"/>
        <v>0</v>
      </c>
      <c r="CD57" s="148">
        <f t="shared" ca="1" si="57"/>
        <v>0</v>
      </c>
      <c r="CE57" s="148">
        <f t="shared" ca="1" si="57"/>
        <v>0</v>
      </c>
      <c r="CF57" s="148">
        <f t="shared" ca="1" si="57"/>
        <v>0</v>
      </c>
      <c r="CG57" s="148">
        <f t="shared" ca="1" si="57"/>
        <v>0</v>
      </c>
      <c r="CH57" s="148">
        <f t="shared" ca="1" si="57"/>
        <v>0</v>
      </c>
      <c r="CI57" s="148">
        <f t="shared" ca="1" si="57"/>
        <v>0</v>
      </c>
      <c r="CJ57" s="148">
        <f t="shared" ca="1" si="57"/>
        <v>0</v>
      </c>
      <c r="CK57" s="148">
        <f t="shared" ca="1" si="57"/>
        <v>0</v>
      </c>
      <c r="CL57" s="148">
        <f t="shared" ca="1" si="57"/>
        <v>0</v>
      </c>
      <c r="CM57" s="148">
        <f t="shared" ca="1" si="57"/>
        <v>0</v>
      </c>
      <c r="CN57" s="148">
        <f t="shared" ca="1" si="57"/>
        <v>0</v>
      </c>
      <c r="CO57" s="148">
        <f t="shared" ca="1" si="57"/>
        <v>0</v>
      </c>
      <c r="CP57" s="148">
        <f t="shared" ca="1" si="57"/>
        <v>0</v>
      </c>
      <c r="CQ57" s="148">
        <f t="shared" ca="1" si="57"/>
        <v>0</v>
      </c>
      <c r="CR57" s="148">
        <f t="shared" ca="1" si="57"/>
        <v>0</v>
      </c>
      <c r="CS57" s="148">
        <f t="shared" ca="1" si="57"/>
        <v>0</v>
      </c>
      <c r="CT57" s="148">
        <f t="shared" ca="1" si="57"/>
        <v>0</v>
      </c>
      <c r="CU57" s="148">
        <f t="shared" ca="1" si="57"/>
        <v>0</v>
      </c>
      <c r="CV57" s="148">
        <f t="shared" ca="1" si="57"/>
        <v>0</v>
      </c>
      <c r="CW57" s="148">
        <f t="shared" ca="1" si="57"/>
        <v>0</v>
      </c>
      <c r="CX57" s="149">
        <f t="shared" ca="1" si="57"/>
        <v>0</v>
      </c>
    </row>
    <row r="58" spans="3:102" s="45" customFormat="1" collapsed="1" x14ac:dyDescent="0.25">
      <c r="C58" s="44" t="str">
        <f t="shared" si="1"/>
        <v/>
      </c>
      <c r="D58" s="44"/>
      <c r="E58" s="44">
        <f t="shared" si="2"/>
        <v>58</v>
      </c>
      <c r="F58" s="44"/>
      <c r="G58" s="44" t="s">
        <v>10</v>
      </c>
      <c r="I58" s="45" t="s">
        <v>10</v>
      </c>
    </row>
    <row r="59" spans="3:102" ht="19.5" thickBot="1" x14ac:dyDescent="0.35">
      <c r="C59" s="4" t="str">
        <f t="shared" si="1"/>
        <v>Line 59: . This is a new section of the model. These are the combined cashflow of New Project and Existing Business</v>
      </c>
      <c r="E59" s="4">
        <f t="shared" si="2"/>
        <v>59</v>
      </c>
      <c r="F59" s="4" t="s">
        <v>23</v>
      </c>
      <c r="G59" s="4" t="s">
        <v>10</v>
      </c>
      <c r="H59" s="3" t="s">
        <v>24</v>
      </c>
      <c r="I59" s="1" t="s">
        <v>10</v>
      </c>
      <c r="J59" s="3" t="s">
        <v>22</v>
      </c>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BO59" s="154"/>
      <c r="BP59" s="152">
        <f>M$5</f>
        <v>2020</v>
      </c>
      <c r="BQ59" s="152">
        <f t="shared" ref="BQ59:CX59" si="58">N$5</f>
        <v>2021</v>
      </c>
      <c r="BR59" s="152">
        <f t="shared" si="58"/>
        <v>2022</v>
      </c>
      <c r="BS59" s="152">
        <f t="shared" si="58"/>
        <v>2023</v>
      </c>
      <c r="BT59" s="152">
        <f t="shared" si="58"/>
        <v>2024</v>
      </c>
      <c r="BU59" s="152">
        <f t="shared" si="58"/>
        <v>2025</v>
      </c>
      <c r="BV59" s="152">
        <f t="shared" si="58"/>
        <v>2026</v>
      </c>
      <c r="BW59" s="152">
        <f t="shared" si="58"/>
        <v>2027</v>
      </c>
      <c r="BX59" s="152">
        <f t="shared" si="58"/>
        <v>2028</v>
      </c>
      <c r="BY59" s="152">
        <f t="shared" si="58"/>
        <v>2029</v>
      </c>
      <c r="BZ59" s="152">
        <f t="shared" si="58"/>
        <v>2030</v>
      </c>
      <c r="CA59" s="152">
        <f t="shared" si="58"/>
        <v>2031</v>
      </c>
      <c r="CB59" s="152">
        <f t="shared" si="58"/>
        <v>2032</v>
      </c>
      <c r="CC59" s="152">
        <f t="shared" si="58"/>
        <v>2033</v>
      </c>
      <c r="CD59" s="152">
        <f t="shared" si="58"/>
        <v>2034</v>
      </c>
      <c r="CE59" s="152">
        <f t="shared" si="58"/>
        <v>2035</v>
      </c>
      <c r="CF59" s="152">
        <f t="shared" si="58"/>
        <v>2036</v>
      </c>
      <c r="CG59" s="152">
        <f t="shared" si="58"/>
        <v>2037</v>
      </c>
      <c r="CH59" s="152">
        <f t="shared" si="58"/>
        <v>2038</v>
      </c>
      <c r="CI59" s="152">
        <f t="shared" si="58"/>
        <v>2039</v>
      </c>
      <c r="CJ59" s="152">
        <f t="shared" si="58"/>
        <v>2040</v>
      </c>
      <c r="CK59" s="152">
        <f t="shared" si="58"/>
        <v>2041</v>
      </c>
      <c r="CL59" s="152">
        <f t="shared" si="58"/>
        <v>2042</v>
      </c>
      <c r="CM59" s="152">
        <f t="shared" si="58"/>
        <v>2043</v>
      </c>
      <c r="CN59" s="152">
        <f t="shared" si="58"/>
        <v>2044</v>
      </c>
      <c r="CO59" s="152">
        <f t="shared" si="58"/>
        <v>2045</v>
      </c>
      <c r="CP59" s="152">
        <f t="shared" si="58"/>
        <v>2046</v>
      </c>
      <c r="CQ59" s="152">
        <f t="shared" si="58"/>
        <v>2047</v>
      </c>
      <c r="CR59" s="152">
        <f t="shared" si="58"/>
        <v>2048</v>
      </c>
      <c r="CS59" s="152">
        <f t="shared" si="58"/>
        <v>2049</v>
      </c>
      <c r="CT59" s="152">
        <f t="shared" si="58"/>
        <v>2050</v>
      </c>
      <c r="CU59" s="152">
        <f t="shared" si="58"/>
        <v>2051</v>
      </c>
      <c r="CV59" s="152">
        <f t="shared" si="58"/>
        <v>2052</v>
      </c>
      <c r="CW59" s="152">
        <f t="shared" si="58"/>
        <v>2053</v>
      </c>
      <c r="CX59" s="153">
        <f t="shared" si="58"/>
        <v>2054</v>
      </c>
    </row>
    <row r="60" spans="3:102" x14ac:dyDescent="0.25">
      <c r="C60" s="4" t="str">
        <f t="shared" si="1"/>
        <v>Line 60: Gross Income. This is a calculation. This is simply the sum from the existing and new.</v>
      </c>
      <c r="E60" s="4">
        <f t="shared" si="2"/>
        <v>60</v>
      </c>
      <c r="F60" s="4" t="s">
        <v>8</v>
      </c>
      <c r="G60" s="4" t="s">
        <v>10</v>
      </c>
      <c r="H60" s="1" t="s">
        <v>25</v>
      </c>
      <c r="I60" s="1" t="s">
        <v>10</v>
      </c>
      <c r="K60" s="1" t="s">
        <v>0</v>
      </c>
      <c r="M60" s="32">
        <f t="shared" ref="M60:AU60" ca="1" si="59">M21+M50</f>
        <v>0</v>
      </c>
      <c r="N60" s="33">
        <f t="shared" ca="1" si="59"/>
        <v>0</v>
      </c>
      <c r="O60" s="33">
        <f t="shared" ca="1" si="59"/>
        <v>0</v>
      </c>
      <c r="P60" s="33">
        <f t="shared" ca="1" si="59"/>
        <v>0</v>
      </c>
      <c r="Q60" s="33">
        <f t="shared" ca="1" si="59"/>
        <v>0</v>
      </c>
      <c r="R60" s="33">
        <f t="shared" ca="1" si="59"/>
        <v>0</v>
      </c>
      <c r="S60" s="33">
        <f t="shared" ca="1" si="59"/>
        <v>0</v>
      </c>
      <c r="T60" s="33">
        <f t="shared" ca="1" si="59"/>
        <v>0</v>
      </c>
      <c r="U60" s="33">
        <f t="shared" ca="1" si="59"/>
        <v>0</v>
      </c>
      <c r="V60" s="33">
        <f t="shared" ca="1" si="59"/>
        <v>0</v>
      </c>
      <c r="W60" s="33">
        <f t="shared" ca="1" si="59"/>
        <v>0</v>
      </c>
      <c r="X60" s="33">
        <f t="shared" ca="1" si="59"/>
        <v>0</v>
      </c>
      <c r="Y60" s="33">
        <f t="shared" ca="1" si="59"/>
        <v>0</v>
      </c>
      <c r="Z60" s="33">
        <f t="shared" ca="1" si="59"/>
        <v>0</v>
      </c>
      <c r="AA60" s="33">
        <f t="shared" ca="1" si="59"/>
        <v>0</v>
      </c>
      <c r="AB60" s="33">
        <f t="shared" ca="1" si="59"/>
        <v>0</v>
      </c>
      <c r="AC60" s="33">
        <f t="shared" ca="1" si="59"/>
        <v>0</v>
      </c>
      <c r="AD60" s="33">
        <f t="shared" ca="1" si="59"/>
        <v>0</v>
      </c>
      <c r="AE60" s="33">
        <f t="shared" ca="1" si="59"/>
        <v>0</v>
      </c>
      <c r="AF60" s="33">
        <f t="shared" ca="1" si="59"/>
        <v>0</v>
      </c>
      <c r="AG60" s="33">
        <f t="shared" ca="1" si="59"/>
        <v>0</v>
      </c>
      <c r="AH60" s="33">
        <f t="shared" ca="1" si="59"/>
        <v>0</v>
      </c>
      <c r="AI60" s="33">
        <f t="shared" ca="1" si="59"/>
        <v>0</v>
      </c>
      <c r="AJ60" s="33">
        <f t="shared" ca="1" si="59"/>
        <v>0</v>
      </c>
      <c r="AK60" s="33">
        <f t="shared" ca="1" si="59"/>
        <v>0</v>
      </c>
      <c r="AL60" s="33">
        <f t="shared" ca="1" si="59"/>
        <v>0</v>
      </c>
      <c r="AM60" s="33">
        <f t="shared" ca="1" si="59"/>
        <v>0</v>
      </c>
      <c r="AN60" s="33">
        <f t="shared" ca="1" si="59"/>
        <v>0</v>
      </c>
      <c r="AO60" s="33">
        <f t="shared" ca="1" si="59"/>
        <v>0</v>
      </c>
      <c r="AP60" s="33">
        <f t="shared" ca="1" si="59"/>
        <v>0</v>
      </c>
      <c r="AQ60" s="33">
        <f t="shared" ca="1" si="59"/>
        <v>0</v>
      </c>
      <c r="AR60" s="33">
        <f t="shared" ca="1" si="59"/>
        <v>0</v>
      </c>
      <c r="AS60" s="33">
        <f t="shared" ca="1" si="59"/>
        <v>0</v>
      </c>
      <c r="AT60" s="33">
        <f t="shared" ca="1" si="59"/>
        <v>0</v>
      </c>
      <c r="AU60" s="34">
        <f t="shared" ca="1" si="59"/>
        <v>0</v>
      </c>
      <c r="BO60" s="155" t="str">
        <f>K60</f>
        <v>Gross Income</v>
      </c>
      <c r="BP60" s="146">
        <f ca="1">M60</f>
        <v>0</v>
      </c>
      <c r="BQ60" s="146">
        <f t="shared" ref="BQ60:CX60" ca="1" si="60">N60</f>
        <v>0</v>
      </c>
      <c r="BR60" s="146">
        <f t="shared" ca="1" si="60"/>
        <v>0</v>
      </c>
      <c r="BS60" s="146">
        <f t="shared" ca="1" si="60"/>
        <v>0</v>
      </c>
      <c r="BT60" s="146">
        <f t="shared" ca="1" si="60"/>
        <v>0</v>
      </c>
      <c r="BU60" s="146">
        <f t="shared" ca="1" si="60"/>
        <v>0</v>
      </c>
      <c r="BV60" s="146">
        <f t="shared" ca="1" si="60"/>
        <v>0</v>
      </c>
      <c r="BW60" s="146">
        <f t="shared" ca="1" si="60"/>
        <v>0</v>
      </c>
      <c r="BX60" s="146">
        <f t="shared" ca="1" si="60"/>
        <v>0</v>
      </c>
      <c r="BY60" s="146">
        <f t="shared" ca="1" si="60"/>
        <v>0</v>
      </c>
      <c r="BZ60" s="146">
        <f t="shared" ca="1" si="60"/>
        <v>0</v>
      </c>
      <c r="CA60" s="146">
        <f t="shared" ca="1" si="60"/>
        <v>0</v>
      </c>
      <c r="CB60" s="146">
        <f t="shared" ca="1" si="60"/>
        <v>0</v>
      </c>
      <c r="CC60" s="146">
        <f t="shared" ca="1" si="60"/>
        <v>0</v>
      </c>
      <c r="CD60" s="146">
        <f t="shared" ca="1" si="60"/>
        <v>0</v>
      </c>
      <c r="CE60" s="146">
        <f t="shared" ca="1" si="60"/>
        <v>0</v>
      </c>
      <c r="CF60" s="146">
        <f t="shared" ca="1" si="60"/>
        <v>0</v>
      </c>
      <c r="CG60" s="146">
        <f t="shared" ca="1" si="60"/>
        <v>0</v>
      </c>
      <c r="CH60" s="146">
        <f t="shared" ca="1" si="60"/>
        <v>0</v>
      </c>
      <c r="CI60" s="146">
        <f t="shared" ca="1" si="60"/>
        <v>0</v>
      </c>
      <c r="CJ60" s="146">
        <f t="shared" ca="1" si="60"/>
        <v>0</v>
      </c>
      <c r="CK60" s="146">
        <f t="shared" ca="1" si="60"/>
        <v>0</v>
      </c>
      <c r="CL60" s="146">
        <f t="shared" ca="1" si="60"/>
        <v>0</v>
      </c>
      <c r="CM60" s="146">
        <f t="shared" ca="1" si="60"/>
        <v>0</v>
      </c>
      <c r="CN60" s="146">
        <f t="shared" ca="1" si="60"/>
        <v>0</v>
      </c>
      <c r="CO60" s="146">
        <f t="shared" ca="1" si="60"/>
        <v>0</v>
      </c>
      <c r="CP60" s="146">
        <f t="shared" ca="1" si="60"/>
        <v>0</v>
      </c>
      <c r="CQ60" s="146">
        <f t="shared" ca="1" si="60"/>
        <v>0</v>
      </c>
      <c r="CR60" s="146">
        <f t="shared" ca="1" si="60"/>
        <v>0</v>
      </c>
      <c r="CS60" s="146">
        <f t="shared" ca="1" si="60"/>
        <v>0</v>
      </c>
      <c r="CT60" s="146">
        <f t="shared" ca="1" si="60"/>
        <v>0</v>
      </c>
      <c r="CU60" s="146">
        <f t="shared" ca="1" si="60"/>
        <v>0</v>
      </c>
      <c r="CV60" s="146">
        <f t="shared" ca="1" si="60"/>
        <v>0</v>
      </c>
      <c r="CW60" s="146">
        <f t="shared" ca="1" si="60"/>
        <v>0</v>
      </c>
      <c r="CX60" s="147">
        <f t="shared" ca="1" si="60"/>
        <v>0</v>
      </c>
    </row>
    <row r="61" spans="3:102" x14ac:dyDescent="0.25">
      <c r="C61" s="4" t="str">
        <f t="shared" si="1"/>
        <v>Line 61: Operating Expenses. This is a calculation. This is simply the sum from the existing and new.</v>
      </c>
      <c r="E61" s="4">
        <f t="shared" si="2"/>
        <v>61</v>
      </c>
      <c r="F61" s="4" t="s">
        <v>8</v>
      </c>
      <c r="G61" s="4" t="s">
        <v>10</v>
      </c>
      <c r="H61" s="1" t="s">
        <v>25</v>
      </c>
      <c r="I61" s="1" t="s">
        <v>10</v>
      </c>
      <c r="K61" s="1" t="s">
        <v>4</v>
      </c>
      <c r="M61" s="35">
        <f t="shared" ref="M61:AU61" ca="1" si="61">M22+M51</f>
        <v>0</v>
      </c>
      <c r="N61" s="36">
        <f t="shared" ca="1" si="61"/>
        <v>0</v>
      </c>
      <c r="O61" s="36">
        <f t="shared" ca="1" si="61"/>
        <v>0</v>
      </c>
      <c r="P61" s="36">
        <f t="shared" ca="1" si="61"/>
        <v>0</v>
      </c>
      <c r="Q61" s="36">
        <f t="shared" ca="1" si="61"/>
        <v>0</v>
      </c>
      <c r="R61" s="36">
        <f t="shared" ca="1" si="61"/>
        <v>0</v>
      </c>
      <c r="S61" s="36">
        <f t="shared" ca="1" si="61"/>
        <v>0</v>
      </c>
      <c r="T61" s="36">
        <f t="shared" ca="1" si="61"/>
        <v>0</v>
      </c>
      <c r="U61" s="36">
        <f t="shared" ca="1" si="61"/>
        <v>0</v>
      </c>
      <c r="V61" s="36">
        <f t="shared" ca="1" si="61"/>
        <v>0</v>
      </c>
      <c r="W61" s="36">
        <f t="shared" ca="1" si="61"/>
        <v>0</v>
      </c>
      <c r="X61" s="36">
        <f t="shared" ca="1" si="61"/>
        <v>0</v>
      </c>
      <c r="Y61" s="36">
        <f t="shared" ca="1" si="61"/>
        <v>0</v>
      </c>
      <c r="Z61" s="36">
        <f t="shared" ca="1" si="61"/>
        <v>0</v>
      </c>
      <c r="AA61" s="36">
        <f t="shared" ca="1" si="61"/>
        <v>0</v>
      </c>
      <c r="AB61" s="36">
        <f t="shared" ca="1" si="61"/>
        <v>0</v>
      </c>
      <c r="AC61" s="36">
        <f t="shared" ca="1" si="61"/>
        <v>0</v>
      </c>
      <c r="AD61" s="36">
        <f t="shared" ca="1" si="61"/>
        <v>0</v>
      </c>
      <c r="AE61" s="36">
        <f t="shared" ca="1" si="61"/>
        <v>0</v>
      </c>
      <c r="AF61" s="36">
        <f t="shared" ca="1" si="61"/>
        <v>0</v>
      </c>
      <c r="AG61" s="36">
        <f t="shared" ca="1" si="61"/>
        <v>0</v>
      </c>
      <c r="AH61" s="36">
        <f t="shared" ca="1" si="61"/>
        <v>0</v>
      </c>
      <c r="AI61" s="36">
        <f t="shared" ca="1" si="61"/>
        <v>0</v>
      </c>
      <c r="AJ61" s="36">
        <f t="shared" ca="1" si="61"/>
        <v>0</v>
      </c>
      <c r="AK61" s="36">
        <f t="shared" ca="1" si="61"/>
        <v>0</v>
      </c>
      <c r="AL61" s="36">
        <f t="shared" ca="1" si="61"/>
        <v>0</v>
      </c>
      <c r="AM61" s="36">
        <f t="shared" ca="1" si="61"/>
        <v>0</v>
      </c>
      <c r="AN61" s="36">
        <f t="shared" ca="1" si="61"/>
        <v>0</v>
      </c>
      <c r="AO61" s="36">
        <f t="shared" ca="1" si="61"/>
        <v>0</v>
      </c>
      <c r="AP61" s="36">
        <f t="shared" ca="1" si="61"/>
        <v>0</v>
      </c>
      <c r="AQ61" s="36">
        <f t="shared" ca="1" si="61"/>
        <v>0</v>
      </c>
      <c r="AR61" s="36">
        <f t="shared" ca="1" si="61"/>
        <v>0</v>
      </c>
      <c r="AS61" s="36">
        <f t="shared" ca="1" si="61"/>
        <v>0</v>
      </c>
      <c r="AT61" s="36">
        <f t="shared" ca="1" si="61"/>
        <v>0</v>
      </c>
      <c r="AU61" s="37">
        <f t="shared" ca="1" si="61"/>
        <v>0</v>
      </c>
      <c r="BO61" s="156" t="str">
        <f t="shared" ref="BO61:BO63" si="62">K61</f>
        <v>Operating Expenses</v>
      </c>
      <c r="BP61" s="150">
        <f ca="1">-M61</f>
        <v>0</v>
      </c>
      <c r="BQ61" s="150">
        <f t="shared" ref="BQ61:CF63" ca="1" si="63">-N61</f>
        <v>0</v>
      </c>
      <c r="BR61" s="150">
        <f t="shared" ca="1" si="63"/>
        <v>0</v>
      </c>
      <c r="BS61" s="150">
        <f t="shared" ca="1" si="63"/>
        <v>0</v>
      </c>
      <c r="BT61" s="150">
        <f t="shared" ca="1" si="63"/>
        <v>0</v>
      </c>
      <c r="BU61" s="150">
        <f t="shared" ca="1" si="63"/>
        <v>0</v>
      </c>
      <c r="BV61" s="150">
        <f t="shared" ca="1" si="63"/>
        <v>0</v>
      </c>
      <c r="BW61" s="150">
        <f t="shared" ca="1" si="63"/>
        <v>0</v>
      </c>
      <c r="BX61" s="150">
        <f t="shared" ca="1" si="63"/>
        <v>0</v>
      </c>
      <c r="BY61" s="150">
        <f t="shared" ca="1" si="63"/>
        <v>0</v>
      </c>
      <c r="BZ61" s="150">
        <f t="shared" ca="1" si="63"/>
        <v>0</v>
      </c>
      <c r="CA61" s="150">
        <f t="shared" ca="1" si="63"/>
        <v>0</v>
      </c>
      <c r="CB61" s="150">
        <f t="shared" ca="1" si="63"/>
        <v>0</v>
      </c>
      <c r="CC61" s="150">
        <f t="shared" ca="1" si="63"/>
        <v>0</v>
      </c>
      <c r="CD61" s="150">
        <f t="shared" ca="1" si="63"/>
        <v>0</v>
      </c>
      <c r="CE61" s="150">
        <f t="shared" ca="1" si="63"/>
        <v>0</v>
      </c>
      <c r="CF61" s="150">
        <f t="shared" ca="1" si="63"/>
        <v>0</v>
      </c>
      <c r="CG61" s="150">
        <f t="shared" ref="CG61:CV63" ca="1" si="64">-AD61</f>
        <v>0</v>
      </c>
      <c r="CH61" s="150">
        <f t="shared" ca="1" si="64"/>
        <v>0</v>
      </c>
      <c r="CI61" s="150">
        <f t="shared" ca="1" si="64"/>
        <v>0</v>
      </c>
      <c r="CJ61" s="150">
        <f t="shared" ca="1" si="64"/>
        <v>0</v>
      </c>
      <c r="CK61" s="150">
        <f t="shared" ca="1" si="64"/>
        <v>0</v>
      </c>
      <c r="CL61" s="150">
        <f t="shared" ca="1" si="64"/>
        <v>0</v>
      </c>
      <c r="CM61" s="150">
        <f t="shared" ca="1" si="64"/>
        <v>0</v>
      </c>
      <c r="CN61" s="150">
        <f t="shared" ca="1" si="64"/>
        <v>0</v>
      </c>
      <c r="CO61" s="150">
        <f t="shared" ca="1" si="64"/>
        <v>0</v>
      </c>
      <c r="CP61" s="150">
        <f t="shared" ca="1" si="64"/>
        <v>0</v>
      </c>
      <c r="CQ61" s="150">
        <f t="shared" ca="1" si="64"/>
        <v>0</v>
      </c>
      <c r="CR61" s="150">
        <f t="shared" ca="1" si="64"/>
        <v>0</v>
      </c>
      <c r="CS61" s="150">
        <f t="shared" ca="1" si="64"/>
        <v>0</v>
      </c>
      <c r="CT61" s="150">
        <f t="shared" ca="1" si="64"/>
        <v>0</v>
      </c>
      <c r="CU61" s="150">
        <f t="shared" ca="1" si="64"/>
        <v>0</v>
      </c>
      <c r="CV61" s="150">
        <f t="shared" ca="1" si="64"/>
        <v>0</v>
      </c>
      <c r="CW61" s="150">
        <f t="shared" ref="CW61:CX63" ca="1" si="65">-AT61</f>
        <v>0</v>
      </c>
      <c r="CX61" s="151">
        <f t="shared" ca="1" si="65"/>
        <v>0</v>
      </c>
    </row>
    <row r="62" spans="3:102" x14ac:dyDescent="0.25">
      <c r="C62" s="4" t="str">
        <f t="shared" si="1"/>
        <v>Line 62: Debt Principal payment required. This is a calculation. This is simply the sum from the existing and new.</v>
      </c>
      <c r="E62" s="4">
        <f t="shared" si="2"/>
        <v>62</v>
      </c>
      <c r="F62" s="4" t="s">
        <v>8</v>
      </c>
      <c r="G62" s="4" t="s">
        <v>10</v>
      </c>
      <c r="H62" s="1" t="s">
        <v>25</v>
      </c>
      <c r="I62" s="1" t="s">
        <v>10</v>
      </c>
      <c r="K62" s="1" t="s">
        <v>247</v>
      </c>
      <c r="M62" s="35">
        <f t="shared" ref="M62:AU62" ca="1" si="66">M23+M52</f>
        <v>0</v>
      </c>
      <c r="N62" s="36">
        <f t="shared" ca="1" si="66"/>
        <v>0</v>
      </c>
      <c r="O62" s="36">
        <f t="shared" ca="1" si="66"/>
        <v>0</v>
      </c>
      <c r="P62" s="36">
        <f t="shared" ca="1" si="66"/>
        <v>0</v>
      </c>
      <c r="Q62" s="36">
        <f t="shared" ca="1" si="66"/>
        <v>0</v>
      </c>
      <c r="R62" s="36">
        <f t="shared" ca="1" si="66"/>
        <v>0</v>
      </c>
      <c r="S62" s="36">
        <f t="shared" ca="1" si="66"/>
        <v>0</v>
      </c>
      <c r="T62" s="36">
        <f t="shared" ca="1" si="66"/>
        <v>0</v>
      </c>
      <c r="U62" s="36">
        <f t="shared" ca="1" si="66"/>
        <v>0</v>
      </c>
      <c r="V62" s="36">
        <f t="shared" ca="1" si="66"/>
        <v>0</v>
      </c>
      <c r="W62" s="36">
        <f t="shared" ca="1" si="66"/>
        <v>0</v>
      </c>
      <c r="X62" s="36">
        <f t="shared" ca="1" si="66"/>
        <v>0</v>
      </c>
      <c r="Y62" s="36">
        <f t="shared" ca="1" si="66"/>
        <v>0</v>
      </c>
      <c r="Z62" s="36">
        <f t="shared" ca="1" si="66"/>
        <v>0</v>
      </c>
      <c r="AA62" s="36">
        <f t="shared" ca="1" si="66"/>
        <v>0</v>
      </c>
      <c r="AB62" s="36">
        <f t="shared" ca="1" si="66"/>
        <v>0</v>
      </c>
      <c r="AC62" s="36">
        <f t="shared" ca="1" si="66"/>
        <v>0</v>
      </c>
      <c r="AD62" s="36">
        <f t="shared" ca="1" si="66"/>
        <v>0</v>
      </c>
      <c r="AE62" s="36">
        <f t="shared" ca="1" si="66"/>
        <v>0</v>
      </c>
      <c r="AF62" s="36">
        <f t="shared" ca="1" si="66"/>
        <v>0</v>
      </c>
      <c r="AG62" s="36">
        <f t="shared" ca="1" si="66"/>
        <v>0</v>
      </c>
      <c r="AH62" s="36">
        <f t="shared" ca="1" si="66"/>
        <v>0</v>
      </c>
      <c r="AI62" s="36">
        <f t="shared" ca="1" si="66"/>
        <v>0</v>
      </c>
      <c r="AJ62" s="36">
        <f t="shared" ca="1" si="66"/>
        <v>0</v>
      </c>
      <c r="AK62" s="36">
        <f t="shared" ca="1" si="66"/>
        <v>0</v>
      </c>
      <c r="AL62" s="36">
        <f t="shared" ca="1" si="66"/>
        <v>0</v>
      </c>
      <c r="AM62" s="36">
        <f t="shared" ca="1" si="66"/>
        <v>0</v>
      </c>
      <c r="AN62" s="36">
        <f t="shared" ca="1" si="66"/>
        <v>0</v>
      </c>
      <c r="AO62" s="36">
        <f t="shared" ca="1" si="66"/>
        <v>0</v>
      </c>
      <c r="AP62" s="36">
        <f t="shared" ca="1" si="66"/>
        <v>0</v>
      </c>
      <c r="AQ62" s="36">
        <f t="shared" ca="1" si="66"/>
        <v>0</v>
      </c>
      <c r="AR62" s="36">
        <f t="shared" ca="1" si="66"/>
        <v>0</v>
      </c>
      <c r="AS62" s="36">
        <f t="shared" ca="1" si="66"/>
        <v>0</v>
      </c>
      <c r="AT62" s="36">
        <f t="shared" ca="1" si="66"/>
        <v>0</v>
      </c>
      <c r="AU62" s="37">
        <f t="shared" ca="1" si="66"/>
        <v>0</v>
      </c>
      <c r="BO62" s="156" t="str">
        <f t="shared" si="62"/>
        <v>Debt Principal payment required</v>
      </c>
      <c r="BP62" s="150">
        <f ca="1">-M62</f>
        <v>0</v>
      </c>
      <c r="BQ62" s="150">
        <f t="shared" ca="1" si="63"/>
        <v>0</v>
      </c>
      <c r="BR62" s="150">
        <f t="shared" ca="1" si="63"/>
        <v>0</v>
      </c>
      <c r="BS62" s="150">
        <f t="shared" ca="1" si="63"/>
        <v>0</v>
      </c>
      <c r="BT62" s="150">
        <f t="shared" ca="1" si="63"/>
        <v>0</v>
      </c>
      <c r="BU62" s="150">
        <f t="shared" ca="1" si="63"/>
        <v>0</v>
      </c>
      <c r="BV62" s="150">
        <f t="shared" ca="1" si="63"/>
        <v>0</v>
      </c>
      <c r="BW62" s="150">
        <f t="shared" ca="1" si="63"/>
        <v>0</v>
      </c>
      <c r="BX62" s="150">
        <f t="shared" ca="1" si="63"/>
        <v>0</v>
      </c>
      <c r="BY62" s="150">
        <f t="shared" ca="1" si="63"/>
        <v>0</v>
      </c>
      <c r="BZ62" s="150">
        <f t="shared" ca="1" si="63"/>
        <v>0</v>
      </c>
      <c r="CA62" s="150">
        <f t="shared" ca="1" si="63"/>
        <v>0</v>
      </c>
      <c r="CB62" s="150">
        <f t="shared" ca="1" si="63"/>
        <v>0</v>
      </c>
      <c r="CC62" s="150">
        <f t="shared" ca="1" si="63"/>
        <v>0</v>
      </c>
      <c r="CD62" s="150">
        <f t="shared" ca="1" si="63"/>
        <v>0</v>
      </c>
      <c r="CE62" s="150">
        <f t="shared" ca="1" si="63"/>
        <v>0</v>
      </c>
      <c r="CF62" s="150">
        <f t="shared" ca="1" si="63"/>
        <v>0</v>
      </c>
      <c r="CG62" s="150">
        <f t="shared" ca="1" si="64"/>
        <v>0</v>
      </c>
      <c r="CH62" s="150">
        <f t="shared" ca="1" si="64"/>
        <v>0</v>
      </c>
      <c r="CI62" s="150">
        <f t="shared" ca="1" si="64"/>
        <v>0</v>
      </c>
      <c r="CJ62" s="150">
        <f t="shared" ca="1" si="64"/>
        <v>0</v>
      </c>
      <c r="CK62" s="150">
        <f t="shared" ca="1" si="64"/>
        <v>0</v>
      </c>
      <c r="CL62" s="150">
        <f t="shared" ca="1" si="64"/>
        <v>0</v>
      </c>
      <c r="CM62" s="150">
        <f t="shared" ca="1" si="64"/>
        <v>0</v>
      </c>
      <c r="CN62" s="150">
        <f t="shared" ca="1" si="64"/>
        <v>0</v>
      </c>
      <c r="CO62" s="150">
        <f t="shared" ca="1" si="64"/>
        <v>0</v>
      </c>
      <c r="CP62" s="150">
        <f t="shared" ca="1" si="64"/>
        <v>0</v>
      </c>
      <c r="CQ62" s="150">
        <f t="shared" ca="1" si="64"/>
        <v>0</v>
      </c>
      <c r="CR62" s="150">
        <f t="shared" ca="1" si="64"/>
        <v>0</v>
      </c>
      <c r="CS62" s="150">
        <f t="shared" ca="1" si="64"/>
        <v>0</v>
      </c>
      <c r="CT62" s="150">
        <f t="shared" ca="1" si="64"/>
        <v>0</v>
      </c>
      <c r="CU62" s="150">
        <f t="shared" ca="1" si="64"/>
        <v>0</v>
      </c>
      <c r="CV62" s="150">
        <f t="shared" ca="1" si="64"/>
        <v>0</v>
      </c>
      <c r="CW62" s="150">
        <f t="shared" ca="1" si="65"/>
        <v>0</v>
      </c>
      <c r="CX62" s="151">
        <f t="shared" ca="1" si="65"/>
        <v>0</v>
      </c>
    </row>
    <row r="63" spans="3:102" x14ac:dyDescent="0.25">
      <c r="C63" s="4" t="str">
        <f t="shared" si="1"/>
        <v>Line 63: Debt Interest payment required. This is a calculation. This is simply the sum from the existing and new.</v>
      </c>
      <c r="E63" s="4">
        <f t="shared" si="2"/>
        <v>63</v>
      </c>
      <c r="F63" s="4" t="s">
        <v>8</v>
      </c>
      <c r="G63" s="4" t="s">
        <v>10</v>
      </c>
      <c r="H63" s="1" t="s">
        <v>25</v>
      </c>
      <c r="I63" s="1" t="s">
        <v>10</v>
      </c>
      <c r="K63" s="1" t="s">
        <v>46</v>
      </c>
      <c r="M63" s="35">
        <f t="shared" ref="M63:AU63" ca="1" si="67">M24+M53</f>
        <v>0</v>
      </c>
      <c r="N63" s="36">
        <f t="shared" ca="1" si="67"/>
        <v>0</v>
      </c>
      <c r="O63" s="36">
        <f t="shared" ca="1" si="67"/>
        <v>0</v>
      </c>
      <c r="P63" s="36">
        <f t="shared" ca="1" si="67"/>
        <v>0</v>
      </c>
      <c r="Q63" s="36">
        <f t="shared" ca="1" si="67"/>
        <v>0</v>
      </c>
      <c r="R63" s="36">
        <f t="shared" ca="1" si="67"/>
        <v>0</v>
      </c>
      <c r="S63" s="36">
        <f t="shared" ca="1" si="67"/>
        <v>0</v>
      </c>
      <c r="T63" s="36">
        <f t="shared" ca="1" si="67"/>
        <v>0</v>
      </c>
      <c r="U63" s="36">
        <f t="shared" ca="1" si="67"/>
        <v>0</v>
      </c>
      <c r="V63" s="36">
        <f t="shared" ca="1" si="67"/>
        <v>0</v>
      </c>
      <c r="W63" s="36">
        <f t="shared" ca="1" si="67"/>
        <v>0</v>
      </c>
      <c r="X63" s="36">
        <f t="shared" ca="1" si="67"/>
        <v>0</v>
      </c>
      <c r="Y63" s="36">
        <f t="shared" ca="1" si="67"/>
        <v>0</v>
      </c>
      <c r="Z63" s="36">
        <f t="shared" ca="1" si="67"/>
        <v>0</v>
      </c>
      <c r="AA63" s="36">
        <f t="shared" ca="1" si="67"/>
        <v>0</v>
      </c>
      <c r="AB63" s="36">
        <f t="shared" ca="1" si="67"/>
        <v>0</v>
      </c>
      <c r="AC63" s="36">
        <f t="shared" ca="1" si="67"/>
        <v>0</v>
      </c>
      <c r="AD63" s="36">
        <f t="shared" ca="1" si="67"/>
        <v>0</v>
      </c>
      <c r="AE63" s="36">
        <f t="shared" ca="1" si="67"/>
        <v>0</v>
      </c>
      <c r="AF63" s="36">
        <f t="shared" ca="1" si="67"/>
        <v>0</v>
      </c>
      <c r="AG63" s="36">
        <f t="shared" ca="1" si="67"/>
        <v>0</v>
      </c>
      <c r="AH63" s="36">
        <f t="shared" ca="1" si="67"/>
        <v>0</v>
      </c>
      <c r="AI63" s="36">
        <f t="shared" ca="1" si="67"/>
        <v>0</v>
      </c>
      <c r="AJ63" s="36">
        <f t="shared" ca="1" si="67"/>
        <v>0</v>
      </c>
      <c r="AK63" s="36">
        <f t="shared" ca="1" si="67"/>
        <v>0</v>
      </c>
      <c r="AL63" s="36">
        <f t="shared" ca="1" si="67"/>
        <v>0</v>
      </c>
      <c r="AM63" s="36">
        <f t="shared" ca="1" si="67"/>
        <v>0</v>
      </c>
      <c r="AN63" s="36">
        <f t="shared" ca="1" si="67"/>
        <v>0</v>
      </c>
      <c r="AO63" s="36">
        <f t="shared" ca="1" si="67"/>
        <v>0</v>
      </c>
      <c r="AP63" s="36">
        <f t="shared" ca="1" si="67"/>
        <v>0</v>
      </c>
      <c r="AQ63" s="36">
        <f t="shared" ca="1" si="67"/>
        <v>0</v>
      </c>
      <c r="AR63" s="36">
        <f t="shared" ca="1" si="67"/>
        <v>0</v>
      </c>
      <c r="AS63" s="36">
        <f t="shared" ca="1" si="67"/>
        <v>0</v>
      </c>
      <c r="AT63" s="36">
        <f t="shared" ca="1" si="67"/>
        <v>0</v>
      </c>
      <c r="AU63" s="37">
        <f t="shared" ca="1" si="67"/>
        <v>0</v>
      </c>
      <c r="BO63" s="156" t="str">
        <f t="shared" si="62"/>
        <v>Debt Interest payment required</v>
      </c>
      <c r="BP63" s="150">
        <f ca="1">-M63</f>
        <v>0</v>
      </c>
      <c r="BQ63" s="150">
        <f t="shared" ca="1" si="63"/>
        <v>0</v>
      </c>
      <c r="BR63" s="150">
        <f t="shared" ca="1" si="63"/>
        <v>0</v>
      </c>
      <c r="BS63" s="150">
        <f t="shared" ca="1" si="63"/>
        <v>0</v>
      </c>
      <c r="BT63" s="150">
        <f t="shared" ca="1" si="63"/>
        <v>0</v>
      </c>
      <c r="BU63" s="150">
        <f t="shared" ca="1" si="63"/>
        <v>0</v>
      </c>
      <c r="BV63" s="150">
        <f t="shared" ca="1" si="63"/>
        <v>0</v>
      </c>
      <c r="BW63" s="150">
        <f t="shared" ca="1" si="63"/>
        <v>0</v>
      </c>
      <c r="BX63" s="150">
        <f t="shared" ca="1" si="63"/>
        <v>0</v>
      </c>
      <c r="BY63" s="150">
        <f t="shared" ca="1" si="63"/>
        <v>0</v>
      </c>
      <c r="BZ63" s="150">
        <f t="shared" ca="1" si="63"/>
        <v>0</v>
      </c>
      <c r="CA63" s="150">
        <f t="shared" ca="1" si="63"/>
        <v>0</v>
      </c>
      <c r="CB63" s="150">
        <f t="shared" ca="1" si="63"/>
        <v>0</v>
      </c>
      <c r="CC63" s="150">
        <f t="shared" ca="1" si="63"/>
        <v>0</v>
      </c>
      <c r="CD63" s="150">
        <f t="shared" ca="1" si="63"/>
        <v>0</v>
      </c>
      <c r="CE63" s="150">
        <f t="shared" ca="1" si="63"/>
        <v>0</v>
      </c>
      <c r="CF63" s="150">
        <f t="shared" ca="1" si="63"/>
        <v>0</v>
      </c>
      <c r="CG63" s="150">
        <f t="shared" ca="1" si="64"/>
        <v>0</v>
      </c>
      <c r="CH63" s="150">
        <f t="shared" ca="1" si="64"/>
        <v>0</v>
      </c>
      <c r="CI63" s="150">
        <f t="shared" ca="1" si="64"/>
        <v>0</v>
      </c>
      <c r="CJ63" s="150">
        <f t="shared" ca="1" si="64"/>
        <v>0</v>
      </c>
      <c r="CK63" s="150">
        <f t="shared" ca="1" si="64"/>
        <v>0</v>
      </c>
      <c r="CL63" s="150">
        <f t="shared" ca="1" si="64"/>
        <v>0</v>
      </c>
      <c r="CM63" s="150">
        <f t="shared" ca="1" si="64"/>
        <v>0</v>
      </c>
      <c r="CN63" s="150">
        <f t="shared" ca="1" si="64"/>
        <v>0</v>
      </c>
      <c r="CO63" s="150">
        <f t="shared" ca="1" si="64"/>
        <v>0</v>
      </c>
      <c r="CP63" s="150">
        <f t="shared" ca="1" si="64"/>
        <v>0</v>
      </c>
      <c r="CQ63" s="150">
        <f t="shared" ca="1" si="64"/>
        <v>0</v>
      </c>
      <c r="CR63" s="150">
        <f t="shared" ca="1" si="64"/>
        <v>0</v>
      </c>
      <c r="CS63" s="150">
        <f t="shared" ca="1" si="64"/>
        <v>0</v>
      </c>
      <c r="CT63" s="150">
        <f t="shared" ca="1" si="64"/>
        <v>0</v>
      </c>
      <c r="CU63" s="150">
        <f t="shared" ca="1" si="64"/>
        <v>0</v>
      </c>
      <c r="CV63" s="150">
        <f t="shared" ca="1" si="64"/>
        <v>0</v>
      </c>
      <c r="CW63" s="150">
        <f t="shared" ca="1" si="65"/>
        <v>0</v>
      </c>
      <c r="CX63" s="151">
        <f t="shared" ca="1" si="65"/>
        <v>0</v>
      </c>
    </row>
    <row r="64" spans="3:102" ht="15.75" thickBot="1" x14ac:dyDescent="0.3">
      <c r="C64" s="4" t="str">
        <f t="shared" si="1"/>
        <v>Line 64: Net cashflow after debt servicing. This is a calculation. This is the sum of the combined income paying the combined debt.</v>
      </c>
      <c r="E64" s="4">
        <f t="shared" si="2"/>
        <v>64</v>
      </c>
      <c r="F64" s="4" t="s">
        <v>8</v>
      </c>
      <c r="G64" s="4" t="s">
        <v>10</v>
      </c>
      <c r="H64" s="1" t="s">
        <v>53</v>
      </c>
      <c r="I64" s="1" t="s">
        <v>10</v>
      </c>
      <c r="K64" s="1" t="s">
        <v>16</v>
      </c>
      <c r="M64" s="35">
        <f t="shared" ref="M64:AU64" ca="1" si="68">M25+M54</f>
        <v>0</v>
      </c>
      <c r="N64" s="36">
        <f t="shared" ca="1" si="68"/>
        <v>0</v>
      </c>
      <c r="O64" s="36">
        <f t="shared" ca="1" si="68"/>
        <v>0</v>
      </c>
      <c r="P64" s="36">
        <f t="shared" ca="1" si="68"/>
        <v>0</v>
      </c>
      <c r="Q64" s="36">
        <f t="shared" ca="1" si="68"/>
        <v>0</v>
      </c>
      <c r="R64" s="36">
        <f t="shared" ca="1" si="68"/>
        <v>0</v>
      </c>
      <c r="S64" s="36">
        <f t="shared" ca="1" si="68"/>
        <v>0</v>
      </c>
      <c r="T64" s="36">
        <f t="shared" ca="1" si="68"/>
        <v>0</v>
      </c>
      <c r="U64" s="36">
        <f t="shared" ca="1" si="68"/>
        <v>0</v>
      </c>
      <c r="V64" s="36">
        <f t="shared" ca="1" si="68"/>
        <v>0</v>
      </c>
      <c r="W64" s="36">
        <f t="shared" ca="1" si="68"/>
        <v>0</v>
      </c>
      <c r="X64" s="36">
        <f t="shared" ca="1" si="68"/>
        <v>0</v>
      </c>
      <c r="Y64" s="36">
        <f t="shared" ca="1" si="68"/>
        <v>0</v>
      </c>
      <c r="Z64" s="36">
        <f t="shared" ca="1" si="68"/>
        <v>0</v>
      </c>
      <c r="AA64" s="36">
        <f t="shared" ca="1" si="68"/>
        <v>0</v>
      </c>
      <c r="AB64" s="36">
        <f t="shared" ca="1" si="68"/>
        <v>0</v>
      </c>
      <c r="AC64" s="36">
        <f t="shared" ca="1" si="68"/>
        <v>0</v>
      </c>
      <c r="AD64" s="36">
        <f t="shared" ca="1" si="68"/>
        <v>0</v>
      </c>
      <c r="AE64" s="36">
        <f t="shared" ca="1" si="68"/>
        <v>0</v>
      </c>
      <c r="AF64" s="36">
        <f t="shared" ca="1" si="68"/>
        <v>0</v>
      </c>
      <c r="AG64" s="36">
        <f t="shared" ca="1" si="68"/>
        <v>0</v>
      </c>
      <c r="AH64" s="36">
        <f t="shared" ca="1" si="68"/>
        <v>0</v>
      </c>
      <c r="AI64" s="36">
        <f t="shared" ca="1" si="68"/>
        <v>0</v>
      </c>
      <c r="AJ64" s="36">
        <f t="shared" ca="1" si="68"/>
        <v>0</v>
      </c>
      <c r="AK64" s="36">
        <f t="shared" ca="1" si="68"/>
        <v>0</v>
      </c>
      <c r="AL64" s="36">
        <f t="shared" ca="1" si="68"/>
        <v>0</v>
      </c>
      <c r="AM64" s="36">
        <f t="shared" ca="1" si="68"/>
        <v>0</v>
      </c>
      <c r="AN64" s="36">
        <f t="shared" ca="1" si="68"/>
        <v>0</v>
      </c>
      <c r="AO64" s="36">
        <f t="shared" ca="1" si="68"/>
        <v>0</v>
      </c>
      <c r="AP64" s="36">
        <f t="shared" ca="1" si="68"/>
        <v>0</v>
      </c>
      <c r="AQ64" s="36">
        <f t="shared" ca="1" si="68"/>
        <v>0</v>
      </c>
      <c r="AR64" s="36">
        <f t="shared" ca="1" si="68"/>
        <v>0</v>
      </c>
      <c r="AS64" s="36">
        <f t="shared" ca="1" si="68"/>
        <v>0</v>
      </c>
      <c r="AT64" s="36">
        <f t="shared" ca="1" si="68"/>
        <v>0</v>
      </c>
      <c r="AU64" s="37">
        <f t="shared" ca="1" si="68"/>
        <v>0</v>
      </c>
      <c r="BO64" s="156" t="str">
        <f>K67</f>
        <v>Direct Support payments</v>
      </c>
      <c r="BP64" s="150">
        <f ca="1">-M67</f>
        <v>0</v>
      </c>
      <c r="BQ64" s="150">
        <f t="shared" ref="BQ64:CX64" ca="1" si="69">-N67</f>
        <v>0</v>
      </c>
      <c r="BR64" s="150">
        <f t="shared" ca="1" si="69"/>
        <v>0</v>
      </c>
      <c r="BS64" s="150">
        <f t="shared" ca="1" si="69"/>
        <v>0</v>
      </c>
      <c r="BT64" s="150">
        <f t="shared" ca="1" si="69"/>
        <v>0</v>
      </c>
      <c r="BU64" s="150">
        <f t="shared" ca="1" si="69"/>
        <v>0</v>
      </c>
      <c r="BV64" s="150">
        <f t="shared" ca="1" si="69"/>
        <v>0</v>
      </c>
      <c r="BW64" s="150">
        <f t="shared" ca="1" si="69"/>
        <v>0</v>
      </c>
      <c r="BX64" s="150">
        <f t="shared" ca="1" si="69"/>
        <v>0</v>
      </c>
      <c r="BY64" s="150">
        <f t="shared" ca="1" si="69"/>
        <v>0</v>
      </c>
      <c r="BZ64" s="150">
        <f t="shared" ca="1" si="69"/>
        <v>0</v>
      </c>
      <c r="CA64" s="150">
        <f t="shared" ca="1" si="69"/>
        <v>0</v>
      </c>
      <c r="CB64" s="150">
        <f t="shared" ca="1" si="69"/>
        <v>0</v>
      </c>
      <c r="CC64" s="150">
        <f t="shared" ca="1" si="69"/>
        <v>0</v>
      </c>
      <c r="CD64" s="150">
        <f t="shared" ca="1" si="69"/>
        <v>0</v>
      </c>
      <c r="CE64" s="150">
        <f t="shared" ca="1" si="69"/>
        <v>0</v>
      </c>
      <c r="CF64" s="150">
        <f t="shared" ca="1" si="69"/>
        <v>0</v>
      </c>
      <c r="CG64" s="150">
        <f t="shared" ca="1" si="69"/>
        <v>0</v>
      </c>
      <c r="CH64" s="150">
        <f t="shared" ca="1" si="69"/>
        <v>0</v>
      </c>
      <c r="CI64" s="150">
        <f t="shared" ca="1" si="69"/>
        <v>0</v>
      </c>
      <c r="CJ64" s="150">
        <f t="shared" ca="1" si="69"/>
        <v>0</v>
      </c>
      <c r="CK64" s="150">
        <f t="shared" ca="1" si="69"/>
        <v>0</v>
      </c>
      <c r="CL64" s="150">
        <f t="shared" ca="1" si="69"/>
        <v>0</v>
      </c>
      <c r="CM64" s="150">
        <f t="shared" ca="1" si="69"/>
        <v>0</v>
      </c>
      <c r="CN64" s="150">
        <f t="shared" ca="1" si="69"/>
        <v>0</v>
      </c>
      <c r="CO64" s="150">
        <f t="shared" ca="1" si="69"/>
        <v>0</v>
      </c>
      <c r="CP64" s="150">
        <f t="shared" ca="1" si="69"/>
        <v>0</v>
      </c>
      <c r="CQ64" s="150">
        <f t="shared" ca="1" si="69"/>
        <v>0</v>
      </c>
      <c r="CR64" s="150">
        <f t="shared" ca="1" si="69"/>
        <v>0</v>
      </c>
      <c r="CS64" s="150">
        <f t="shared" ca="1" si="69"/>
        <v>0</v>
      </c>
      <c r="CT64" s="150">
        <f t="shared" ca="1" si="69"/>
        <v>0</v>
      </c>
      <c r="CU64" s="150">
        <f t="shared" ca="1" si="69"/>
        <v>0</v>
      </c>
      <c r="CV64" s="150">
        <f t="shared" ca="1" si="69"/>
        <v>0</v>
      </c>
      <c r="CW64" s="150">
        <f t="shared" ca="1" si="69"/>
        <v>0</v>
      </c>
      <c r="CX64" s="151">
        <f t="shared" ca="1" si="69"/>
        <v>0</v>
      </c>
    </row>
    <row r="65" spans="3:102" ht="15.75" thickBot="1" x14ac:dyDescent="0.3">
      <c r="C65" s="4" t="str">
        <f t="shared" si="1"/>
        <v>Line 65: Percent of combined debt shortfall guaranteed by government. This is an input. This determines the extent to which the Government has effectively guaranteed the debt.</v>
      </c>
      <c r="E65" s="4">
        <f t="shared" si="2"/>
        <v>65</v>
      </c>
      <c r="F65" s="4" t="s">
        <v>6</v>
      </c>
      <c r="G65" s="4" t="s">
        <v>10</v>
      </c>
      <c r="H65" s="1" t="s">
        <v>20</v>
      </c>
      <c r="I65" s="1" t="s">
        <v>10</v>
      </c>
      <c r="K65" s="1" t="s">
        <v>51</v>
      </c>
      <c r="M65" s="191">
        <f>'Input Cashflows'!M63</f>
        <v>1</v>
      </c>
      <c r="N65" s="18">
        <f t="shared" ref="N65:AU65" si="70">M65</f>
        <v>1</v>
      </c>
      <c r="O65" s="18">
        <f t="shared" si="70"/>
        <v>1</v>
      </c>
      <c r="P65" s="18">
        <f t="shared" si="70"/>
        <v>1</v>
      </c>
      <c r="Q65" s="18">
        <f t="shared" si="70"/>
        <v>1</v>
      </c>
      <c r="R65" s="18">
        <f t="shared" si="70"/>
        <v>1</v>
      </c>
      <c r="S65" s="18">
        <f t="shared" si="70"/>
        <v>1</v>
      </c>
      <c r="T65" s="18">
        <f t="shared" si="70"/>
        <v>1</v>
      </c>
      <c r="U65" s="18">
        <f t="shared" si="70"/>
        <v>1</v>
      </c>
      <c r="V65" s="18">
        <f t="shared" si="70"/>
        <v>1</v>
      </c>
      <c r="W65" s="18">
        <f t="shared" si="70"/>
        <v>1</v>
      </c>
      <c r="X65" s="18">
        <f t="shared" si="70"/>
        <v>1</v>
      </c>
      <c r="Y65" s="18">
        <f t="shared" si="70"/>
        <v>1</v>
      </c>
      <c r="Z65" s="18">
        <f t="shared" si="70"/>
        <v>1</v>
      </c>
      <c r="AA65" s="18">
        <f t="shared" si="70"/>
        <v>1</v>
      </c>
      <c r="AB65" s="18">
        <f t="shared" si="70"/>
        <v>1</v>
      </c>
      <c r="AC65" s="18">
        <f t="shared" si="70"/>
        <v>1</v>
      </c>
      <c r="AD65" s="18">
        <f t="shared" si="70"/>
        <v>1</v>
      </c>
      <c r="AE65" s="18">
        <f t="shared" si="70"/>
        <v>1</v>
      </c>
      <c r="AF65" s="18">
        <f t="shared" si="70"/>
        <v>1</v>
      </c>
      <c r="AG65" s="18">
        <f t="shared" si="70"/>
        <v>1</v>
      </c>
      <c r="AH65" s="18">
        <f t="shared" si="70"/>
        <v>1</v>
      </c>
      <c r="AI65" s="18">
        <f t="shared" si="70"/>
        <v>1</v>
      </c>
      <c r="AJ65" s="18">
        <f t="shared" si="70"/>
        <v>1</v>
      </c>
      <c r="AK65" s="18">
        <f t="shared" si="70"/>
        <v>1</v>
      </c>
      <c r="AL65" s="18">
        <f t="shared" si="70"/>
        <v>1</v>
      </c>
      <c r="AM65" s="18">
        <f t="shared" si="70"/>
        <v>1</v>
      </c>
      <c r="AN65" s="18">
        <f t="shared" si="70"/>
        <v>1</v>
      </c>
      <c r="AO65" s="18">
        <f t="shared" si="70"/>
        <v>1</v>
      </c>
      <c r="AP65" s="18">
        <f t="shared" si="70"/>
        <v>1</v>
      </c>
      <c r="AQ65" s="18">
        <f t="shared" si="70"/>
        <v>1</v>
      </c>
      <c r="AR65" s="18">
        <f t="shared" si="70"/>
        <v>1</v>
      </c>
      <c r="AS65" s="18">
        <f t="shared" si="70"/>
        <v>1</v>
      </c>
      <c r="AT65" s="18">
        <f t="shared" si="70"/>
        <v>1</v>
      </c>
      <c r="AU65" s="19">
        <f t="shared" si="70"/>
        <v>1</v>
      </c>
      <c r="BO65" s="157" t="str">
        <f>K68</f>
        <v>Direct Government receipts</v>
      </c>
      <c r="BP65" s="148">
        <f ca="1">M68</f>
        <v>0</v>
      </c>
      <c r="BQ65" s="148">
        <f t="shared" ref="BQ65:CX65" ca="1" si="71">N68</f>
        <v>0</v>
      </c>
      <c r="BR65" s="148">
        <f t="shared" ca="1" si="71"/>
        <v>0</v>
      </c>
      <c r="BS65" s="148">
        <f t="shared" ca="1" si="71"/>
        <v>0</v>
      </c>
      <c r="BT65" s="148">
        <f t="shared" ca="1" si="71"/>
        <v>0</v>
      </c>
      <c r="BU65" s="148">
        <f t="shared" ca="1" si="71"/>
        <v>0</v>
      </c>
      <c r="BV65" s="148">
        <f t="shared" ca="1" si="71"/>
        <v>0</v>
      </c>
      <c r="BW65" s="148">
        <f t="shared" ca="1" si="71"/>
        <v>0</v>
      </c>
      <c r="BX65" s="148">
        <f t="shared" ca="1" si="71"/>
        <v>0</v>
      </c>
      <c r="BY65" s="148">
        <f t="shared" ca="1" si="71"/>
        <v>0</v>
      </c>
      <c r="BZ65" s="148">
        <f t="shared" ca="1" si="71"/>
        <v>0</v>
      </c>
      <c r="CA65" s="148">
        <f t="shared" ca="1" si="71"/>
        <v>0</v>
      </c>
      <c r="CB65" s="148">
        <f t="shared" ca="1" si="71"/>
        <v>0</v>
      </c>
      <c r="CC65" s="148">
        <f t="shared" ca="1" si="71"/>
        <v>0</v>
      </c>
      <c r="CD65" s="148">
        <f t="shared" ca="1" si="71"/>
        <v>0</v>
      </c>
      <c r="CE65" s="148">
        <f t="shared" ca="1" si="71"/>
        <v>0</v>
      </c>
      <c r="CF65" s="148">
        <f t="shared" ca="1" si="71"/>
        <v>0</v>
      </c>
      <c r="CG65" s="148">
        <f t="shared" ca="1" si="71"/>
        <v>0</v>
      </c>
      <c r="CH65" s="148">
        <f t="shared" ca="1" si="71"/>
        <v>0</v>
      </c>
      <c r="CI65" s="148">
        <f t="shared" ca="1" si="71"/>
        <v>0</v>
      </c>
      <c r="CJ65" s="148">
        <f t="shared" ca="1" si="71"/>
        <v>0</v>
      </c>
      <c r="CK65" s="148">
        <f t="shared" ca="1" si="71"/>
        <v>0</v>
      </c>
      <c r="CL65" s="148">
        <f t="shared" ca="1" si="71"/>
        <v>0</v>
      </c>
      <c r="CM65" s="148">
        <f t="shared" ca="1" si="71"/>
        <v>0</v>
      </c>
      <c r="CN65" s="148">
        <f t="shared" ca="1" si="71"/>
        <v>0</v>
      </c>
      <c r="CO65" s="148">
        <f t="shared" ca="1" si="71"/>
        <v>0</v>
      </c>
      <c r="CP65" s="148">
        <f t="shared" ca="1" si="71"/>
        <v>0</v>
      </c>
      <c r="CQ65" s="148">
        <f t="shared" ca="1" si="71"/>
        <v>0</v>
      </c>
      <c r="CR65" s="148">
        <f t="shared" ca="1" si="71"/>
        <v>0</v>
      </c>
      <c r="CS65" s="148">
        <f t="shared" ca="1" si="71"/>
        <v>0</v>
      </c>
      <c r="CT65" s="148">
        <f t="shared" ca="1" si="71"/>
        <v>0</v>
      </c>
      <c r="CU65" s="148">
        <f t="shared" ca="1" si="71"/>
        <v>0</v>
      </c>
      <c r="CV65" s="148">
        <f t="shared" ca="1" si="71"/>
        <v>0</v>
      </c>
      <c r="CW65" s="148">
        <f t="shared" ca="1" si="71"/>
        <v>0</v>
      </c>
      <c r="CX65" s="149">
        <f t="shared" ca="1" si="71"/>
        <v>0</v>
      </c>
    </row>
    <row r="66" spans="3:102" ht="15.75" thickBot="1" x14ac:dyDescent="0.3">
      <c r="C66" s="4" t="str">
        <f t="shared" si="1"/>
        <v>Line 66: Debt payments made by Government for Guarantee on Debt of combined business and project. This is a calculation. This is the combined shortfall multiplied by the Government's responsibility.</v>
      </c>
      <c r="E66" s="4">
        <f t="shared" si="2"/>
        <v>66</v>
      </c>
      <c r="F66" s="4" t="s">
        <v>8</v>
      </c>
      <c r="G66" s="4" t="s">
        <v>10</v>
      </c>
      <c r="H66" s="1" t="s">
        <v>26</v>
      </c>
      <c r="I66" s="1" t="s">
        <v>10</v>
      </c>
      <c r="K66" s="1" t="s">
        <v>54</v>
      </c>
      <c r="M66" s="47">
        <f ca="1">MIN(0,M64)*M65</f>
        <v>0</v>
      </c>
      <c r="N66" s="42">
        <f t="shared" ref="N66:AU66" ca="1" si="72">MIN(0,N64)*N65</f>
        <v>0</v>
      </c>
      <c r="O66" s="42">
        <f t="shared" ca="1" si="72"/>
        <v>0</v>
      </c>
      <c r="P66" s="42">
        <f t="shared" ca="1" si="72"/>
        <v>0</v>
      </c>
      <c r="Q66" s="42">
        <f t="shared" ca="1" si="72"/>
        <v>0</v>
      </c>
      <c r="R66" s="42">
        <f t="shared" ca="1" si="72"/>
        <v>0</v>
      </c>
      <c r="S66" s="42">
        <f t="shared" ca="1" si="72"/>
        <v>0</v>
      </c>
      <c r="T66" s="42">
        <f t="shared" ca="1" si="72"/>
        <v>0</v>
      </c>
      <c r="U66" s="42">
        <f t="shared" ca="1" si="72"/>
        <v>0</v>
      </c>
      <c r="V66" s="42">
        <f t="shared" ca="1" si="72"/>
        <v>0</v>
      </c>
      <c r="W66" s="42">
        <f t="shared" ca="1" si="72"/>
        <v>0</v>
      </c>
      <c r="X66" s="42">
        <f t="shared" ca="1" si="72"/>
        <v>0</v>
      </c>
      <c r="Y66" s="42">
        <f t="shared" ca="1" si="72"/>
        <v>0</v>
      </c>
      <c r="Z66" s="42">
        <f t="shared" ca="1" si="72"/>
        <v>0</v>
      </c>
      <c r="AA66" s="42">
        <f t="shared" ca="1" si="72"/>
        <v>0</v>
      </c>
      <c r="AB66" s="42">
        <f t="shared" ca="1" si="72"/>
        <v>0</v>
      </c>
      <c r="AC66" s="42">
        <f t="shared" ca="1" si="72"/>
        <v>0</v>
      </c>
      <c r="AD66" s="42">
        <f t="shared" ca="1" si="72"/>
        <v>0</v>
      </c>
      <c r="AE66" s="42">
        <f t="shared" ca="1" si="72"/>
        <v>0</v>
      </c>
      <c r="AF66" s="42">
        <f t="shared" ca="1" si="72"/>
        <v>0</v>
      </c>
      <c r="AG66" s="42">
        <f t="shared" ca="1" si="72"/>
        <v>0</v>
      </c>
      <c r="AH66" s="42">
        <f t="shared" ca="1" si="72"/>
        <v>0</v>
      </c>
      <c r="AI66" s="42">
        <f t="shared" ca="1" si="72"/>
        <v>0</v>
      </c>
      <c r="AJ66" s="42">
        <f t="shared" ca="1" si="72"/>
        <v>0</v>
      </c>
      <c r="AK66" s="42">
        <f t="shared" ca="1" si="72"/>
        <v>0</v>
      </c>
      <c r="AL66" s="42">
        <f t="shared" ca="1" si="72"/>
        <v>0</v>
      </c>
      <c r="AM66" s="42">
        <f t="shared" ca="1" si="72"/>
        <v>0</v>
      </c>
      <c r="AN66" s="42">
        <f t="shared" ca="1" si="72"/>
        <v>0</v>
      </c>
      <c r="AO66" s="42">
        <f t="shared" ca="1" si="72"/>
        <v>0</v>
      </c>
      <c r="AP66" s="42">
        <f t="shared" ca="1" si="72"/>
        <v>0</v>
      </c>
      <c r="AQ66" s="42">
        <f t="shared" ca="1" si="72"/>
        <v>0</v>
      </c>
      <c r="AR66" s="42">
        <f t="shared" ca="1" si="72"/>
        <v>0</v>
      </c>
      <c r="AS66" s="42">
        <f t="shared" ca="1" si="72"/>
        <v>0</v>
      </c>
      <c r="AT66" s="42">
        <f t="shared" ca="1" si="72"/>
        <v>0</v>
      </c>
      <c r="AU66" s="43">
        <f t="shared" ca="1" si="72"/>
        <v>0</v>
      </c>
      <c r="BO66" s="155" t="s">
        <v>236</v>
      </c>
      <c r="BP66" s="146">
        <f t="shared" ref="BP66:CX66" ca="1" si="73">BP60-BP61</f>
        <v>0</v>
      </c>
      <c r="BQ66" s="146">
        <f t="shared" ca="1" si="73"/>
        <v>0</v>
      </c>
      <c r="BR66" s="146">
        <f t="shared" ca="1" si="73"/>
        <v>0</v>
      </c>
      <c r="BS66" s="146">
        <f t="shared" ca="1" si="73"/>
        <v>0</v>
      </c>
      <c r="BT66" s="146">
        <f t="shared" ca="1" si="73"/>
        <v>0</v>
      </c>
      <c r="BU66" s="146">
        <f t="shared" ca="1" si="73"/>
        <v>0</v>
      </c>
      <c r="BV66" s="146">
        <f t="shared" ca="1" si="73"/>
        <v>0</v>
      </c>
      <c r="BW66" s="146">
        <f t="shared" ca="1" si="73"/>
        <v>0</v>
      </c>
      <c r="BX66" s="146">
        <f t="shared" ca="1" si="73"/>
        <v>0</v>
      </c>
      <c r="BY66" s="146">
        <f t="shared" ca="1" si="73"/>
        <v>0</v>
      </c>
      <c r="BZ66" s="146">
        <f t="shared" ca="1" si="73"/>
        <v>0</v>
      </c>
      <c r="CA66" s="146">
        <f t="shared" ca="1" si="73"/>
        <v>0</v>
      </c>
      <c r="CB66" s="146">
        <f t="shared" ca="1" si="73"/>
        <v>0</v>
      </c>
      <c r="CC66" s="146">
        <f t="shared" ca="1" si="73"/>
        <v>0</v>
      </c>
      <c r="CD66" s="146">
        <f t="shared" ca="1" si="73"/>
        <v>0</v>
      </c>
      <c r="CE66" s="146">
        <f t="shared" ca="1" si="73"/>
        <v>0</v>
      </c>
      <c r="CF66" s="146">
        <f t="shared" ca="1" si="73"/>
        <v>0</v>
      </c>
      <c r="CG66" s="146">
        <f t="shared" ca="1" si="73"/>
        <v>0</v>
      </c>
      <c r="CH66" s="146">
        <f t="shared" ca="1" si="73"/>
        <v>0</v>
      </c>
      <c r="CI66" s="146">
        <f t="shared" ca="1" si="73"/>
        <v>0</v>
      </c>
      <c r="CJ66" s="146">
        <f t="shared" ca="1" si="73"/>
        <v>0</v>
      </c>
      <c r="CK66" s="146">
        <f t="shared" ca="1" si="73"/>
        <v>0</v>
      </c>
      <c r="CL66" s="146">
        <f t="shared" ca="1" si="73"/>
        <v>0</v>
      </c>
      <c r="CM66" s="146">
        <f t="shared" ca="1" si="73"/>
        <v>0</v>
      </c>
      <c r="CN66" s="146">
        <f t="shared" ca="1" si="73"/>
        <v>0</v>
      </c>
      <c r="CO66" s="146">
        <f t="shared" ca="1" si="73"/>
        <v>0</v>
      </c>
      <c r="CP66" s="146">
        <f t="shared" ca="1" si="73"/>
        <v>0</v>
      </c>
      <c r="CQ66" s="146">
        <f t="shared" ca="1" si="73"/>
        <v>0</v>
      </c>
      <c r="CR66" s="146">
        <f t="shared" ca="1" si="73"/>
        <v>0</v>
      </c>
      <c r="CS66" s="146">
        <f t="shared" ca="1" si="73"/>
        <v>0</v>
      </c>
      <c r="CT66" s="146">
        <f t="shared" ca="1" si="73"/>
        <v>0</v>
      </c>
      <c r="CU66" s="146">
        <f t="shared" ca="1" si="73"/>
        <v>0</v>
      </c>
      <c r="CV66" s="146">
        <f t="shared" ca="1" si="73"/>
        <v>0</v>
      </c>
      <c r="CW66" s="146">
        <f t="shared" ca="1" si="73"/>
        <v>0</v>
      </c>
      <c r="CX66" s="147">
        <f t="shared" ca="1" si="73"/>
        <v>0</v>
      </c>
    </row>
    <row r="67" spans="3:102" x14ac:dyDescent="0.25">
      <c r="C67" s="4" t="str">
        <f t="shared" si="1"/>
        <v>Line 67: Direct Support payments. This is a calculation. This is simply the sum from the existing and new.</v>
      </c>
      <c r="E67" s="4">
        <f t="shared" si="2"/>
        <v>67</v>
      </c>
      <c r="F67" s="4" t="s">
        <v>8</v>
      </c>
      <c r="G67" s="4" t="s">
        <v>10</v>
      </c>
      <c r="H67" s="1" t="s">
        <v>25</v>
      </c>
      <c r="I67" s="1" t="s">
        <v>10</v>
      </c>
      <c r="K67" s="1" t="str">
        <f>K55</f>
        <v>Direct Support payments</v>
      </c>
      <c r="M67" s="38">
        <f t="shared" ref="M67:AU67" ca="1" si="74">M26+M55</f>
        <v>0</v>
      </c>
      <c r="N67" s="39">
        <f t="shared" ca="1" si="74"/>
        <v>0</v>
      </c>
      <c r="O67" s="39">
        <f t="shared" ca="1" si="74"/>
        <v>0</v>
      </c>
      <c r="P67" s="39">
        <f t="shared" ca="1" si="74"/>
        <v>0</v>
      </c>
      <c r="Q67" s="39">
        <f t="shared" ca="1" si="74"/>
        <v>0</v>
      </c>
      <c r="R67" s="39">
        <f t="shared" ca="1" si="74"/>
        <v>0</v>
      </c>
      <c r="S67" s="39">
        <f t="shared" ca="1" si="74"/>
        <v>0</v>
      </c>
      <c r="T67" s="39">
        <f t="shared" ca="1" si="74"/>
        <v>0</v>
      </c>
      <c r="U67" s="39">
        <f t="shared" ca="1" si="74"/>
        <v>0</v>
      </c>
      <c r="V67" s="39">
        <f t="shared" ca="1" si="74"/>
        <v>0</v>
      </c>
      <c r="W67" s="39">
        <f t="shared" ca="1" si="74"/>
        <v>0</v>
      </c>
      <c r="X67" s="39">
        <f t="shared" ca="1" si="74"/>
        <v>0</v>
      </c>
      <c r="Y67" s="39">
        <f t="shared" ca="1" si="74"/>
        <v>0</v>
      </c>
      <c r="Z67" s="39">
        <f t="shared" ca="1" si="74"/>
        <v>0</v>
      </c>
      <c r="AA67" s="39">
        <f t="shared" ca="1" si="74"/>
        <v>0</v>
      </c>
      <c r="AB67" s="39">
        <f t="shared" ca="1" si="74"/>
        <v>0</v>
      </c>
      <c r="AC67" s="39">
        <f t="shared" ca="1" si="74"/>
        <v>0</v>
      </c>
      <c r="AD67" s="39">
        <f t="shared" ca="1" si="74"/>
        <v>0</v>
      </c>
      <c r="AE67" s="39">
        <f t="shared" ca="1" si="74"/>
        <v>0</v>
      </c>
      <c r="AF67" s="39">
        <f t="shared" ca="1" si="74"/>
        <v>0</v>
      </c>
      <c r="AG67" s="39">
        <f t="shared" ca="1" si="74"/>
        <v>0</v>
      </c>
      <c r="AH67" s="39">
        <f t="shared" ca="1" si="74"/>
        <v>0</v>
      </c>
      <c r="AI67" s="39">
        <f t="shared" ca="1" si="74"/>
        <v>0</v>
      </c>
      <c r="AJ67" s="39">
        <f t="shared" ca="1" si="74"/>
        <v>0</v>
      </c>
      <c r="AK67" s="39">
        <f t="shared" ca="1" si="74"/>
        <v>0</v>
      </c>
      <c r="AL67" s="39">
        <f t="shared" ca="1" si="74"/>
        <v>0</v>
      </c>
      <c r="AM67" s="39">
        <f t="shared" ca="1" si="74"/>
        <v>0</v>
      </c>
      <c r="AN67" s="39">
        <f t="shared" ca="1" si="74"/>
        <v>0</v>
      </c>
      <c r="AO67" s="39">
        <f t="shared" ca="1" si="74"/>
        <v>0</v>
      </c>
      <c r="AP67" s="39">
        <f t="shared" ca="1" si="74"/>
        <v>0</v>
      </c>
      <c r="AQ67" s="39">
        <f t="shared" ca="1" si="74"/>
        <v>0</v>
      </c>
      <c r="AR67" s="39">
        <f t="shared" ca="1" si="74"/>
        <v>0</v>
      </c>
      <c r="AS67" s="39">
        <f t="shared" ca="1" si="74"/>
        <v>0</v>
      </c>
      <c r="AT67" s="39">
        <f t="shared" ca="1" si="74"/>
        <v>0</v>
      </c>
      <c r="AU67" s="40">
        <f t="shared" ca="1" si="74"/>
        <v>0</v>
      </c>
      <c r="BO67" s="157" t="s">
        <v>237</v>
      </c>
      <c r="BP67" s="148">
        <f t="shared" ref="BP67:CX67" ca="1" si="75">BP62+BP63</f>
        <v>0</v>
      </c>
      <c r="BQ67" s="148">
        <f t="shared" ca="1" si="75"/>
        <v>0</v>
      </c>
      <c r="BR67" s="148">
        <f t="shared" ca="1" si="75"/>
        <v>0</v>
      </c>
      <c r="BS67" s="148">
        <f t="shared" ca="1" si="75"/>
        <v>0</v>
      </c>
      <c r="BT67" s="148">
        <f t="shared" ca="1" si="75"/>
        <v>0</v>
      </c>
      <c r="BU67" s="148">
        <f t="shared" ca="1" si="75"/>
        <v>0</v>
      </c>
      <c r="BV67" s="148">
        <f t="shared" ca="1" si="75"/>
        <v>0</v>
      </c>
      <c r="BW67" s="148">
        <f t="shared" ca="1" si="75"/>
        <v>0</v>
      </c>
      <c r="BX67" s="148">
        <f t="shared" ca="1" si="75"/>
        <v>0</v>
      </c>
      <c r="BY67" s="148">
        <f t="shared" ca="1" si="75"/>
        <v>0</v>
      </c>
      <c r="BZ67" s="148">
        <f t="shared" ca="1" si="75"/>
        <v>0</v>
      </c>
      <c r="CA67" s="148">
        <f t="shared" ca="1" si="75"/>
        <v>0</v>
      </c>
      <c r="CB67" s="148">
        <f t="shared" ca="1" si="75"/>
        <v>0</v>
      </c>
      <c r="CC67" s="148">
        <f t="shared" ca="1" si="75"/>
        <v>0</v>
      </c>
      <c r="CD67" s="148">
        <f t="shared" ca="1" si="75"/>
        <v>0</v>
      </c>
      <c r="CE67" s="148">
        <f t="shared" ca="1" si="75"/>
        <v>0</v>
      </c>
      <c r="CF67" s="148">
        <f t="shared" ca="1" si="75"/>
        <v>0</v>
      </c>
      <c r="CG67" s="148">
        <f t="shared" ca="1" si="75"/>
        <v>0</v>
      </c>
      <c r="CH67" s="148">
        <f t="shared" ca="1" si="75"/>
        <v>0</v>
      </c>
      <c r="CI67" s="148">
        <f t="shared" ca="1" si="75"/>
        <v>0</v>
      </c>
      <c r="CJ67" s="148">
        <f t="shared" ca="1" si="75"/>
        <v>0</v>
      </c>
      <c r="CK67" s="148">
        <f t="shared" ca="1" si="75"/>
        <v>0</v>
      </c>
      <c r="CL67" s="148">
        <f t="shared" ca="1" si="75"/>
        <v>0</v>
      </c>
      <c r="CM67" s="148">
        <f t="shared" ca="1" si="75"/>
        <v>0</v>
      </c>
      <c r="CN67" s="148">
        <f t="shared" ca="1" si="75"/>
        <v>0</v>
      </c>
      <c r="CO67" s="148">
        <f t="shared" ca="1" si="75"/>
        <v>0</v>
      </c>
      <c r="CP67" s="148">
        <f t="shared" ca="1" si="75"/>
        <v>0</v>
      </c>
      <c r="CQ67" s="148">
        <f t="shared" ca="1" si="75"/>
        <v>0</v>
      </c>
      <c r="CR67" s="148">
        <f t="shared" ca="1" si="75"/>
        <v>0</v>
      </c>
      <c r="CS67" s="148">
        <f t="shared" ca="1" si="75"/>
        <v>0</v>
      </c>
      <c r="CT67" s="148">
        <f t="shared" ca="1" si="75"/>
        <v>0</v>
      </c>
      <c r="CU67" s="148">
        <f t="shared" ca="1" si="75"/>
        <v>0</v>
      </c>
      <c r="CV67" s="148">
        <f t="shared" ca="1" si="75"/>
        <v>0</v>
      </c>
      <c r="CW67" s="148">
        <f t="shared" ca="1" si="75"/>
        <v>0</v>
      </c>
      <c r="CX67" s="149">
        <f t="shared" ca="1" si="75"/>
        <v>0</v>
      </c>
    </row>
    <row r="68" spans="3:102" ht="15.75" thickBot="1" x14ac:dyDescent="0.3">
      <c r="C68" s="4" t="str">
        <f t="shared" si="1"/>
        <v>Line 68: Direct Government receipts. This is a calculation. This is simply the sum from the existing and new.</v>
      </c>
      <c r="E68" s="4">
        <f t="shared" si="2"/>
        <v>68</v>
      </c>
      <c r="F68" s="4" t="s">
        <v>8</v>
      </c>
      <c r="G68" s="4" t="s">
        <v>10</v>
      </c>
      <c r="H68" s="1" t="s">
        <v>25</v>
      </c>
      <c r="I68" s="1" t="s">
        <v>10</v>
      </c>
      <c r="K68" s="1" t="str">
        <f>K56</f>
        <v>Direct Government receipts</v>
      </c>
      <c r="M68" s="38">
        <f t="shared" ref="M68:AU68" ca="1" si="76">M27+M56</f>
        <v>0</v>
      </c>
      <c r="N68" s="39">
        <f t="shared" ca="1" si="76"/>
        <v>0</v>
      </c>
      <c r="O68" s="39">
        <f t="shared" ca="1" si="76"/>
        <v>0</v>
      </c>
      <c r="P68" s="39">
        <f t="shared" ca="1" si="76"/>
        <v>0</v>
      </c>
      <c r="Q68" s="39">
        <f t="shared" ca="1" si="76"/>
        <v>0</v>
      </c>
      <c r="R68" s="39">
        <f t="shared" ca="1" si="76"/>
        <v>0</v>
      </c>
      <c r="S68" s="39">
        <f t="shared" ca="1" si="76"/>
        <v>0</v>
      </c>
      <c r="T68" s="39">
        <f t="shared" ca="1" si="76"/>
        <v>0</v>
      </c>
      <c r="U68" s="39">
        <f t="shared" ca="1" si="76"/>
        <v>0</v>
      </c>
      <c r="V68" s="39">
        <f t="shared" ca="1" si="76"/>
        <v>0</v>
      </c>
      <c r="W68" s="39">
        <f t="shared" ca="1" si="76"/>
        <v>0</v>
      </c>
      <c r="X68" s="39">
        <f t="shared" ca="1" si="76"/>
        <v>0</v>
      </c>
      <c r="Y68" s="39">
        <f t="shared" ca="1" si="76"/>
        <v>0</v>
      </c>
      <c r="Z68" s="39">
        <f t="shared" ca="1" si="76"/>
        <v>0</v>
      </c>
      <c r="AA68" s="39">
        <f t="shared" ca="1" si="76"/>
        <v>0</v>
      </c>
      <c r="AB68" s="39">
        <f t="shared" ca="1" si="76"/>
        <v>0</v>
      </c>
      <c r="AC68" s="39">
        <f t="shared" ca="1" si="76"/>
        <v>0</v>
      </c>
      <c r="AD68" s="39">
        <f t="shared" ca="1" si="76"/>
        <v>0</v>
      </c>
      <c r="AE68" s="39">
        <f t="shared" ca="1" si="76"/>
        <v>0</v>
      </c>
      <c r="AF68" s="39">
        <f t="shared" ca="1" si="76"/>
        <v>0</v>
      </c>
      <c r="AG68" s="39">
        <f t="shared" ca="1" si="76"/>
        <v>0</v>
      </c>
      <c r="AH68" s="39">
        <f t="shared" ca="1" si="76"/>
        <v>0</v>
      </c>
      <c r="AI68" s="39">
        <f t="shared" ca="1" si="76"/>
        <v>0</v>
      </c>
      <c r="AJ68" s="39">
        <f t="shared" ca="1" si="76"/>
        <v>0</v>
      </c>
      <c r="AK68" s="39">
        <f t="shared" ca="1" si="76"/>
        <v>0</v>
      </c>
      <c r="AL68" s="39">
        <f t="shared" ca="1" si="76"/>
        <v>0</v>
      </c>
      <c r="AM68" s="39">
        <f t="shared" ca="1" si="76"/>
        <v>0</v>
      </c>
      <c r="AN68" s="39">
        <f t="shared" ca="1" si="76"/>
        <v>0</v>
      </c>
      <c r="AO68" s="39">
        <f t="shared" ca="1" si="76"/>
        <v>0</v>
      </c>
      <c r="AP68" s="39">
        <f t="shared" ca="1" si="76"/>
        <v>0</v>
      </c>
      <c r="AQ68" s="39">
        <f t="shared" ca="1" si="76"/>
        <v>0</v>
      </c>
      <c r="AR68" s="39">
        <f t="shared" ca="1" si="76"/>
        <v>0</v>
      </c>
      <c r="AS68" s="39">
        <f t="shared" ca="1" si="76"/>
        <v>0</v>
      </c>
      <c r="AT68" s="39">
        <f t="shared" ca="1" si="76"/>
        <v>0</v>
      </c>
      <c r="AU68" s="40">
        <f t="shared" ca="1" si="76"/>
        <v>0</v>
      </c>
      <c r="BO68" s="155" t="s">
        <v>240</v>
      </c>
      <c r="BP68" s="146">
        <f ca="1">BP64-BP65</f>
        <v>0</v>
      </c>
      <c r="BQ68" s="146">
        <f t="shared" ref="BQ68:CX68" ca="1" si="77">BQ64-BQ65</f>
        <v>0</v>
      </c>
      <c r="BR68" s="146">
        <f t="shared" ca="1" si="77"/>
        <v>0</v>
      </c>
      <c r="BS68" s="146">
        <f t="shared" ca="1" si="77"/>
        <v>0</v>
      </c>
      <c r="BT68" s="146">
        <f t="shared" ca="1" si="77"/>
        <v>0</v>
      </c>
      <c r="BU68" s="146">
        <f t="shared" ca="1" si="77"/>
        <v>0</v>
      </c>
      <c r="BV68" s="146">
        <f t="shared" ca="1" si="77"/>
        <v>0</v>
      </c>
      <c r="BW68" s="146">
        <f t="shared" ca="1" si="77"/>
        <v>0</v>
      </c>
      <c r="BX68" s="146">
        <f t="shared" ca="1" si="77"/>
        <v>0</v>
      </c>
      <c r="BY68" s="146">
        <f t="shared" ca="1" si="77"/>
        <v>0</v>
      </c>
      <c r="BZ68" s="146">
        <f t="shared" ca="1" si="77"/>
        <v>0</v>
      </c>
      <c r="CA68" s="146">
        <f t="shared" ca="1" si="77"/>
        <v>0</v>
      </c>
      <c r="CB68" s="146">
        <f t="shared" ca="1" si="77"/>
        <v>0</v>
      </c>
      <c r="CC68" s="146">
        <f t="shared" ca="1" si="77"/>
        <v>0</v>
      </c>
      <c r="CD68" s="146">
        <f t="shared" ca="1" si="77"/>
        <v>0</v>
      </c>
      <c r="CE68" s="146">
        <f t="shared" ca="1" si="77"/>
        <v>0</v>
      </c>
      <c r="CF68" s="146">
        <f t="shared" ca="1" si="77"/>
        <v>0</v>
      </c>
      <c r="CG68" s="146">
        <f t="shared" ca="1" si="77"/>
        <v>0</v>
      </c>
      <c r="CH68" s="146">
        <f t="shared" ca="1" si="77"/>
        <v>0</v>
      </c>
      <c r="CI68" s="146">
        <f t="shared" ca="1" si="77"/>
        <v>0</v>
      </c>
      <c r="CJ68" s="146">
        <f t="shared" ca="1" si="77"/>
        <v>0</v>
      </c>
      <c r="CK68" s="146">
        <f t="shared" ca="1" si="77"/>
        <v>0</v>
      </c>
      <c r="CL68" s="146">
        <f t="shared" ca="1" si="77"/>
        <v>0</v>
      </c>
      <c r="CM68" s="146">
        <f t="shared" ca="1" si="77"/>
        <v>0</v>
      </c>
      <c r="CN68" s="146">
        <f t="shared" ca="1" si="77"/>
        <v>0</v>
      </c>
      <c r="CO68" s="146">
        <f t="shared" ca="1" si="77"/>
        <v>0</v>
      </c>
      <c r="CP68" s="146">
        <f t="shared" ca="1" si="77"/>
        <v>0</v>
      </c>
      <c r="CQ68" s="146">
        <f t="shared" ca="1" si="77"/>
        <v>0</v>
      </c>
      <c r="CR68" s="146">
        <f t="shared" ca="1" si="77"/>
        <v>0</v>
      </c>
      <c r="CS68" s="146">
        <f t="shared" ca="1" si="77"/>
        <v>0</v>
      </c>
      <c r="CT68" s="146">
        <f t="shared" ca="1" si="77"/>
        <v>0</v>
      </c>
      <c r="CU68" s="146">
        <f t="shared" ca="1" si="77"/>
        <v>0</v>
      </c>
      <c r="CV68" s="146">
        <f t="shared" ca="1" si="77"/>
        <v>0</v>
      </c>
      <c r="CW68" s="146">
        <f t="shared" ca="1" si="77"/>
        <v>0</v>
      </c>
      <c r="CX68" s="147">
        <f t="shared" ca="1" si="77"/>
        <v>0</v>
      </c>
    </row>
    <row r="69" spans="3:102" ht="15.75" thickBot="1" x14ac:dyDescent="0.3">
      <c r="C69" s="4" t="str">
        <f t="shared" si="1"/>
        <v>Line 69: Total payments by Government. This is a calculation. This is the sum of revenues and payments.</v>
      </c>
      <c r="E69" s="4">
        <f t="shared" si="2"/>
        <v>69</v>
      </c>
      <c r="F69" s="4" t="s">
        <v>8</v>
      </c>
      <c r="G69" s="4" t="s">
        <v>10</v>
      </c>
      <c r="H69" s="1" t="s">
        <v>27</v>
      </c>
      <c r="I69" s="1" t="s">
        <v>10</v>
      </c>
      <c r="K69" s="1" t="s">
        <v>14</v>
      </c>
      <c r="M69" s="41">
        <f ca="1">SUM(M66:M68)</f>
        <v>0</v>
      </c>
      <c r="N69" s="42">
        <f t="shared" ref="N69:AU69" ca="1" si="78">SUM(N66:N68)</f>
        <v>0</v>
      </c>
      <c r="O69" s="42">
        <f t="shared" ca="1" si="78"/>
        <v>0</v>
      </c>
      <c r="P69" s="42">
        <f t="shared" ca="1" si="78"/>
        <v>0</v>
      </c>
      <c r="Q69" s="42">
        <f t="shared" ca="1" si="78"/>
        <v>0</v>
      </c>
      <c r="R69" s="42">
        <f t="shared" ca="1" si="78"/>
        <v>0</v>
      </c>
      <c r="S69" s="42">
        <f t="shared" ca="1" si="78"/>
        <v>0</v>
      </c>
      <c r="T69" s="42">
        <f t="shared" ca="1" si="78"/>
        <v>0</v>
      </c>
      <c r="U69" s="42">
        <f t="shared" ca="1" si="78"/>
        <v>0</v>
      </c>
      <c r="V69" s="42">
        <f t="shared" ca="1" si="78"/>
        <v>0</v>
      </c>
      <c r="W69" s="42">
        <f t="shared" ca="1" si="78"/>
        <v>0</v>
      </c>
      <c r="X69" s="42">
        <f t="shared" ca="1" si="78"/>
        <v>0</v>
      </c>
      <c r="Y69" s="42">
        <f t="shared" ca="1" si="78"/>
        <v>0</v>
      </c>
      <c r="Z69" s="42">
        <f t="shared" ca="1" si="78"/>
        <v>0</v>
      </c>
      <c r="AA69" s="42">
        <f t="shared" ca="1" si="78"/>
        <v>0</v>
      </c>
      <c r="AB69" s="42">
        <f t="shared" ca="1" si="78"/>
        <v>0</v>
      </c>
      <c r="AC69" s="42">
        <f t="shared" ca="1" si="78"/>
        <v>0</v>
      </c>
      <c r="AD69" s="42">
        <f t="shared" ca="1" si="78"/>
        <v>0</v>
      </c>
      <c r="AE69" s="42">
        <f t="shared" ca="1" si="78"/>
        <v>0</v>
      </c>
      <c r="AF69" s="42">
        <f t="shared" ca="1" si="78"/>
        <v>0</v>
      </c>
      <c r="AG69" s="42">
        <f t="shared" ca="1" si="78"/>
        <v>0</v>
      </c>
      <c r="AH69" s="42">
        <f t="shared" ca="1" si="78"/>
        <v>0</v>
      </c>
      <c r="AI69" s="42">
        <f t="shared" ca="1" si="78"/>
        <v>0</v>
      </c>
      <c r="AJ69" s="42">
        <f t="shared" ca="1" si="78"/>
        <v>0</v>
      </c>
      <c r="AK69" s="42">
        <f t="shared" ca="1" si="78"/>
        <v>0</v>
      </c>
      <c r="AL69" s="42">
        <f t="shared" ca="1" si="78"/>
        <v>0</v>
      </c>
      <c r="AM69" s="42">
        <f t="shared" ca="1" si="78"/>
        <v>0</v>
      </c>
      <c r="AN69" s="42">
        <f t="shared" ca="1" si="78"/>
        <v>0</v>
      </c>
      <c r="AO69" s="42">
        <f t="shared" ca="1" si="78"/>
        <v>0</v>
      </c>
      <c r="AP69" s="42">
        <f t="shared" ca="1" si="78"/>
        <v>0</v>
      </c>
      <c r="AQ69" s="42">
        <f t="shared" ca="1" si="78"/>
        <v>0</v>
      </c>
      <c r="AR69" s="42">
        <f t="shared" ca="1" si="78"/>
        <v>0</v>
      </c>
      <c r="AS69" s="42">
        <f t="shared" ca="1" si="78"/>
        <v>0</v>
      </c>
      <c r="AT69" s="42">
        <f t="shared" ca="1" si="78"/>
        <v>0</v>
      </c>
      <c r="AU69" s="43">
        <f t="shared" ca="1" si="78"/>
        <v>0</v>
      </c>
      <c r="BO69" s="157" t="s">
        <v>242</v>
      </c>
      <c r="BP69" s="148">
        <f ca="1">-M66</f>
        <v>0</v>
      </c>
      <c r="BQ69" s="148">
        <f t="shared" ref="BQ69:CX69" ca="1" si="79">-N66</f>
        <v>0</v>
      </c>
      <c r="BR69" s="148">
        <f t="shared" ca="1" si="79"/>
        <v>0</v>
      </c>
      <c r="BS69" s="148">
        <f t="shared" ca="1" si="79"/>
        <v>0</v>
      </c>
      <c r="BT69" s="148">
        <f t="shared" ca="1" si="79"/>
        <v>0</v>
      </c>
      <c r="BU69" s="148">
        <f t="shared" ca="1" si="79"/>
        <v>0</v>
      </c>
      <c r="BV69" s="148">
        <f t="shared" ca="1" si="79"/>
        <v>0</v>
      </c>
      <c r="BW69" s="148">
        <f t="shared" ca="1" si="79"/>
        <v>0</v>
      </c>
      <c r="BX69" s="148">
        <f t="shared" ca="1" si="79"/>
        <v>0</v>
      </c>
      <c r="BY69" s="148">
        <f t="shared" ca="1" si="79"/>
        <v>0</v>
      </c>
      <c r="BZ69" s="148">
        <f t="shared" ca="1" si="79"/>
        <v>0</v>
      </c>
      <c r="CA69" s="148">
        <f t="shared" ca="1" si="79"/>
        <v>0</v>
      </c>
      <c r="CB69" s="148">
        <f t="shared" ca="1" si="79"/>
        <v>0</v>
      </c>
      <c r="CC69" s="148">
        <f t="shared" ca="1" si="79"/>
        <v>0</v>
      </c>
      <c r="CD69" s="148">
        <f t="shared" ca="1" si="79"/>
        <v>0</v>
      </c>
      <c r="CE69" s="148">
        <f t="shared" ca="1" si="79"/>
        <v>0</v>
      </c>
      <c r="CF69" s="148">
        <f t="shared" ca="1" si="79"/>
        <v>0</v>
      </c>
      <c r="CG69" s="148">
        <f t="shared" ca="1" si="79"/>
        <v>0</v>
      </c>
      <c r="CH69" s="148">
        <f t="shared" ca="1" si="79"/>
        <v>0</v>
      </c>
      <c r="CI69" s="148">
        <f t="shared" ca="1" si="79"/>
        <v>0</v>
      </c>
      <c r="CJ69" s="148">
        <f t="shared" ca="1" si="79"/>
        <v>0</v>
      </c>
      <c r="CK69" s="148">
        <f t="shared" ca="1" si="79"/>
        <v>0</v>
      </c>
      <c r="CL69" s="148">
        <f t="shared" ca="1" si="79"/>
        <v>0</v>
      </c>
      <c r="CM69" s="148">
        <f t="shared" ca="1" si="79"/>
        <v>0</v>
      </c>
      <c r="CN69" s="148">
        <f t="shared" ca="1" si="79"/>
        <v>0</v>
      </c>
      <c r="CO69" s="148">
        <f t="shared" ca="1" si="79"/>
        <v>0</v>
      </c>
      <c r="CP69" s="148">
        <f t="shared" ca="1" si="79"/>
        <v>0</v>
      </c>
      <c r="CQ69" s="148">
        <f t="shared" ca="1" si="79"/>
        <v>0</v>
      </c>
      <c r="CR69" s="148">
        <f t="shared" ca="1" si="79"/>
        <v>0</v>
      </c>
      <c r="CS69" s="148">
        <f t="shared" ca="1" si="79"/>
        <v>0</v>
      </c>
      <c r="CT69" s="148">
        <f t="shared" ca="1" si="79"/>
        <v>0</v>
      </c>
      <c r="CU69" s="148">
        <f t="shared" ca="1" si="79"/>
        <v>0</v>
      </c>
      <c r="CV69" s="148">
        <f t="shared" ca="1" si="79"/>
        <v>0</v>
      </c>
      <c r="CW69" s="148">
        <f t="shared" ca="1" si="79"/>
        <v>0</v>
      </c>
      <c r="CX69" s="149">
        <f t="shared" ca="1" si="79"/>
        <v>0</v>
      </c>
    </row>
  </sheetData>
  <sheetProtection algorithmName="SHA-512" hashValue="a/ycCMxmo0Ecg8qRGc6CZIzgyUlOUIMfmarV3irqylliFySEQOMZ6Kjha3KKZ18RmnD/O35P4l9KSWRuj41N8g==" saltValue="+AzlFWxovof3gBNs6xN8jA==" spinCount="100000" sheet="1" objects="1" scenarios="1" formatCells="0" formatColumns="0" formatRows="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3BEC5-2971-4FFF-B719-2628A1921F37}">
  <sheetPr codeName="Sheet5"/>
  <dimension ref="A1:CX69"/>
  <sheetViews>
    <sheetView topLeftCell="G1" zoomScale="71" zoomScaleNormal="71" workbookViewId="0">
      <selection activeCell="K32" sqref="K32"/>
    </sheetView>
  </sheetViews>
  <sheetFormatPr defaultRowHeight="15" outlineLevelRow="1" outlineLevelCol="1" x14ac:dyDescent="0.25"/>
  <cols>
    <col min="1" max="1" width="12.5703125" style="1" hidden="1" customWidth="1" outlineLevel="1"/>
    <col min="2" max="2" width="10.5703125" style="1" hidden="1" customWidth="1" outlineLevel="1"/>
    <col min="3" max="6" width="13.42578125" style="4" hidden="1" customWidth="1" outlineLevel="1"/>
    <col min="7" max="7" width="4.42578125" style="4" customWidth="1" collapsed="1"/>
    <col min="8" max="8" width="23.140625" style="1" customWidth="1"/>
    <col min="9" max="9" width="4.42578125" style="1" customWidth="1"/>
    <col min="10" max="10" width="4.85546875" style="1" customWidth="1"/>
    <col min="11" max="11" width="40" style="1" customWidth="1"/>
    <col min="12" max="12" width="7.28515625" style="1" customWidth="1"/>
    <col min="13" max="14" width="10" style="1" customWidth="1"/>
    <col min="15" max="15" width="13.28515625" style="1" customWidth="1"/>
    <col min="16" max="20" width="10" style="1" customWidth="1"/>
    <col min="21" max="22" width="9.140625" style="1"/>
    <col min="23" max="23" width="10.5703125" style="1" bestFit="1" customWidth="1"/>
    <col min="24" max="66" width="9.140625" style="1"/>
    <col min="67" max="67" width="26.42578125" style="1" customWidth="1"/>
    <col min="68" max="16384" width="9.140625" style="1"/>
  </cols>
  <sheetData>
    <row r="1" spans="1:102" x14ac:dyDescent="0.25">
      <c r="A1" s="1" t="s">
        <v>90</v>
      </c>
      <c r="C1" s="20">
        <f ca="1">TODAY()</f>
        <v>43958</v>
      </c>
    </row>
    <row r="2" spans="1:102" ht="18.75" x14ac:dyDescent="0.3">
      <c r="H2" s="2" t="s">
        <v>31</v>
      </c>
      <c r="J2" s="3" t="s">
        <v>1</v>
      </c>
      <c r="L2" s="57" t="s">
        <v>36</v>
      </c>
      <c r="M2" s="174" t="s">
        <v>250</v>
      </c>
      <c r="N2" s="175"/>
      <c r="O2" s="175"/>
      <c r="P2" s="175"/>
      <c r="Q2" s="50" t="s">
        <v>3</v>
      </c>
      <c r="R2" s="50"/>
      <c r="S2" s="50"/>
      <c r="T2" s="50"/>
      <c r="U2" s="51" t="s">
        <v>5</v>
      </c>
      <c r="V2" s="51"/>
      <c r="W2" s="51"/>
      <c r="X2" s="51"/>
      <c r="Y2" s="52" t="s">
        <v>2</v>
      </c>
      <c r="Z2" s="52"/>
      <c r="AA2" s="52"/>
      <c r="AB2" s="52"/>
      <c r="AC2" s="53" t="s">
        <v>32</v>
      </c>
      <c r="AD2" s="53"/>
      <c r="AE2" s="53"/>
      <c r="AF2" s="54"/>
    </row>
    <row r="3" spans="1:102" x14ac:dyDescent="0.25">
      <c r="H3" s="1" t="s">
        <v>40</v>
      </c>
    </row>
    <row r="4" spans="1:102" ht="15.75" thickBot="1" x14ac:dyDescent="0.3">
      <c r="I4" s="2"/>
      <c r="J4" s="2" t="s">
        <v>35</v>
      </c>
    </row>
    <row r="5" spans="1:102" ht="15.75" thickBot="1" x14ac:dyDescent="0.3">
      <c r="C5" s="4" t="str">
        <f>IF(AND(F5="",H5=""),"","Line "&amp;E5&amp;": "&amp;K5&amp;". This is "&amp;F5&amp;". "&amp;H5)</f>
        <v>Line 5: Start of Analysis FYI. This is an input. Enter the desired first year of the analysis.</v>
      </c>
      <c r="E5" s="4">
        <f>ROW(F5)</f>
        <v>5</v>
      </c>
      <c r="F5" s="4" t="s">
        <v>6</v>
      </c>
      <c r="G5" s="4" t="s">
        <v>10</v>
      </c>
      <c r="H5" s="1" t="s">
        <v>9</v>
      </c>
      <c r="I5" s="1" t="s">
        <v>10</v>
      </c>
      <c r="K5" s="1" t="s">
        <v>34</v>
      </c>
      <c r="M5" s="173">
        <f>'Input Cashflows'!M5</f>
        <v>2020</v>
      </c>
      <c r="N5" s="12">
        <f>M5+1</f>
        <v>2021</v>
      </c>
      <c r="O5" s="12">
        <f t="shared" ref="O5:AD5" si="0">N5+1</f>
        <v>2022</v>
      </c>
      <c r="P5" s="12">
        <f t="shared" si="0"/>
        <v>2023</v>
      </c>
      <c r="Q5" s="12">
        <f t="shared" si="0"/>
        <v>2024</v>
      </c>
      <c r="R5" s="12">
        <f t="shared" si="0"/>
        <v>2025</v>
      </c>
      <c r="S5" s="12">
        <f t="shared" si="0"/>
        <v>2026</v>
      </c>
      <c r="T5" s="12">
        <f t="shared" si="0"/>
        <v>2027</v>
      </c>
      <c r="U5" s="12">
        <f t="shared" si="0"/>
        <v>2028</v>
      </c>
      <c r="V5" s="12">
        <f t="shared" si="0"/>
        <v>2029</v>
      </c>
      <c r="W5" s="12">
        <f t="shared" si="0"/>
        <v>2030</v>
      </c>
      <c r="X5" s="12">
        <f t="shared" si="0"/>
        <v>2031</v>
      </c>
      <c r="Y5" s="12">
        <f t="shared" si="0"/>
        <v>2032</v>
      </c>
      <c r="Z5" s="12">
        <f t="shared" si="0"/>
        <v>2033</v>
      </c>
      <c r="AA5" s="12">
        <f t="shared" si="0"/>
        <v>2034</v>
      </c>
      <c r="AB5" s="12">
        <f t="shared" si="0"/>
        <v>2035</v>
      </c>
      <c r="AC5" s="12">
        <f t="shared" si="0"/>
        <v>2036</v>
      </c>
      <c r="AD5" s="12">
        <f t="shared" si="0"/>
        <v>2037</v>
      </c>
      <c r="AE5" s="12">
        <f t="shared" ref="AE5:AT5" si="1">AD5+1</f>
        <v>2038</v>
      </c>
      <c r="AF5" s="12">
        <f t="shared" si="1"/>
        <v>2039</v>
      </c>
      <c r="AG5" s="12">
        <f t="shared" si="1"/>
        <v>2040</v>
      </c>
      <c r="AH5" s="12">
        <f t="shared" si="1"/>
        <v>2041</v>
      </c>
      <c r="AI5" s="12">
        <f t="shared" si="1"/>
        <v>2042</v>
      </c>
      <c r="AJ5" s="12">
        <f t="shared" si="1"/>
        <v>2043</v>
      </c>
      <c r="AK5" s="12">
        <f t="shared" si="1"/>
        <v>2044</v>
      </c>
      <c r="AL5" s="12">
        <f t="shared" si="1"/>
        <v>2045</v>
      </c>
      <c r="AM5" s="12">
        <f t="shared" si="1"/>
        <v>2046</v>
      </c>
      <c r="AN5" s="12">
        <f t="shared" si="1"/>
        <v>2047</v>
      </c>
      <c r="AO5" s="12">
        <f t="shared" si="1"/>
        <v>2048</v>
      </c>
      <c r="AP5" s="12">
        <f t="shared" si="1"/>
        <v>2049</v>
      </c>
      <c r="AQ5" s="12">
        <f t="shared" si="1"/>
        <v>2050</v>
      </c>
      <c r="AR5" s="12">
        <f t="shared" si="1"/>
        <v>2051</v>
      </c>
      <c r="AS5" s="12">
        <f t="shared" si="1"/>
        <v>2052</v>
      </c>
      <c r="AT5" s="12">
        <f t="shared" si="1"/>
        <v>2053</v>
      </c>
      <c r="AU5" s="13">
        <f>AT5+1</f>
        <v>2054</v>
      </c>
      <c r="BO5" s="1" t="s">
        <v>238</v>
      </c>
    </row>
    <row r="6" spans="1:102" ht="15.75" thickBot="1" x14ac:dyDescent="0.3">
      <c r="C6" s="4" t="str">
        <f t="shared" ref="C6:C69" si="2">IF(AND(F6="",H6=""),"","Line "&amp;E6&amp;": "&amp;K6&amp;". This is "&amp;F6&amp;". "&amp;H6)</f>
        <v/>
      </c>
      <c r="E6" s="4">
        <f t="shared" ref="E6:E69" si="3">ROW(F6)</f>
        <v>6</v>
      </c>
      <c r="G6" s="4" t="s">
        <v>10</v>
      </c>
      <c r="I6" s="1" t="s">
        <v>10</v>
      </c>
      <c r="BO6" s="154"/>
      <c r="BP6" s="152">
        <f>M$5</f>
        <v>2020</v>
      </c>
      <c r="BQ6" s="152">
        <f t="shared" ref="BQ6:CX6" si="4">N$5</f>
        <v>2021</v>
      </c>
      <c r="BR6" s="152">
        <f t="shared" si="4"/>
        <v>2022</v>
      </c>
      <c r="BS6" s="152">
        <f t="shared" si="4"/>
        <v>2023</v>
      </c>
      <c r="BT6" s="152">
        <f t="shared" si="4"/>
        <v>2024</v>
      </c>
      <c r="BU6" s="152">
        <f t="shared" si="4"/>
        <v>2025</v>
      </c>
      <c r="BV6" s="152">
        <f t="shared" si="4"/>
        <v>2026</v>
      </c>
      <c r="BW6" s="152">
        <f t="shared" si="4"/>
        <v>2027</v>
      </c>
      <c r="BX6" s="152">
        <f t="shared" si="4"/>
        <v>2028</v>
      </c>
      <c r="BY6" s="152">
        <f t="shared" si="4"/>
        <v>2029</v>
      </c>
      <c r="BZ6" s="152">
        <f t="shared" si="4"/>
        <v>2030</v>
      </c>
      <c r="CA6" s="152">
        <f t="shared" si="4"/>
        <v>2031</v>
      </c>
      <c r="CB6" s="152">
        <f t="shared" si="4"/>
        <v>2032</v>
      </c>
      <c r="CC6" s="152">
        <f t="shared" si="4"/>
        <v>2033</v>
      </c>
      <c r="CD6" s="152">
        <f t="shared" si="4"/>
        <v>2034</v>
      </c>
      <c r="CE6" s="152">
        <f t="shared" si="4"/>
        <v>2035</v>
      </c>
      <c r="CF6" s="152">
        <f t="shared" si="4"/>
        <v>2036</v>
      </c>
      <c r="CG6" s="152">
        <f t="shared" si="4"/>
        <v>2037</v>
      </c>
      <c r="CH6" s="152">
        <f t="shared" si="4"/>
        <v>2038</v>
      </c>
      <c r="CI6" s="152">
        <f t="shared" si="4"/>
        <v>2039</v>
      </c>
      <c r="CJ6" s="152">
        <f t="shared" si="4"/>
        <v>2040</v>
      </c>
      <c r="CK6" s="152">
        <f t="shared" si="4"/>
        <v>2041</v>
      </c>
      <c r="CL6" s="152">
        <f t="shared" si="4"/>
        <v>2042</v>
      </c>
      <c r="CM6" s="152">
        <f t="shared" si="4"/>
        <v>2043</v>
      </c>
      <c r="CN6" s="152">
        <f t="shared" si="4"/>
        <v>2044</v>
      </c>
      <c r="CO6" s="152">
        <f t="shared" si="4"/>
        <v>2045</v>
      </c>
      <c r="CP6" s="152">
        <f t="shared" si="4"/>
        <v>2046</v>
      </c>
      <c r="CQ6" s="152">
        <f t="shared" si="4"/>
        <v>2047</v>
      </c>
      <c r="CR6" s="152">
        <f t="shared" si="4"/>
        <v>2048</v>
      </c>
      <c r="CS6" s="152">
        <f t="shared" si="4"/>
        <v>2049</v>
      </c>
      <c r="CT6" s="152">
        <f t="shared" si="4"/>
        <v>2050</v>
      </c>
      <c r="CU6" s="152">
        <f t="shared" si="4"/>
        <v>2051</v>
      </c>
      <c r="CV6" s="152">
        <f t="shared" si="4"/>
        <v>2052</v>
      </c>
      <c r="CW6" s="152">
        <f t="shared" si="4"/>
        <v>2053</v>
      </c>
      <c r="CX6" s="153">
        <f t="shared" si="4"/>
        <v>2054</v>
      </c>
    </row>
    <row r="7" spans="1:102" x14ac:dyDescent="0.25">
      <c r="C7" s="4" t="str">
        <f t="shared" si="2"/>
        <v>Line 7: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7" s="4">
        <f t="shared" si="3"/>
        <v>7</v>
      </c>
      <c r="F7" s="4" t="s">
        <v>6</v>
      </c>
      <c r="G7" s="4" t="s">
        <v>10</v>
      </c>
      <c r="H7" s="1" t="s">
        <v>48</v>
      </c>
      <c r="I7" s="1" t="s">
        <v>10</v>
      </c>
      <c r="K7" s="1" t="s">
        <v>15</v>
      </c>
      <c r="M7" s="176">
        <f>'Input Cashflows'!M7</f>
        <v>0</v>
      </c>
      <c r="N7" s="177">
        <f>'Input Cashflows'!N7</f>
        <v>0</v>
      </c>
      <c r="O7" s="177">
        <f>'Input Cashflows'!O7</f>
        <v>0</v>
      </c>
      <c r="P7" s="177">
        <f>'Input Cashflows'!P7</f>
        <v>0</v>
      </c>
      <c r="Q7" s="177">
        <f>'Input Cashflows'!Q7</f>
        <v>0</v>
      </c>
      <c r="R7" s="177">
        <f>'Input Cashflows'!R7</f>
        <v>0</v>
      </c>
      <c r="S7" s="177">
        <f>'Input Cashflows'!S7</f>
        <v>0</v>
      </c>
      <c r="T7" s="177">
        <f>'Input Cashflows'!T7</f>
        <v>0</v>
      </c>
      <c r="U7" s="177">
        <f>'Input Cashflows'!U7</f>
        <v>0</v>
      </c>
      <c r="V7" s="177">
        <f>'Input Cashflows'!V7</f>
        <v>0</v>
      </c>
      <c r="W7" s="177">
        <f>'Input Cashflows'!W7</f>
        <v>0</v>
      </c>
      <c r="X7" s="177">
        <f>'Input Cashflows'!X7</f>
        <v>0</v>
      </c>
      <c r="Y7" s="177">
        <f>'Input Cashflows'!Y7</f>
        <v>0</v>
      </c>
      <c r="Z7" s="177">
        <f>'Input Cashflows'!Z7</f>
        <v>0</v>
      </c>
      <c r="AA7" s="177">
        <f>'Input Cashflows'!AA7</f>
        <v>0</v>
      </c>
      <c r="AB7" s="177">
        <f>'Input Cashflows'!AB7</f>
        <v>0</v>
      </c>
      <c r="AC7" s="177">
        <f>'Input Cashflows'!AC7</f>
        <v>0</v>
      </c>
      <c r="AD7" s="177">
        <f>'Input Cashflows'!AD7</f>
        <v>0</v>
      </c>
      <c r="AE7" s="177">
        <f>'Input Cashflows'!AE7</f>
        <v>0</v>
      </c>
      <c r="AF7" s="177">
        <f>'Input Cashflows'!AF7</f>
        <v>0</v>
      </c>
      <c r="AG7" s="177">
        <f>'Input Cashflows'!AG7</f>
        <v>0</v>
      </c>
      <c r="AH7" s="177">
        <f>'Input Cashflows'!AH7</f>
        <v>0</v>
      </c>
      <c r="AI7" s="177">
        <f>'Input Cashflows'!AI7</f>
        <v>0</v>
      </c>
      <c r="AJ7" s="177">
        <f>'Input Cashflows'!AJ7</f>
        <v>0</v>
      </c>
      <c r="AK7" s="177">
        <f>'Input Cashflows'!AK7</f>
        <v>0</v>
      </c>
      <c r="AL7" s="177">
        <f>'Input Cashflows'!AL7</f>
        <v>0</v>
      </c>
      <c r="AM7" s="177">
        <f>'Input Cashflows'!AM7</f>
        <v>0</v>
      </c>
      <c r="AN7" s="177">
        <f>'Input Cashflows'!AN7</f>
        <v>0</v>
      </c>
      <c r="AO7" s="177">
        <f>'Input Cashflows'!AO7</f>
        <v>0</v>
      </c>
      <c r="AP7" s="177">
        <f>'Input Cashflows'!AP7</f>
        <v>0</v>
      </c>
      <c r="AQ7" s="177">
        <f>'Input Cashflows'!AQ7</f>
        <v>0</v>
      </c>
      <c r="AR7" s="178">
        <f>'Input Cashflows'!AR7</f>
        <v>0</v>
      </c>
      <c r="AS7" s="178">
        <f>'Input Cashflows'!AS7</f>
        <v>0</v>
      </c>
      <c r="AT7" s="178">
        <f>'Input Cashflows'!AT7</f>
        <v>0</v>
      </c>
      <c r="AU7" s="179">
        <f>'Input Cashflows'!AU7</f>
        <v>0</v>
      </c>
      <c r="BO7" s="155" t="str">
        <f>K7</f>
        <v>Gross Operating Income to Company</v>
      </c>
      <c r="BP7" s="146">
        <f t="shared" ref="BP7:CX7" si="5">M7</f>
        <v>0</v>
      </c>
      <c r="BQ7" s="146">
        <f t="shared" si="5"/>
        <v>0</v>
      </c>
      <c r="BR7" s="146">
        <f t="shared" si="5"/>
        <v>0</v>
      </c>
      <c r="BS7" s="146">
        <f t="shared" si="5"/>
        <v>0</v>
      </c>
      <c r="BT7" s="146">
        <f t="shared" si="5"/>
        <v>0</v>
      </c>
      <c r="BU7" s="146">
        <f t="shared" si="5"/>
        <v>0</v>
      </c>
      <c r="BV7" s="146">
        <f t="shared" si="5"/>
        <v>0</v>
      </c>
      <c r="BW7" s="146">
        <f t="shared" si="5"/>
        <v>0</v>
      </c>
      <c r="BX7" s="146">
        <f t="shared" si="5"/>
        <v>0</v>
      </c>
      <c r="BY7" s="146">
        <f t="shared" si="5"/>
        <v>0</v>
      </c>
      <c r="BZ7" s="146">
        <f t="shared" si="5"/>
        <v>0</v>
      </c>
      <c r="CA7" s="146">
        <f t="shared" si="5"/>
        <v>0</v>
      </c>
      <c r="CB7" s="146">
        <f t="shared" si="5"/>
        <v>0</v>
      </c>
      <c r="CC7" s="146">
        <f t="shared" si="5"/>
        <v>0</v>
      </c>
      <c r="CD7" s="146">
        <f t="shared" si="5"/>
        <v>0</v>
      </c>
      <c r="CE7" s="146">
        <f t="shared" si="5"/>
        <v>0</v>
      </c>
      <c r="CF7" s="146">
        <f t="shared" si="5"/>
        <v>0</v>
      </c>
      <c r="CG7" s="146">
        <f t="shared" si="5"/>
        <v>0</v>
      </c>
      <c r="CH7" s="146">
        <f t="shared" si="5"/>
        <v>0</v>
      </c>
      <c r="CI7" s="146">
        <f t="shared" si="5"/>
        <v>0</v>
      </c>
      <c r="CJ7" s="146">
        <f t="shared" si="5"/>
        <v>0</v>
      </c>
      <c r="CK7" s="146">
        <f t="shared" si="5"/>
        <v>0</v>
      </c>
      <c r="CL7" s="146">
        <f t="shared" si="5"/>
        <v>0</v>
      </c>
      <c r="CM7" s="146">
        <f t="shared" si="5"/>
        <v>0</v>
      </c>
      <c r="CN7" s="146">
        <f t="shared" si="5"/>
        <v>0</v>
      </c>
      <c r="CO7" s="146">
        <f t="shared" si="5"/>
        <v>0</v>
      </c>
      <c r="CP7" s="146">
        <f t="shared" si="5"/>
        <v>0</v>
      </c>
      <c r="CQ7" s="146">
        <f t="shared" si="5"/>
        <v>0</v>
      </c>
      <c r="CR7" s="146">
        <f t="shared" si="5"/>
        <v>0</v>
      </c>
      <c r="CS7" s="146">
        <f t="shared" si="5"/>
        <v>0</v>
      </c>
      <c r="CT7" s="146">
        <f t="shared" si="5"/>
        <v>0</v>
      </c>
      <c r="CU7" s="146">
        <f t="shared" si="5"/>
        <v>0</v>
      </c>
      <c r="CV7" s="146">
        <f t="shared" si="5"/>
        <v>0</v>
      </c>
      <c r="CW7" s="146">
        <f t="shared" si="5"/>
        <v>0</v>
      </c>
      <c r="CX7" s="147">
        <f t="shared" si="5"/>
        <v>0</v>
      </c>
    </row>
    <row r="8" spans="1:102" x14ac:dyDescent="0.25">
      <c r="C8" s="4" t="str">
        <f t="shared" si="2"/>
        <v>Line 8: Operating Expenses. This is an input. Enter the projected operating costs per year.  This can include capital or construction costs.</v>
      </c>
      <c r="E8" s="4">
        <f t="shared" si="3"/>
        <v>8</v>
      </c>
      <c r="F8" s="4" t="s">
        <v>6</v>
      </c>
      <c r="G8" s="4" t="s">
        <v>10</v>
      </c>
      <c r="H8" s="1" t="s">
        <v>37</v>
      </c>
      <c r="I8" s="1" t="s">
        <v>10</v>
      </c>
      <c r="K8" s="1" t="s">
        <v>4</v>
      </c>
      <c r="L8" s="1" t="s">
        <v>33</v>
      </c>
      <c r="M8" s="180">
        <f>'Input Cashflows'!M8</f>
        <v>0</v>
      </c>
      <c r="N8" s="181">
        <f>'Input Cashflows'!N8</f>
        <v>0</v>
      </c>
      <c r="O8" s="181">
        <f>'Input Cashflows'!O8</f>
        <v>0</v>
      </c>
      <c r="P8" s="181">
        <f>'Input Cashflows'!P8</f>
        <v>0</v>
      </c>
      <c r="Q8" s="181">
        <f>'Input Cashflows'!Q8</f>
        <v>0</v>
      </c>
      <c r="R8" s="181">
        <f>'Input Cashflows'!R8</f>
        <v>0</v>
      </c>
      <c r="S8" s="181">
        <f>'Input Cashflows'!S8</f>
        <v>0</v>
      </c>
      <c r="T8" s="181">
        <f>'Input Cashflows'!T8</f>
        <v>0</v>
      </c>
      <c r="U8" s="181">
        <f>'Input Cashflows'!U8</f>
        <v>0</v>
      </c>
      <c r="V8" s="181">
        <f>'Input Cashflows'!V8</f>
        <v>0</v>
      </c>
      <c r="W8" s="181">
        <f>'Input Cashflows'!W8</f>
        <v>0</v>
      </c>
      <c r="X8" s="181">
        <f>'Input Cashflows'!X8</f>
        <v>0</v>
      </c>
      <c r="Y8" s="181">
        <f>'Input Cashflows'!Y8</f>
        <v>0</v>
      </c>
      <c r="Z8" s="181">
        <f>'Input Cashflows'!Z8</f>
        <v>0</v>
      </c>
      <c r="AA8" s="181">
        <f>'Input Cashflows'!AA8</f>
        <v>0</v>
      </c>
      <c r="AB8" s="181">
        <f>'Input Cashflows'!AB8</f>
        <v>0</v>
      </c>
      <c r="AC8" s="181">
        <f>'Input Cashflows'!AC8</f>
        <v>0</v>
      </c>
      <c r="AD8" s="181">
        <f>'Input Cashflows'!AD8</f>
        <v>0</v>
      </c>
      <c r="AE8" s="181">
        <f>'Input Cashflows'!AE8</f>
        <v>0</v>
      </c>
      <c r="AF8" s="181">
        <f>'Input Cashflows'!AF8</f>
        <v>0</v>
      </c>
      <c r="AG8" s="181">
        <f>'Input Cashflows'!AG8</f>
        <v>0</v>
      </c>
      <c r="AH8" s="181">
        <f>'Input Cashflows'!AH8</f>
        <v>0</v>
      </c>
      <c r="AI8" s="181">
        <f>'Input Cashflows'!AI8</f>
        <v>0</v>
      </c>
      <c r="AJ8" s="181">
        <f>'Input Cashflows'!AJ8</f>
        <v>0</v>
      </c>
      <c r="AK8" s="181">
        <f>'Input Cashflows'!AK8</f>
        <v>0</v>
      </c>
      <c r="AL8" s="181">
        <f>'Input Cashflows'!AL8</f>
        <v>0</v>
      </c>
      <c r="AM8" s="181">
        <f>'Input Cashflows'!AM8</f>
        <v>0</v>
      </c>
      <c r="AN8" s="181">
        <f>'Input Cashflows'!AN8</f>
        <v>0</v>
      </c>
      <c r="AO8" s="181">
        <f>'Input Cashflows'!AO8</f>
        <v>0</v>
      </c>
      <c r="AP8" s="181">
        <f>'Input Cashflows'!AP8</f>
        <v>0</v>
      </c>
      <c r="AQ8" s="181">
        <f>'Input Cashflows'!AQ8</f>
        <v>0</v>
      </c>
      <c r="AR8" s="182">
        <f>'Input Cashflows'!AR8</f>
        <v>0</v>
      </c>
      <c r="AS8" s="182">
        <f>'Input Cashflows'!AS8</f>
        <v>0</v>
      </c>
      <c r="AT8" s="182">
        <f>'Input Cashflows'!AT8</f>
        <v>0</v>
      </c>
      <c r="AU8" s="183">
        <f>'Input Cashflows'!AU8</f>
        <v>0</v>
      </c>
      <c r="BO8" s="156" t="str">
        <f t="shared" ref="BO8:BO12" si="6">K8</f>
        <v>Operating Expenses</v>
      </c>
      <c r="BP8" s="150">
        <f t="shared" ref="BP8:BY11" si="7">-M8</f>
        <v>0</v>
      </c>
      <c r="BQ8" s="150">
        <f t="shared" si="7"/>
        <v>0</v>
      </c>
      <c r="BR8" s="150">
        <f t="shared" si="7"/>
        <v>0</v>
      </c>
      <c r="BS8" s="150">
        <f t="shared" si="7"/>
        <v>0</v>
      </c>
      <c r="BT8" s="150">
        <f t="shared" si="7"/>
        <v>0</v>
      </c>
      <c r="BU8" s="150">
        <f t="shared" si="7"/>
        <v>0</v>
      </c>
      <c r="BV8" s="150">
        <f t="shared" si="7"/>
        <v>0</v>
      </c>
      <c r="BW8" s="150">
        <f t="shared" si="7"/>
        <v>0</v>
      </c>
      <c r="BX8" s="150">
        <f t="shared" si="7"/>
        <v>0</v>
      </c>
      <c r="BY8" s="150">
        <f t="shared" si="7"/>
        <v>0</v>
      </c>
      <c r="BZ8" s="150">
        <f t="shared" ref="BZ8:CF11" si="8">-W8</f>
        <v>0</v>
      </c>
      <c r="CA8" s="150">
        <f t="shared" si="8"/>
        <v>0</v>
      </c>
      <c r="CB8" s="150">
        <f t="shared" si="8"/>
        <v>0</v>
      </c>
      <c r="CC8" s="150">
        <f t="shared" si="8"/>
        <v>0</v>
      </c>
      <c r="CD8" s="150">
        <f t="shared" si="8"/>
        <v>0</v>
      </c>
      <c r="CE8" s="150">
        <f t="shared" si="8"/>
        <v>0</v>
      </c>
      <c r="CF8" s="150">
        <f t="shared" si="8"/>
        <v>0</v>
      </c>
      <c r="CG8" s="150">
        <f t="shared" ref="CG8:CV11" si="9">-AD8</f>
        <v>0</v>
      </c>
      <c r="CH8" s="150">
        <f t="shared" si="9"/>
        <v>0</v>
      </c>
      <c r="CI8" s="150">
        <f t="shared" si="9"/>
        <v>0</v>
      </c>
      <c r="CJ8" s="150">
        <f t="shared" si="9"/>
        <v>0</v>
      </c>
      <c r="CK8" s="150">
        <f t="shared" si="9"/>
        <v>0</v>
      </c>
      <c r="CL8" s="150">
        <f t="shared" si="9"/>
        <v>0</v>
      </c>
      <c r="CM8" s="150">
        <f t="shared" si="9"/>
        <v>0</v>
      </c>
      <c r="CN8" s="150">
        <f t="shared" si="9"/>
        <v>0</v>
      </c>
      <c r="CO8" s="150">
        <f t="shared" si="9"/>
        <v>0</v>
      </c>
      <c r="CP8" s="150">
        <f t="shared" si="9"/>
        <v>0</v>
      </c>
      <c r="CQ8" s="150">
        <f t="shared" si="9"/>
        <v>0</v>
      </c>
      <c r="CR8" s="150">
        <f t="shared" si="9"/>
        <v>0</v>
      </c>
      <c r="CS8" s="150">
        <f t="shared" si="9"/>
        <v>0</v>
      </c>
      <c r="CT8" s="150">
        <f t="shared" si="9"/>
        <v>0</v>
      </c>
      <c r="CU8" s="150">
        <f t="shared" si="9"/>
        <v>0</v>
      </c>
      <c r="CV8" s="150">
        <f t="shared" si="9"/>
        <v>0</v>
      </c>
      <c r="CW8" s="150">
        <f t="shared" ref="CW8:CX11" si="10">-AT8</f>
        <v>0</v>
      </c>
      <c r="CX8" s="151">
        <f t="shared" si="10"/>
        <v>0</v>
      </c>
    </row>
    <row r="9" spans="1:102" x14ac:dyDescent="0.25">
      <c r="C9" s="4" t="str">
        <f t="shared" si="2"/>
        <v>Line 9: Expected Debt Principal Repayments. This is an input. Enter the net amount of Principal to be repaid as a negative number.  If there are debt disbursements to the company in this year, add those as a positive number.</v>
      </c>
      <c r="E9" s="4">
        <f t="shared" si="3"/>
        <v>9</v>
      </c>
      <c r="F9" s="4" t="s">
        <v>6</v>
      </c>
      <c r="G9" s="4" t="s">
        <v>10</v>
      </c>
      <c r="H9" s="1" t="s">
        <v>245</v>
      </c>
      <c r="I9" s="1" t="s">
        <v>10</v>
      </c>
      <c r="K9" s="1" t="s">
        <v>246</v>
      </c>
      <c r="L9" s="1" t="s">
        <v>33</v>
      </c>
      <c r="M9" s="180">
        <f>'Input Cashflows'!M9</f>
        <v>0</v>
      </c>
      <c r="N9" s="181">
        <f>'Input Cashflows'!N9</f>
        <v>0</v>
      </c>
      <c r="O9" s="181">
        <f>'Input Cashflows'!O9</f>
        <v>0</v>
      </c>
      <c r="P9" s="181">
        <f>'Input Cashflows'!P9</f>
        <v>0</v>
      </c>
      <c r="Q9" s="181">
        <f>'Input Cashflows'!Q9</f>
        <v>0</v>
      </c>
      <c r="R9" s="181">
        <f>'Input Cashflows'!R9</f>
        <v>0</v>
      </c>
      <c r="S9" s="181">
        <f>'Input Cashflows'!S9</f>
        <v>0</v>
      </c>
      <c r="T9" s="181">
        <f>'Input Cashflows'!T9</f>
        <v>0</v>
      </c>
      <c r="U9" s="181">
        <f>'Input Cashflows'!U9</f>
        <v>0</v>
      </c>
      <c r="V9" s="181">
        <f>'Input Cashflows'!V9</f>
        <v>0</v>
      </c>
      <c r="W9" s="181">
        <f>'Input Cashflows'!W9</f>
        <v>0</v>
      </c>
      <c r="X9" s="181">
        <f>'Input Cashflows'!X9</f>
        <v>0</v>
      </c>
      <c r="Y9" s="181">
        <f>'Input Cashflows'!Y9</f>
        <v>0</v>
      </c>
      <c r="Z9" s="181">
        <f>'Input Cashflows'!Z9</f>
        <v>0</v>
      </c>
      <c r="AA9" s="181">
        <f>'Input Cashflows'!AA9</f>
        <v>0</v>
      </c>
      <c r="AB9" s="181">
        <f>'Input Cashflows'!AB9</f>
        <v>0</v>
      </c>
      <c r="AC9" s="181">
        <f>'Input Cashflows'!AC9</f>
        <v>0</v>
      </c>
      <c r="AD9" s="181">
        <f>'Input Cashflows'!AD9</f>
        <v>0</v>
      </c>
      <c r="AE9" s="181">
        <f>'Input Cashflows'!AE9</f>
        <v>0</v>
      </c>
      <c r="AF9" s="181">
        <f>'Input Cashflows'!AF9</f>
        <v>0</v>
      </c>
      <c r="AG9" s="181">
        <f>'Input Cashflows'!AG9</f>
        <v>0</v>
      </c>
      <c r="AH9" s="181">
        <f>'Input Cashflows'!AH9</f>
        <v>0</v>
      </c>
      <c r="AI9" s="181">
        <f>'Input Cashflows'!AI9</f>
        <v>0</v>
      </c>
      <c r="AJ9" s="181">
        <f>'Input Cashflows'!AJ9</f>
        <v>0</v>
      </c>
      <c r="AK9" s="181">
        <f>'Input Cashflows'!AK9</f>
        <v>0</v>
      </c>
      <c r="AL9" s="181">
        <f>'Input Cashflows'!AL9</f>
        <v>0</v>
      </c>
      <c r="AM9" s="181">
        <f>'Input Cashflows'!AM9</f>
        <v>0</v>
      </c>
      <c r="AN9" s="181">
        <f>'Input Cashflows'!AN9</f>
        <v>0</v>
      </c>
      <c r="AO9" s="181">
        <f>'Input Cashflows'!AO9</f>
        <v>0</v>
      </c>
      <c r="AP9" s="181">
        <f>'Input Cashflows'!AP9</f>
        <v>0</v>
      </c>
      <c r="AQ9" s="181">
        <f>'Input Cashflows'!AQ9</f>
        <v>0</v>
      </c>
      <c r="AR9" s="182">
        <f>'Input Cashflows'!AR9</f>
        <v>0</v>
      </c>
      <c r="AS9" s="182">
        <f>'Input Cashflows'!AS9</f>
        <v>0</v>
      </c>
      <c r="AT9" s="182">
        <f>'Input Cashflows'!AT9</f>
        <v>0</v>
      </c>
      <c r="AU9" s="183">
        <f>'Input Cashflows'!AU9</f>
        <v>0</v>
      </c>
      <c r="BO9" s="156" t="str">
        <f t="shared" si="6"/>
        <v>Expected Debt Principal Repayments</v>
      </c>
      <c r="BP9" s="150">
        <f t="shared" si="7"/>
        <v>0</v>
      </c>
      <c r="BQ9" s="150">
        <f t="shared" si="7"/>
        <v>0</v>
      </c>
      <c r="BR9" s="150">
        <f t="shared" si="7"/>
        <v>0</v>
      </c>
      <c r="BS9" s="150">
        <f t="shared" si="7"/>
        <v>0</v>
      </c>
      <c r="BT9" s="150">
        <f t="shared" si="7"/>
        <v>0</v>
      </c>
      <c r="BU9" s="150">
        <f t="shared" si="7"/>
        <v>0</v>
      </c>
      <c r="BV9" s="150">
        <f t="shared" si="7"/>
        <v>0</v>
      </c>
      <c r="BW9" s="150">
        <f t="shared" si="7"/>
        <v>0</v>
      </c>
      <c r="BX9" s="150">
        <f t="shared" si="7"/>
        <v>0</v>
      </c>
      <c r="BY9" s="150">
        <f t="shared" si="7"/>
        <v>0</v>
      </c>
      <c r="BZ9" s="150">
        <f t="shared" si="8"/>
        <v>0</v>
      </c>
      <c r="CA9" s="150">
        <f t="shared" si="8"/>
        <v>0</v>
      </c>
      <c r="CB9" s="150">
        <f t="shared" si="8"/>
        <v>0</v>
      </c>
      <c r="CC9" s="150">
        <f t="shared" si="8"/>
        <v>0</v>
      </c>
      <c r="CD9" s="150">
        <f t="shared" si="8"/>
        <v>0</v>
      </c>
      <c r="CE9" s="150">
        <f t="shared" si="8"/>
        <v>0</v>
      </c>
      <c r="CF9" s="150">
        <f t="shared" si="8"/>
        <v>0</v>
      </c>
      <c r="CG9" s="150">
        <f t="shared" si="9"/>
        <v>0</v>
      </c>
      <c r="CH9" s="150">
        <f t="shared" si="9"/>
        <v>0</v>
      </c>
      <c r="CI9" s="150">
        <f t="shared" si="9"/>
        <v>0</v>
      </c>
      <c r="CJ9" s="150">
        <f t="shared" si="9"/>
        <v>0</v>
      </c>
      <c r="CK9" s="150">
        <f t="shared" si="9"/>
        <v>0</v>
      </c>
      <c r="CL9" s="150">
        <f t="shared" si="9"/>
        <v>0</v>
      </c>
      <c r="CM9" s="150">
        <f t="shared" si="9"/>
        <v>0</v>
      </c>
      <c r="CN9" s="150">
        <f t="shared" si="9"/>
        <v>0</v>
      </c>
      <c r="CO9" s="150">
        <f t="shared" si="9"/>
        <v>0</v>
      </c>
      <c r="CP9" s="150">
        <f t="shared" si="9"/>
        <v>0</v>
      </c>
      <c r="CQ9" s="150">
        <f t="shared" si="9"/>
        <v>0</v>
      </c>
      <c r="CR9" s="150">
        <f t="shared" si="9"/>
        <v>0</v>
      </c>
      <c r="CS9" s="150">
        <f t="shared" si="9"/>
        <v>0</v>
      </c>
      <c r="CT9" s="150">
        <f t="shared" si="9"/>
        <v>0</v>
      </c>
      <c r="CU9" s="150">
        <f t="shared" si="9"/>
        <v>0</v>
      </c>
      <c r="CV9" s="150">
        <f t="shared" si="9"/>
        <v>0</v>
      </c>
      <c r="CW9" s="150">
        <f t="shared" si="10"/>
        <v>0</v>
      </c>
      <c r="CX9" s="151">
        <f t="shared" si="10"/>
        <v>0</v>
      </c>
    </row>
    <row r="10" spans="1:102" ht="15.75" thickBot="1" x14ac:dyDescent="0.3">
      <c r="C10" s="4" t="str">
        <f t="shared" si="2"/>
        <v>Line 10: Expected Debt Interest Repayments. This is an input. Enter the net amount of interest to be paid as a negative number.</v>
      </c>
      <c r="E10" s="4">
        <f t="shared" si="3"/>
        <v>10</v>
      </c>
      <c r="F10" s="4" t="s">
        <v>6</v>
      </c>
      <c r="G10" s="4" t="s">
        <v>10</v>
      </c>
      <c r="H10" s="1" t="s">
        <v>47</v>
      </c>
      <c r="I10" s="1" t="s">
        <v>10</v>
      </c>
      <c r="K10" s="1" t="s">
        <v>45</v>
      </c>
      <c r="L10" s="1" t="s">
        <v>33</v>
      </c>
      <c r="M10" s="180">
        <f>'Input Cashflows'!M10</f>
        <v>0</v>
      </c>
      <c r="N10" s="181">
        <f>'Input Cashflows'!N10</f>
        <v>0</v>
      </c>
      <c r="O10" s="184">
        <f>'Input Cashflows'!O10</f>
        <v>0</v>
      </c>
      <c r="P10" s="184">
        <f>'Input Cashflows'!P10</f>
        <v>0</v>
      </c>
      <c r="Q10" s="181">
        <f>'Input Cashflows'!Q10</f>
        <v>0</v>
      </c>
      <c r="R10" s="181">
        <f>'Input Cashflows'!R10</f>
        <v>0</v>
      </c>
      <c r="S10" s="181">
        <f>'Input Cashflows'!S10</f>
        <v>0</v>
      </c>
      <c r="T10" s="181">
        <f>'Input Cashflows'!T10</f>
        <v>0</v>
      </c>
      <c r="U10" s="181">
        <f>'Input Cashflows'!U10</f>
        <v>0</v>
      </c>
      <c r="V10" s="181">
        <f>'Input Cashflows'!V10</f>
        <v>0</v>
      </c>
      <c r="W10" s="181">
        <f>'Input Cashflows'!W10</f>
        <v>0</v>
      </c>
      <c r="X10" s="181">
        <f>'Input Cashflows'!X10</f>
        <v>0</v>
      </c>
      <c r="Y10" s="181">
        <f>'Input Cashflows'!Y10</f>
        <v>0</v>
      </c>
      <c r="Z10" s="181">
        <f>'Input Cashflows'!Z10</f>
        <v>0</v>
      </c>
      <c r="AA10" s="181">
        <f>'Input Cashflows'!AA10</f>
        <v>0</v>
      </c>
      <c r="AB10" s="181">
        <f>'Input Cashflows'!AB10</f>
        <v>0</v>
      </c>
      <c r="AC10" s="181">
        <f>'Input Cashflows'!AC10</f>
        <v>0</v>
      </c>
      <c r="AD10" s="181">
        <f>'Input Cashflows'!AD10</f>
        <v>0</v>
      </c>
      <c r="AE10" s="181">
        <f>'Input Cashflows'!AE10</f>
        <v>0</v>
      </c>
      <c r="AF10" s="181">
        <f>'Input Cashflows'!AF10</f>
        <v>0</v>
      </c>
      <c r="AG10" s="181">
        <f>'Input Cashflows'!AG10</f>
        <v>0</v>
      </c>
      <c r="AH10" s="181">
        <f>'Input Cashflows'!AH10</f>
        <v>0</v>
      </c>
      <c r="AI10" s="181">
        <f>'Input Cashflows'!AI10</f>
        <v>0</v>
      </c>
      <c r="AJ10" s="181">
        <f>'Input Cashflows'!AJ10</f>
        <v>0</v>
      </c>
      <c r="AK10" s="181">
        <f>'Input Cashflows'!AK10</f>
        <v>0</v>
      </c>
      <c r="AL10" s="181">
        <f>'Input Cashflows'!AL10</f>
        <v>0</v>
      </c>
      <c r="AM10" s="181">
        <f>'Input Cashflows'!AM10</f>
        <v>0</v>
      </c>
      <c r="AN10" s="181">
        <f>'Input Cashflows'!AN10</f>
        <v>0</v>
      </c>
      <c r="AO10" s="181">
        <f>'Input Cashflows'!AO10</f>
        <v>0</v>
      </c>
      <c r="AP10" s="181">
        <f>'Input Cashflows'!AP10</f>
        <v>0</v>
      </c>
      <c r="AQ10" s="181">
        <f>'Input Cashflows'!AQ10</f>
        <v>0</v>
      </c>
      <c r="AR10" s="182">
        <f>'Input Cashflows'!AR10</f>
        <v>0</v>
      </c>
      <c r="AS10" s="182">
        <f>'Input Cashflows'!AS10</f>
        <v>0</v>
      </c>
      <c r="AT10" s="182">
        <f>'Input Cashflows'!AT10</f>
        <v>0</v>
      </c>
      <c r="AU10" s="183">
        <f>'Input Cashflows'!AU10</f>
        <v>0</v>
      </c>
      <c r="BO10" s="156" t="str">
        <f t="shared" si="6"/>
        <v>Expected Debt Interest Repayments</v>
      </c>
      <c r="BP10" s="150">
        <f t="shared" si="7"/>
        <v>0</v>
      </c>
      <c r="BQ10" s="150">
        <f t="shared" si="7"/>
        <v>0</v>
      </c>
      <c r="BR10" s="150">
        <f t="shared" si="7"/>
        <v>0</v>
      </c>
      <c r="BS10" s="150">
        <f t="shared" si="7"/>
        <v>0</v>
      </c>
      <c r="BT10" s="150">
        <f t="shared" si="7"/>
        <v>0</v>
      </c>
      <c r="BU10" s="150">
        <f t="shared" si="7"/>
        <v>0</v>
      </c>
      <c r="BV10" s="150">
        <f t="shared" si="7"/>
        <v>0</v>
      </c>
      <c r="BW10" s="150">
        <f t="shared" si="7"/>
        <v>0</v>
      </c>
      <c r="BX10" s="150">
        <f t="shared" si="7"/>
        <v>0</v>
      </c>
      <c r="BY10" s="150">
        <f t="shared" si="7"/>
        <v>0</v>
      </c>
      <c r="BZ10" s="150">
        <f t="shared" si="8"/>
        <v>0</v>
      </c>
      <c r="CA10" s="150">
        <f t="shared" si="8"/>
        <v>0</v>
      </c>
      <c r="CB10" s="150">
        <f t="shared" si="8"/>
        <v>0</v>
      </c>
      <c r="CC10" s="150">
        <f t="shared" si="8"/>
        <v>0</v>
      </c>
      <c r="CD10" s="150">
        <f t="shared" si="8"/>
        <v>0</v>
      </c>
      <c r="CE10" s="150">
        <f t="shared" si="8"/>
        <v>0</v>
      </c>
      <c r="CF10" s="150">
        <f t="shared" si="8"/>
        <v>0</v>
      </c>
      <c r="CG10" s="150">
        <f t="shared" si="9"/>
        <v>0</v>
      </c>
      <c r="CH10" s="150">
        <f t="shared" si="9"/>
        <v>0</v>
      </c>
      <c r="CI10" s="150">
        <f t="shared" si="9"/>
        <v>0</v>
      </c>
      <c r="CJ10" s="150">
        <f t="shared" si="9"/>
        <v>0</v>
      </c>
      <c r="CK10" s="150">
        <f t="shared" si="9"/>
        <v>0</v>
      </c>
      <c r="CL10" s="150">
        <f t="shared" si="9"/>
        <v>0</v>
      </c>
      <c r="CM10" s="150">
        <f t="shared" si="9"/>
        <v>0</v>
      </c>
      <c r="CN10" s="150">
        <f t="shared" si="9"/>
        <v>0</v>
      </c>
      <c r="CO10" s="150">
        <f t="shared" si="9"/>
        <v>0</v>
      </c>
      <c r="CP10" s="150">
        <f t="shared" si="9"/>
        <v>0</v>
      </c>
      <c r="CQ10" s="150">
        <f t="shared" si="9"/>
        <v>0</v>
      </c>
      <c r="CR10" s="150">
        <f t="shared" si="9"/>
        <v>0</v>
      </c>
      <c r="CS10" s="150">
        <f t="shared" si="9"/>
        <v>0</v>
      </c>
      <c r="CT10" s="150">
        <f t="shared" si="9"/>
        <v>0</v>
      </c>
      <c r="CU10" s="150">
        <f t="shared" si="9"/>
        <v>0</v>
      </c>
      <c r="CV10" s="150">
        <f t="shared" si="9"/>
        <v>0</v>
      </c>
      <c r="CW10" s="150">
        <f t="shared" si="10"/>
        <v>0</v>
      </c>
      <c r="CX10" s="151">
        <f t="shared" si="10"/>
        <v>0</v>
      </c>
    </row>
    <row r="11" spans="1:102" x14ac:dyDescent="0.25">
      <c r="C11" s="4" t="str">
        <f t="shared" si="2"/>
        <v>Line 11: Direct Support payments. This is an input. This line can be used for payments such as payments for minimum revenue guarantees for toll roads.</v>
      </c>
      <c r="E11" s="4">
        <f t="shared" si="3"/>
        <v>11</v>
      </c>
      <c r="F11" s="4" t="s">
        <v>6</v>
      </c>
      <c r="G11" s="4" t="s">
        <v>10</v>
      </c>
      <c r="H11" s="1" t="s">
        <v>42</v>
      </c>
      <c r="I11" s="1" t="s">
        <v>10</v>
      </c>
      <c r="K11" s="1" t="s">
        <v>197</v>
      </c>
      <c r="L11" s="1" t="s">
        <v>33</v>
      </c>
      <c r="M11" s="185">
        <f>'Input Cashflows'!M11</f>
        <v>0</v>
      </c>
      <c r="N11" s="186">
        <f>'Input Cashflows'!N11</f>
        <v>0</v>
      </c>
      <c r="O11" s="186">
        <f>'Input Cashflows'!O11</f>
        <v>0</v>
      </c>
      <c r="P11" s="186">
        <f>'Input Cashflows'!P11</f>
        <v>0</v>
      </c>
      <c r="Q11" s="186">
        <f>'Input Cashflows'!Q11</f>
        <v>0</v>
      </c>
      <c r="R11" s="186">
        <f>'Input Cashflows'!R11</f>
        <v>0</v>
      </c>
      <c r="S11" s="186">
        <f>'Input Cashflows'!S11</f>
        <v>0</v>
      </c>
      <c r="T11" s="186">
        <f>'Input Cashflows'!T11</f>
        <v>0</v>
      </c>
      <c r="U11" s="186">
        <f>'Input Cashflows'!U11</f>
        <v>0</v>
      </c>
      <c r="V11" s="186">
        <f>'Input Cashflows'!V11</f>
        <v>0</v>
      </c>
      <c r="W11" s="186">
        <f>'Input Cashflows'!W11</f>
        <v>0</v>
      </c>
      <c r="X11" s="186">
        <f>'Input Cashflows'!X11</f>
        <v>0</v>
      </c>
      <c r="Y11" s="186">
        <f>'Input Cashflows'!Y11</f>
        <v>0</v>
      </c>
      <c r="Z11" s="186">
        <f>'Input Cashflows'!Z11</f>
        <v>0</v>
      </c>
      <c r="AA11" s="186">
        <f>'Input Cashflows'!AA11</f>
        <v>0</v>
      </c>
      <c r="AB11" s="186">
        <f>'Input Cashflows'!AB11</f>
        <v>0</v>
      </c>
      <c r="AC11" s="186">
        <f>'Input Cashflows'!AC11</f>
        <v>0</v>
      </c>
      <c r="AD11" s="186">
        <f>'Input Cashflows'!AD11</f>
        <v>0</v>
      </c>
      <c r="AE11" s="186">
        <f>'Input Cashflows'!AE11</f>
        <v>0</v>
      </c>
      <c r="AF11" s="186">
        <f>'Input Cashflows'!AF11</f>
        <v>0</v>
      </c>
      <c r="AG11" s="186">
        <f>'Input Cashflows'!AG11</f>
        <v>0</v>
      </c>
      <c r="AH11" s="186">
        <f>'Input Cashflows'!AH11</f>
        <v>0</v>
      </c>
      <c r="AI11" s="186">
        <f>'Input Cashflows'!AI11</f>
        <v>0</v>
      </c>
      <c r="AJ11" s="186">
        <f>'Input Cashflows'!AJ11</f>
        <v>0</v>
      </c>
      <c r="AK11" s="186">
        <f>'Input Cashflows'!AK11</f>
        <v>0</v>
      </c>
      <c r="AL11" s="186">
        <f>'Input Cashflows'!AL11</f>
        <v>0</v>
      </c>
      <c r="AM11" s="186">
        <f>'Input Cashflows'!AM11</f>
        <v>0</v>
      </c>
      <c r="AN11" s="186">
        <f>'Input Cashflows'!AN11</f>
        <v>0</v>
      </c>
      <c r="AO11" s="186">
        <f>'Input Cashflows'!AO11</f>
        <v>0</v>
      </c>
      <c r="AP11" s="186">
        <f>'Input Cashflows'!AP11</f>
        <v>0</v>
      </c>
      <c r="AQ11" s="186">
        <f>'Input Cashflows'!AQ11</f>
        <v>0</v>
      </c>
      <c r="AR11" s="186">
        <f>'Input Cashflows'!AR11</f>
        <v>0</v>
      </c>
      <c r="AS11" s="186">
        <f>'Input Cashflows'!AS11</f>
        <v>0</v>
      </c>
      <c r="AT11" s="186">
        <f>'Input Cashflows'!AT11</f>
        <v>0</v>
      </c>
      <c r="AU11" s="187">
        <f>'Input Cashflows'!AU11</f>
        <v>0</v>
      </c>
      <c r="BO11" s="156" t="str">
        <f t="shared" si="6"/>
        <v>Direct Support payments</v>
      </c>
      <c r="BP11" s="150">
        <f t="shared" si="7"/>
        <v>0</v>
      </c>
      <c r="BQ11" s="150">
        <f t="shared" si="7"/>
        <v>0</v>
      </c>
      <c r="BR11" s="150">
        <f t="shared" si="7"/>
        <v>0</v>
      </c>
      <c r="BS11" s="150">
        <f t="shared" si="7"/>
        <v>0</v>
      </c>
      <c r="BT11" s="150">
        <f t="shared" si="7"/>
        <v>0</v>
      </c>
      <c r="BU11" s="150">
        <f t="shared" si="7"/>
        <v>0</v>
      </c>
      <c r="BV11" s="150">
        <f t="shared" si="7"/>
        <v>0</v>
      </c>
      <c r="BW11" s="150">
        <f t="shared" si="7"/>
        <v>0</v>
      </c>
      <c r="BX11" s="150">
        <f t="shared" si="7"/>
        <v>0</v>
      </c>
      <c r="BY11" s="150">
        <f t="shared" si="7"/>
        <v>0</v>
      </c>
      <c r="BZ11" s="150">
        <f t="shared" si="8"/>
        <v>0</v>
      </c>
      <c r="CA11" s="150">
        <f t="shared" si="8"/>
        <v>0</v>
      </c>
      <c r="CB11" s="150">
        <f t="shared" si="8"/>
        <v>0</v>
      </c>
      <c r="CC11" s="150">
        <f t="shared" si="8"/>
        <v>0</v>
      </c>
      <c r="CD11" s="150">
        <f t="shared" si="8"/>
        <v>0</v>
      </c>
      <c r="CE11" s="150">
        <f t="shared" si="8"/>
        <v>0</v>
      </c>
      <c r="CF11" s="150">
        <f t="shared" si="8"/>
        <v>0</v>
      </c>
      <c r="CG11" s="150">
        <f t="shared" si="9"/>
        <v>0</v>
      </c>
      <c r="CH11" s="150">
        <f t="shared" si="9"/>
        <v>0</v>
      </c>
      <c r="CI11" s="150">
        <f t="shared" si="9"/>
        <v>0</v>
      </c>
      <c r="CJ11" s="150">
        <f t="shared" si="9"/>
        <v>0</v>
      </c>
      <c r="CK11" s="150">
        <f t="shared" si="9"/>
        <v>0</v>
      </c>
      <c r="CL11" s="150">
        <f t="shared" si="9"/>
        <v>0</v>
      </c>
      <c r="CM11" s="150">
        <f t="shared" si="9"/>
        <v>0</v>
      </c>
      <c r="CN11" s="150">
        <f t="shared" si="9"/>
        <v>0</v>
      </c>
      <c r="CO11" s="150">
        <f t="shared" si="9"/>
        <v>0</v>
      </c>
      <c r="CP11" s="150">
        <f t="shared" si="9"/>
        <v>0</v>
      </c>
      <c r="CQ11" s="150">
        <f t="shared" si="9"/>
        <v>0</v>
      </c>
      <c r="CR11" s="150">
        <f t="shared" si="9"/>
        <v>0</v>
      </c>
      <c r="CS11" s="150">
        <f t="shared" si="9"/>
        <v>0</v>
      </c>
      <c r="CT11" s="150">
        <f t="shared" si="9"/>
        <v>0</v>
      </c>
      <c r="CU11" s="150">
        <f t="shared" si="9"/>
        <v>0</v>
      </c>
      <c r="CV11" s="150">
        <f t="shared" si="9"/>
        <v>0</v>
      </c>
      <c r="CW11" s="150">
        <f t="shared" si="10"/>
        <v>0</v>
      </c>
      <c r="CX11" s="151">
        <f t="shared" si="10"/>
        <v>0</v>
      </c>
    </row>
    <row r="12" spans="1:102" ht="15.75" thickBot="1" x14ac:dyDescent="0.3">
      <c r="C12" s="4" t="str">
        <f t="shared" si="2"/>
        <v xml:space="preserve">Line 12: Direct Government receipts. This is an input. This line can be used for payments such as receipts from toll roads.  </v>
      </c>
      <c r="E12" s="4">
        <f t="shared" si="3"/>
        <v>12</v>
      </c>
      <c r="F12" s="4" t="s">
        <v>6</v>
      </c>
      <c r="G12" s="4" t="s">
        <v>10</v>
      </c>
      <c r="H12" s="1" t="s">
        <v>43</v>
      </c>
      <c r="I12" s="1" t="s">
        <v>10</v>
      </c>
      <c r="K12" s="1" t="s">
        <v>198</v>
      </c>
      <c r="M12" s="188">
        <f>'Input Cashflows'!M12</f>
        <v>0</v>
      </c>
      <c r="N12" s="189">
        <f>'Input Cashflows'!N12</f>
        <v>0</v>
      </c>
      <c r="O12" s="189">
        <f>'Input Cashflows'!O12</f>
        <v>0</v>
      </c>
      <c r="P12" s="189">
        <f>'Input Cashflows'!P12</f>
        <v>0</v>
      </c>
      <c r="Q12" s="189">
        <f>'Input Cashflows'!Q12</f>
        <v>0</v>
      </c>
      <c r="R12" s="189">
        <f>'Input Cashflows'!R12</f>
        <v>0</v>
      </c>
      <c r="S12" s="189">
        <f>'Input Cashflows'!S12</f>
        <v>0</v>
      </c>
      <c r="T12" s="189">
        <f>'Input Cashflows'!T12</f>
        <v>0</v>
      </c>
      <c r="U12" s="189">
        <f>'Input Cashflows'!U12</f>
        <v>0</v>
      </c>
      <c r="V12" s="189">
        <f>'Input Cashflows'!V12</f>
        <v>0</v>
      </c>
      <c r="W12" s="189">
        <f>'Input Cashflows'!W12</f>
        <v>0</v>
      </c>
      <c r="X12" s="189">
        <f>'Input Cashflows'!X12</f>
        <v>0</v>
      </c>
      <c r="Y12" s="189">
        <f>'Input Cashflows'!Y12</f>
        <v>0</v>
      </c>
      <c r="Z12" s="189">
        <f>'Input Cashflows'!Z12</f>
        <v>0</v>
      </c>
      <c r="AA12" s="189">
        <f>'Input Cashflows'!AA12</f>
        <v>0</v>
      </c>
      <c r="AB12" s="189">
        <f>'Input Cashflows'!AB12</f>
        <v>0</v>
      </c>
      <c r="AC12" s="189">
        <f>'Input Cashflows'!AC12</f>
        <v>0</v>
      </c>
      <c r="AD12" s="189">
        <f>'Input Cashflows'!AD12</f>
        <v>0</v>
      </c>
      <c r="AE12" s="189">
        <f>'Input Cashflows'!AE12</f>
        <v>0</v>
      </c>
      <c r="AF12" s="189">
        <f>'Input Cashflows'!AF12</f>
        <v>0</v>
      </c>
      <c r="AG12" s="189">
        <f>'Input Cashflows'!AG12</f>
        <v>0</v>
      </c>
      <c r="AH12" s="189">
        <f>'Input Cashflows'!AH12</f>
        <v>0</v>
      </c>
      <c r="AI12" s="189">
        <f>'Input Cashflows'!AI12</f>
        <v>0</v>
      </c>
      <c r="AJ12" s="189">
        <f>'Input Cashflows'!AJ12</f>
        <v>0</v>
      </c>
      <c r="AK12" s="189">
        <f>'Input Cashflows'!AK12</f>
        <v>0</v>
      </c>
      <c r="AL12" s="189">
        <f>'Input Cashflows'!AL12</f>
        <v>0</v>
      </c>
      <c r="AM12" s="189">
        <f>'Input Cashflows'!AM12</f>
        <v>0</v>
      </c>
      <c r="AN12" s="189">
        <f>'Input Cashflows'!AN12</f>
        <v>0</v>
      </c>
      <c r="AO12" s="189">
        <f>'Input Cashflows'!AO12</f>
        <v>0</v>
      </c>
      <c r="AP12" s="189">
        <f>'Input Cashflows'!AP12</f>
        <v>0</v>
      </c>
      <c r="AQ12" s="189">
        <f>'Input Cashflows'!AQ12</f>
        <v>0</v>
      </c>
      <c r="AR12" s="189">
        <f>'Input Cashflows'!AR12</f>
        <v>0</v>
      </c>
      <c r="AS12" s="189">
        <f>'Input Cashflows'!AS12</f>
        <v>0</v>
      </c>
      <c r="AT12" s="189">
        <f>'Input Cashflows'!AT12</f>
        <v>0</v>
      </c>
      <c r="AU12" s="190">
        <f>'Input Cashflows'!AU12</f>
        <v>0</v>
      </c>
      <c r="BO12" s="157" t="str">
        <f t="shared" si="6"/>
        <v>Direct Government receipts</v>
      </c>
      <c r="BP12" s="148">
        <f t="shared" ref="BP12:CE12" si="11">M12</f>
        <v>0</v>
      </c>
      <c r="BQ12" s="148">
        <f t="shared" si="11"/>
        <v>0</v>
      </c>
      <c r="BR12" s="148">
        <f t="shared" si="11"/>
        <v>0</v>
      </c>
      <c r="BS12" s="148">
        <f t="shared" si="11"/>
        <v>0</v>
      </c>
      <c r="BT12" s="148">
        <f t="shared" si="11"/>
        <v>0</v>
      </c>
      <c r="BU12" s="148">
        <f t="shared" si="11"/>
        <v>0</v>
      </c>
      <c r="BV12" s="148">
        <f t="shared" si="11"/>
        <v>0</v>
      </c>
      <c r="BW12" s="148">
        <f t="shared" si="11"/>
        <v>0</v>
      </c>
      <c r="BX12" s="148">
        <f t="shared" si="11"/>
        <v>0</v>
      </c>
      <c r="BY12" s="148">
        <f t="shared" si="11"/>
        <v>0</v>
      </c>
      <c r="BZ12" s="148">
        <f t="shared" si="11"/>
        <v>0</v>
      </c>
      <c r="CA12" s="148">
        <f t="shared" si="11"/>
        <v>0</v>
      </c>
      <c r="CB12" s="148">
        <f t="shared" si="11"/>
        <v>0</v>
      </c>
      <c r="CC12" s="148">
        <f t="shared" si="11"/>
        <v>0</v>
      </c>
      <c r="CD12" s="148">
        <f t="shared" si="11"/>
        <v>0</v>
      </c>
      <c r="CE12" s="148">
        <f t="shared" si="11"/>
        <v>0</v>
      </c>
      <c r="CF12" s="148">
        <f t="shared" ref="CF12:CX12" si="12">AC12</f>
        <v>0</v>
      </c>
      <c r="CG12" s="148">
        <f t="shared" si="12"/>
        <v>0</v>
      </c>
      <c r="CH12" s="148">
        <f t="shared" si="12"/>
        <v>0</v>
      </c>
      <c r="CI12" s="148">
        <f t="shared" si="12"/>
        <v>0</v>
      </c>
      <c r="CJ12" s="148">
        <f t="shared" si="12"/>
        <v>0</v>
      </c>
      <c r="CK12" s="148">
        <f t="shared" si="12"/>
        <v>0</v>
      </c>
      <c r="CL12" s="148">
        <f t="shared" si="12"/>
        <v>0</v>
      </c>
      <c r="CM12" s="148">
        <f t="shared" si="12"/>
        <v>0</v>
      </c>
      <c r="CN12" s="148">
        <f t="shared" si="12"/>
        <v>0</v>
      </c>
      <c r="CO12" s="148">
        <f t="shared" si="12"/>
        <v>0</v>
      </c>
      <c r="CP12" s="148">
        <f t="shared" si="12"/>
        <v>0</v>
      </c>
      <c r="CQ12" s="148">
        <f t="shared" si="12"/>
        <v>0</v>
      </c>
      <c r="CR12" s="148">
        <f t="shared" si="12"/>
        <v>0</v>
      </c>
      <c r="CS12" s="148">
        <f t="shared" si="12"/>
        <v>0</v>
      </c>
      <c r="CT12" s="148">
        <f t="shared" si="12"/>
        <v>0</v>
      </c>
      <c r="CU12" s="148">
        <f t="shared" si="12"/>
        <v>0</v>
      </c>
      <c r="CV12" s="148">
        <f t="shared" si="12"/>
        <v>0</v>
      </c>
      <c r="CW12" s="148">
        <f t="shared" si="12"/>
        <v>0</v>
      </c>
      <c r="CX12" s="149">
        <f t="shared" si="12"/>
        <v>0</v>
      </c>
    </row>
    <row r="13" spans="1:102" ht="15.75" thickBot="1" x14ac:dyDescent="0.3">
      <c r="C13" s="4" t="str">
        <f t="shared" si="2"/>
        <v>Line 13: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13" s="4">
        <f t="shared" si="3"/>
        <v>13</v>
      </c>
      <c r="F13" s="4" t="s">
        <v>13</v>
      </c>
      <c r="G13" s="4" t="s">
        <v>10</v>
      </c>
      <c r="H13" s="1" t="s">
        <v>30</v>
      </c>
      <c r="I13" s="1" t="s">
        <v>10</v>
      </c>
      <c r="J13" s="2" t="s">
        <v>11</v>
      </c>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BO13" s="155" t="s">
        <v>236</v>
      </c>
      <c r="BP13" s="146">
        <f t="shared" ref="BP13:CX13" si="13">BP7-BP8</f>
        <v>0</v>
      </c>
      <c r="BQ13" s="146">
        <f t="shared" si="13"/>
        <v>0</v>
      </c>
      <c r="BR13" s="146">
        <f t="shared" si="13"/>
        <v>0</v>
      </c>
      <c r="BS13" s="146">
        <f t="shared" si="13"/>
        <v>0</v>
      </c>
      <c r="BT13" s="146">
        <f t="shared" si="13"/>
        <v>0</v>
      </c>
      <c r="BU13" s="146">
        <f t="shared" si="13"/>
        <v>0</v>
      </c>
      <c r="BV13" s="146">
        <f t="shared" si="13"/>
        <v>0</v>
      </c>
      <c r="BW13" s="146">
        <f t="shared" si="13"/>
        <v>0</v>
      </c>
      <c r="BX13" s="146">
        <f t="shared" si="13"/>
        <v>0</v>
      </c>
      <c r="BY13" s="146">
        <f t="shared" si="13"/>
        <v>0</v>
      </c>
      <c r="BZ13" s="146">
        <f t="shared" si="13"/>
        <v>0</v>
      </c>
      <c r="CA13" s="146">
        <f t="shared" si="13"/>
        <v>0</v>
      </c>
      <c r="CB13" s="146">
        <f t="shared" si="13"/>
        <v>0</v>
      </c>
      <c r="CC13" s="146">
        <f t="shared" si="13"/>
        <v>0</v>
      </c>
      <c r="CD13" s="146">
        <f t="shared" si="13"/>
        <v>0</v>
      </c>
      <c r="CE13" s="146">
        <f t="shared" si="13"/>
        <v>0</v>
      </c>
      <c r="CF13" s="146">
        <f t="shared" si="13"/>
        <v>0</v>
      </c>
      <c r="CG13" s="146">
        <f t="shared" si="13"/>
        <v>0</v>
      </c>
      <c r="CH13" s="146">
        <f t="shared" si="13"/>
        <v>0</v>
      </c>
      <c r="CI13" s="146">
        <f t="shared" si="13"/>
        <v>0</v>
      </c>
      <c r="CJ13" s="146">
        <f t="shared" si="13"/>
        <v>0</v>
      </c>
      <c r="CK13" s="146">
        <f t="shared" si="13"/>
        <v>0</v>
      </c>
      <c r="CL13" s="146">
        <f t="shared" si="13"/>
        <v>0</v>
      </c>
      <c r="CM13" s="146">
        <f t="shared" si="13"/>
        <v>0</v>
      </c>
      <c r="CN13" s="146">
        <f t="shared" si="13"/>
        <v>0</v>
      </c>
      <c r="CO13" s="146">
        <f t="shared" si="13"/>
        <v>0</v>
      </c>
      <c r="CP13" s="146">
        <f t="shared" si="13"/>
        <v>0</v>
      </c>
      <c r="CQ13" s="146">
        <f t="shared" si="13"/>
        <v>0</v>
      </c>
      <c r="CR13" s="146">
        <f t="shared" si="13"/>
        <v>0</v>
      </c>
      <c r="CS13" s="146">
        <f t="shared" si="13"/>
        <v>0</v>
      </c>
      <c r="CT13" s="146">
        <f t="shared" si="13"/>
        <v>0</v>
      </c>
      <c r="CU13" s="146">
        <f t="shared" si="13"/>
        <v>0</v>
      </c>
      <c r="CV13" s="146">
        <f t="shared" si="13"/>
        <v>0</v>
      </c>
      <c r="CW13" s="146">
        <f t="shared" si="13"/>
        <v>0</v>
      </c>
      <c r="CX13" s="147">
        <f t="shared" si="13"/>
        <v>0</v>
      </c>
    </row>
    <row r="14" spans="1:102" ht="15.75" thickBot="1" x14ac:dyDescent="0.3">
      <c r="C14" s="4" t="str">
        <f t="shared" si="2"/>
        <v>Line 14: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14" s="4">
        <f t="shared" si="3"/>
        <v>14</v>
      </c>
      <c r="F14" s="4" t="s">
        <v>7</v>
      </c>
      <c r="G14" s="4" t="s">
        <v>10</v>
      </c>
      <c r="H14" s="1" t="s">
        <v>19</v>
      </c>
      <c r="I14" s="1" t="s">
        <v>10</v>
      </c>
      <c r="J14" s="84">
        <v>0</v>
      </c>
      <c r="K14" s="1" t="str">
        <f t="shared" ref="K14:K19" si="14">"Relative "&amp;K7</f>
        <v>Relative Gross Operating Income to Company</v>
      </c>
      <c r="M14" s="14">
        <f ca="1">OFFSET('Stress Multipliers'!F$39,10*$J$14,0)</f>
        <v>1</v>
      </c>
      <c r="N14" s="5">
        <f ca="1">OFFSET('Stress Multipliers'!G$39,10*$J$14,0)</f>
        <v>1</v>
      </c>
      <c r="O14" s="5">
        <f ca="1">OFFSET('Stress Multipliers'!H$39,10*$J$14,0)</f>
        <v>1</v>
      </c>
      <c r="P14" s="5">
        <f ca="1">OFFSET('Stress Multipliers'!I$39,10*$J$14,0)</f>
        <v>1</v>
      </c>
      <c r="Q14" s="5">
        <f ca="1">OFFSET('Stress Multipliers'!J$39,10*$J$14,0)</f>
        <v>1</v>
      </c>
      <c r="R14" s="5">
        <f ca="1">OFFSET('Stress Multipliers'!K$39,10*$J$14,0)</f>
        <v>1</v>
      </c>
      <c r="S14" s="5">
        <f ca="1">OFFSET('Stress Multipliers'!L$39,10*$J$14,0)</f>
        <v>1</v>
      </c>
      <c r="T14" s="5">
        <f ca="1">OFFSET('Stress Multipliers'!M$39,10*$J$14,0)</f>
        <v>1</v>
      </c>
      <c r="U14" s="5">
        <f ca="1">OFFSET('Stress Multipliers'!N$39,10*$J$14,0)</f>
        <v>1</v>
      </c>
      <c r="V14" s="5">
        <f ca="1">OFFSET('Stress Multipliers'!O$39,10*$J$14,0)</f>
        <v>1</v>
      </c>
      <c r="W14" s="5">
        <f ca="1">OFFSET('Stress Multipliers'!P$39,10*$J$14,0)</f>
        <v>1</v>
      </c>
      <c r="X14" s="5">
        <f ca="1">OFFSET('Stress Multipliers'!Q$39,10*$J$14,0)</f>
        <v>1</v>
      </c>
      <c r="Y14" s="5">
        <f ca="1">OFFSET('Stress Multipliers'!R$39,10*$J$14,0)</f>
        <v>1</v>
      </c>
      <c r="Z14" s="5">
        <f ca="1">OFFSET('Stress Multipliers'!S$39,10*$J$14,0)</f>
        <v>1</v>
      </c>
      <c r="AA14" s="5">
        <f ca="1">OFFSET('Stress Multipliers'!T$39,10*$J$14,0)</f>
        <v>1</v>
      </c>
      <c r="AB14" s="5">
        <f ca="1">OFFSET('Stress Multipliers'!U$39,10*$J$14,0)</f>
        <v>1</v>
      </c>
      <c r="AC14" s="5">
        <f ca="1">OFFSET('Stress Multipliers'!V$39,10*$J$14,0)</f>
        <v>1</v>
      </c>
      <c r="AD14" s="5">
        <f ca="1">OFFSET('Stress Multipliers'!W$39,10*$J$14,0)</f>
        <v>1</v>
      </c>
      <c r="AE14" s="5">
        <f ca="1">OFFSET('Stress Multipliers'!X$39,10*$J$14,0)</f>
        <v>1</v>
      </c>
      <c r="AF14" s="5">
        <f ca="1">OFFSET('Stress Multipliers'!Y$39,10*$J$14,0)</f>
        <v>1</v>
      </c>
      <c r="AG14" s="5">
        <f ca="1">OFFSET('Stress Multipliers'!Z$39,10*$J$14,0)</f>
        <v>1</v>
      </c>
      <c r="AH14" s="5">
        <f ca="1">OFFSET('Stress Multipliers'!AA$39,10*$J$14,0)</f>
        <v>1</v>
      </c>
      <c r="AI14" s="5">
        <f ca="1">OFFSET('Stress Multipliers'!AB$39,10*$J$14,0)</f>
        <v>1</v>
      </c>
      <c r="AJ14" s="5">
        <f ca="1">OFFSET('Stress Multipliers'!AC$39,10*$J$14,0)</f>
        <v>1</v>
      </c>
      <c r="AK14" s="5">
        <f ca="1">OFFSET('Stress Multipliers'!AD$39,10*$J$14,0)</f>
        <v>1</v>
      </c>
      <c r="AL14" s="5">
        <f ca="1">OFFSET('Stress Multipliers'!AE$39,10*$J$14,0)</f>
        <v>1</v>
      </c>
      <c r="AM14" s="5">
        <f ca="1">OFFSET('Stress Multipliers'!AF$39,10*$J$14,0)</f>
        <v>1</v>
      </c>
      <c r="AN14" s="5">
        <f ca="1">OFFSET('Stress Multipliers'!AG$39,10*$J$14,0)</f>
        <v>1</v>
      </c>
      <c r="AO14" s="5">
        <f ca="1">OFFSET('Stress Multipliers'!AH$39,10*$J$14,0)</f>
        <v>1</v>
      </c>
      <c r="AP14" s="5">
        <f ca="1">OFFSET('Stress Multipliers'!AI$39,10*$J$14,0)</f>
        <v>1</v>
      </c>
      <c r="AQ14" s="5">
        <f ca="1">OFFSET('Stress Multipliers'!AJ$39,10*$J$14,0)</f>
        <v>1</v>
      </c>
      <c r="AR14" s="5">
        <f ca="1">OFFSET('Stress Multipliers'!AK$39,10*$J$14,0)</f>
        <v>1</v>
      </c>
      <c r="AS14" s="5">
        <f ca="1">OFFSET('Stress Multipliers'!AL$39,10*$J$14,0)</f>
        <v>1</v>
      </c>
      <c r="AT14" s="5">
        <f ca="1">OFFSET('Stress Multipliers'!AM$39,10*$J$14,0)</f>
        <v>1</v>
      </c>
      <c r="AU14" s="6">
        <f ca="1">OFFSET('Stress Multipliers'!AN$39,10*$J$14,0)</f>
        <v>1</v>
      </c>
      <c r="BO14" s="156" t="s">
        <v>237</v>
      </c>
      <c r="BP14" s="150">
        <f t="shared" ref="BP14:CX14" si="15">BP9+BP10</f>
        <v>0</v>
      </c>
      <c r="BQ14" s="150">
        <f t="shared" si="15"/>
        <v>0</v>
      </c>
      <c r="BR14" s="150">
        <f t="shared" si="15"/>
        <v>0</v>
      </c>
      <c r="BS14" s="150">
        <f t="shared" si="15"/>
        <v>0</v>
      </c>
      <c r="BT14" s="150">
        <f t="shared" si="15"/>
        <v>0</v>
      </c>
      <c r="BU14" s="150">
        <f t="shared" si="15"/>
        <v>0</v>
      </c>
      <c r="BV14" s="150">
        <f t="shared" si="15"/>
        <v>0</v>
      </c>
      <c r="BW14" s="150">
        <f t="shared" si="15"/>
        <v>0</v>
      </c>
      <c r="BX14" s="150">
        <f t="shared" si="15"/>
        <v>0</v>
      </c>
      <c r="BY14" s="150">
        <f t="shared" si="15"/>
        <v>0</v>
      </c>
      <c r="BZ14" s="150">
        <f t="shared" si="15"/>
        <v>0</v>
      </c>
      <c r="CA14" s="150">
        <f t="shared" si="15"/>
        <v>0</v>
      </c>
      <c r="CB14" s="150">
        <f t="shared" si="15"/>
        <v>0</v>
      </c>
      <c r="CC14" s="150">
        <f t="shared" si="15"/>
        <v>0</v>
      </c>
      <c r="CD14" s="150">
        <f t="shared" si="15"/>
        <v>0</v>
      </c>
      <c r="CE14" s="150">
        <f t="shared" si="15"/>
        <v>0</v>
      </c>
      <c r="CF14" s="150">
        <f t="shared" si="15"/>
        <v>0</v>
      </c>
      <c r="CG14" s="150">
        <f t="shared" si="15"/>
        <v>0</v>
      </c>
      <c r="CH14" s="150">
        <f t="shared" si="15"/>
        <v>0</v>
      </c>
      <c r="CI14" s="150">
        <f t="shared" si="15"/>
        <v>0</v>
      </c>
      <c r="CJ14" s="150">
        <f t="shared" si="15"/>
        <v>0</v>
      </c>
      <c r="CK14" s="150">
        <f t="shared" si="15"/>
        <v>0</v>
      </c>
      <c r="CL14" s="150">
        <f t="shared" si="15"/>
        <v>0</v>
      </c>
      <c r="CM14" s="150">
        <f t="shared" si="15"/>
        <v>0</v>
      </c>
      <c r="CN14" s="150">
        <f t="shared" si="15"/>
        <v>0</v>
      </c>
      <c r="CO14" s="150">
        <f t="shared" si="15"/>
        <v>0</v>
      </c>
      <c r="CP14" s="150">
        <f t="shared" si="15"/>
        <v>0</v>
      </c>
      <c r="CQ14" s="150">
        <f t="shared" si="15"/>
        <v>0</v>
      </c>
      <c r="CR14" s="150">
        <f t="shared" si="15"/>
        <v>0</v>
      </c>
      <c r="CS14" s="150">
        <f t="shared" si="15"/>
        <v>0</v>
      </c>
      <c r="CT14" s="150">
        <f t="shared" si="15"/>
        <v>0</v>
      </c>
      <c r="CU14" s="150">
        <f t="shared" si="15"/>
        <v>0</v>
      </c>
      <c r="CV14" s="150">
        <f t="shared" si="15"/>
        <v>0</v>
      </c>
      <c r="CW14" s="150">
        <f t="shared" si="15"/>
        <v>0</v>
      </c>
      <c r="CX14" s="151">
        <f t="shared" si="15"/>
        <v>0</v>
      </c>
    </row>
    <row r="15" spans="1:102" x14ac:dyDescent="0.25">
      <c r="C15" s="4" t="str">
        <f t="shared" si="2"/>
        <v>Line 15: Relative Operating Expenses. This is a scenario multiplier. This is the multiplier on the costs.  Typical causes of an increase could be as follows: higher maintenance, additional staff, increases in commodity prices, increases in FX expenses, increases due to inflation.</v>
      </c>
      <c r="E15" s="4">
        <f t="shared" si="3"/>
        <v>15</v>
      </c>
      <c r="F15" s="4" t="s">
        <v>7</v>
      </c>
      <c r="G15" s="4" t="s">
        <v>10</v>
      </c>
      <c r="H15" s="1" t="s">
        <v>17</v>
      </c>
      <c r="I15" s="1" t="s">
        <v>10</v>
      </c>
      <c r="K15" s="1" t="str">
        <f t="shared" si="14"/>
        <v>Relative Operating Expenses</v>
      </c>
      <c r="M15" s="15">
        <f ca="1">OFFSET('Stress Multipliers'!F$39,10*$J$14+1,0)</f>
        <v>1</v>
      </c>
      <c r="N15" s="7">
        <f ca="1">OFFSET('Stress Multipliers'!G$39,10*$J$14+1,0)</f>
        <v>1</v>
      </c>
      <c r="O15" s="7">
        <f ca="1">OFFSET('Stress Multipliers'!H$39,10*$J$14+1,0)</f>
        <v>1</v>
      </c>
      <c r="P15" s="7">
        <f ca="1">OFFSET('Stress Multipliers'!I$39,10*$J$14+1,0)</f>
        <v>1</v>
      </c>
      <c r="Q15" s="7">
        <f ca="1">OFFSET('Stress Multipliers'!J$39,10*$J$14+1,0)</f>
        <v>1</v>
      </c>
      <c r="R15" s="7">
        <f ca="1">OFFSET('Stress Multipliers'!K$39,10*$J$14+1,0)</f>
        <v>1</v>
      </c>
      <c r="S15" s="7">
        <f ca="1">OFFSET('Stress Multipliers'!L$39,10*$J$14+1,0)</f>
        <v>1</v>
      </c>
      <c r="T15" s="7">
        <f ca="1">OFFSET('Stress Multipliers'!M$39,10*$J$14+1,0)</f>
        <v>1</v>
      </c>
      <c r="U15" s="7">
        <f ca="1">OFFSET('Stress Multipliers'!N$39,10*$J$14+1,0)</f>
        <v>1</v>
      </c>
      <c r="V15" s="7">
        <f ca="1">OFFSET('Stress Multipliers'!O$39,10*$J$14+1,0)</f>
        <v>1</v>
      </c>
      <c r="W15" s="7">
        <f ca="1">OFFSET('Stress Multipliers'!P$39,10*$J$14+1,0)</f>
        <v>1</v>
      </c>
      <c r="X15" s="7">
        <f ca="1">OFFSET('Stress Multipliers'!Q$39,10*$J$14+1,0)</f>
        <v>1</v>
      </c>
      <c r="Y15" s="7">
        <f ca="1">OFFSET('Stress Multipliers'!R$39,10*$J$14+1,0)</f>
        <v>1</v>
      </c>
      <c r="Z15" s="7">
        <f ca="1">OFFSET('Stress Multipliers'!S$39,10*$J$14+1,0)</f>
        <v>1</v>
      </c>
      <c r="AA15" s="7">
        <f ca="1">OFFSET('Stress Multipliers'!T$39,10*$J$14+1,0)</f>
        <v>1</v>
      </c>
      <c r="AB15" s="7">
        <f ca="1">OFFSET('Stress Multipliers'!U$39,10*$J$14+1,0)</f>
        <v>1</v>
      </c>
      <c r="AC15" s="7">
        <f ca="1">OFFSET('Stress Multipliers'!V$39,10*$J$14+1,0)</f>
        <v>1</v>
      </c>
      <c r="AD15" s="7">
        <f ca="1">OFFSET('Stress Multipliers'!W$39,10*$J$14+1,0)</f>
        <v>1</v>
      </c>
      <c r="AE15" s="7">
        <f ca="1">OFFSET('Stress Multipliers'!X$39,10*$J$14+1,0)</f>
        <v>1</v>
      </c>
      <c r="AF15" s="7">
        <f ca="1">OFFSET('Stress Multipliers'!Y$39,10*$J$14+1,0)</f>
        <v>1</v>
      </c>
      <c r="AG15" s="7">
        <f ca="1">OFFSET('Stress Multipliers'!Z$39,10*$J$14+1,0)</f>
        <v>1</v>
      </c>
      <c r="AH15" s="7">
        <f ca="1">OFFSET('Stress Multipliers'!AA$39,10*$J$14+1,0)</f>
        <v>1</v>
      </c>
      <c r="AI15" s="7">
        <f ca="1">OFFSET('Stress Multipliers'!AB$39,10*$J$14+1,0)</f>
        <v>1</v>
      </c>
      <c r="AJ15" s="7">
        <f ca="1">OFFSET('Stress Multipliers'!AC$39,10*$J$14+1,0)</f>
        <v>1</v>
      </c>
      <c r="AK15" s="7">
        <f ca="1">OFFSET('Stress Multipliers'!AD$39,10*$J$14+1,0)</f>
        <v>1</v>
      </c>
      <c r="AL15" s="7">
        <f ca="1">OFFSET('Stress Multipliers'!AE$39,10*$J$14+1,0)</f>
        <v>1</v>
      </c>
      <c r="AM15" s="7">
        <f ca="1">OFFSET('Stress Multipliers'!AF$39,10*$J$14+1,0)</f>
        <v>1</v>
      </c>
      <c r="AN15" s="7">
        <f ca="1">OFFSET('Stress Multipliers'!AG$39,10*$J$14+1,0)</f>
        <v>1</v>
      </c>
      <c r="AO15" s="7">
        <f ca="1">OFFSET('Stress Multipliers'!AH$39,10*$J$14+1,0)</f>
        <v>1</v>
      </c>
      <c r="AP15" s="7">
        <f ca="1">OFFSET('Stress Multipliers'!AI$39,10*$J$14+1,0)</f>
        <v>1</v>
      </c>
      <c r="AQ15" s="7">
        <f ca="1">OFFSET('Stress Multipliers'!AJ$39,10*$J$14+1,0)</f>
        <v>1</v>
      </c>
      <c r="AR15" s="7">
        <f ca="1">OFFSET('Stress Multipliers'!AK$39,10*$J$14+1,0)</f>
        <v>1</v>
      </c>
      <c r="AS15" s="7">
        <f ca="1">OFFSET('Stress Multipliers'!AL$39,10*$J$14+1,0)</f>
        <v>1</v>
      </c>
      <c r="AT15" s="7">
        <f ca="1">OFFSET('Stress Multipliers'!AM$39,10*$J$14+1,0)</f>
        <v>1</v>
      </c>
      <c r="AU15" s="8">
        <f ca="1">OFFSET('Stress Multipliers'!AN$39,10*$J$14+1,0)</f>
        <v>1</v>
      </c>
      <c r="BO15" s="157" t="s">
        <v>241</v>
      </c>
      <c r="BP15" s="148">
        <f>BP11-BP12</f>
        <v>0</v>
      </c>
      <c r="BQ15" s="148">
        <f t="shared" ref="BQ15:CX15" si="16">BQ11-BQ12</f>
        <v>0</v>
      </c>
      <c r="BR15" s="148">
        <f t="shared" si="16"/>
        <v>0</v>
      </c>
      <c r="BS15" s="148">
        <f t="shared" si="16"/>
        <v>0</v>
      </c>
      <c r="BT15" s="148">
        <f t="shared" si="16"/>
        <v>0</v>
      </c>
      <c r="BU15" s="148">
        <f t="shared" si="16"/>
        <v>0</v>
      </c>
      <c r="BV15" s="148">
        <f t="shared" si="16"/>
        <v>0</v>
      </c>
      <c r="BW15" s="148">
        <f t="shared" si="16"/>
        <v>0</v>
      </c>
      <c r="BX15" s="148">
        <f t="shared" si="16"/>
        <v>0</v>
      </c>
      <c r="BY15" s="148">
        <f t="shared" si="16"/>
        <v>0</v>
      </c>
      <c r="BZ15" s="148">
        <f t="shared" si="16"/>
        <v>0</v>
      </c>
      <c r="CA15" s="148">
        <f t="shared" si="16"/>
        <v>0</v>
      </c>
      <c r="CB15" s="148">
        <f t="shared" si="16"/>
        <v>0</v>
      </c>
      <c r="CC15" s="148">
        <f t="shared" si="16"/>
        <v>0</v>
      </c>
      <c r="CD15" s="148">
        <f t="shared" si="16"/>
        <v>0</v>
      </c>
      <c r="CE15" s="148">
        <f t="shared" si="16"/>
        <v>0</v>
      </c>
      <c r="CF15" s="148">
        <f t="shared" si="16"/>
        <v>0</v>
      </c>
      <c r="CG15" s="148">
        <f t="shared" si="16"/>
        <v>0</v>
      </c>
      <c r="CH15" s="148">
        <f t="shared" si="16"/>
        <v>0</v>
      </c>
      <c r="CI15" s="148">
        <f t="shared" si="16"/>
        <v>0</v>
      </c>
      <c r="CJ15" s="148">
        <f t="shared" si="16"/>
        <v>0</v>
      </c>
      <c r="CK15" s="148">
        <f t="shared" si="16"/>
        <v>0</v>
      </c>
      <c r="CL15" s="148">
        <f t="shared" si="16"/>
        <v>0</v>
      </c>
      <c r="CM15" s="148">
        <f t="shared" si="16"/>
        <v>0</v>
      </c>
      <c r="CN15" s="148">
        <f t="shared" si="16"/>
        <v>0</v>
      </c>
      <c r="CO15" s="148">
        <f t="shared" si="16"/>
        <v>0</v>
      </c>
      <c r="CP15" s="148">
        <f t="shared" si="16"/>
        <v>0</v>
      </c>
      <c r="CQ15" s="148">
        <f t="shared" si="16"/>
        <v>0</v>
      </c>
      <c r="CR15" s="148">
        <f t="shared" si="16"/>
        <v>0</v>
      </c>
      <c r="CS15" s="148">
        <f t="shared" si="16"/>
        <v>0</v>
      </c>
      <c r="CT15" s="148">
        <f t="shared" si="16"/>
        <v>0</v>
      </c>
      <c r="CU15" s="148">
        <f t="shared" si="16"/>
        <v>0</v>
      </c>
      <c r="CV15" s="148">
        <f t="shared" si="16"/>
        <v>0</v>
      </c>
      <c r="CW15" s="148">
        <f t="shared" si="16"/>
        <v>0</v>
      </c>
      <c r="CX15" s="149">
        <f t="shared" si="16"/>
        <v>0</v>
      </c>
    </row>
    <row r="16" spans="1:102" x14ac:dyDescent="0.25">
      <c r="C16" s="4" t="str">
        <f t="shared" si="2"/>
        <v>Line 16: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16" s="4">
        <f t="shared" si="3"/>
        <v>16</v>
      </c>
      <c r="F16" s="4" t="s">
        <v>7</v>
      </c>
      <c r="G16" s="4" t="s">
        <v>10</v>
      </c>
      <c r="H16" s="1" t="s">
        <v>50</v>
      </c>
      <c r="I16" s="1" t="s">
        <v>10</v>
      </c>
      <c r="K16" s="1" t="str">
        <f t="shared" si="14"/>
        <v>Relative Expected Debt Principal Repayments</v>
      </c>
      <c r="M16" s="15">
        <f ca="1">OFFSET('Stress Multipliers'!F$39,10*$J$14+2,0)</f>
        <v>1</v>
      </c>
      <c r="N16" s="7">
        <f ca="1">OFFSET('Stress Multipliers'!G$39,10*$J$14+2,0)</f>
        <v>1</v>
      </c>
      <c r="O16" s="7">
        <f ca="1">OFFSET('Stress Multipliers'!H$39,10*$J$14+2,0)</f>
        <v>1</v>
      </c>
      <c r="P16" s="7">
        <f ca="1">OFFSET('Stress Multipliers'!I$39,10*$J$14+2,0)</f>
        <v>1</v>
      </c>
      <c r="Q16" s="7">
        <f ca="1">OFFSET('Stress Multipliers'!J$39,10*$J$14+2,0)</f>
        <v>1</v>
      </c>
      <c r="R16" s="7">
        <f ca="1">OFFSET('Stress Multipliers'!K$39,10*$J$14+2,0)</f>
        <v>1</v>
      </c>
      <c r="S16" s="7">
        <f ca="1">OFFSET('Stress Multipliers'!L$39,10*$J$14+2,0)</f>
        <v>1</v>
      </c>
      <c r="T16" s="7">
        <f ca="1">OFFSET('Stress Multipliers'!M$39,10*$J$14+2,0)</f>
        <v>1</v>
      </c>
      <c r="U16" s="7">
        <f ca="1">OFFSET('Stress Multipliers'!N$39,10*$J$14+2,0)</f>
        <v>1</v>
      </c>
      <c r="V16" s="7">
        <f ca="1">OFFSET('Stress Multipliers'!O$39,10*$J$14+2,0)</f>
        <v>1</v>
      </c>
      <c r="W16" s="7">
        <f ca="1">OFFSET('Stress Multipliers'!P$39,10*$J$14+2,0)</f>
        <v>1</v>
      </c>
      <c r="X16" s="7">
        <f ca="1">OFFSET('Stress Multipliers'!Q$39,10*$J$14+2,0)</f>
        <v>1</v>
      </c>
      <c r="Y16" s="7">
        <f ca="1">OFFSET('Stress Multipliers'!R$39,10*$J$14+2,0)</f>
        <v>1</v>
      </c>
      <c r="Z16" s="7">
        <f ca="1">OFFSET('Stress Multipliers'!S$39,10*$J$14+2,0)</f>
        <v>1</v>
      </c>
      <c r="AA16" s="7">
        <f ca="1">OFFSET('Stress Multipliers'!T$39,10*$J$14+2,0)</f>
        <v>1</v>
      </c>
      <c r="AB16" s="7">
        <f ca="1">OFFSET('Stress Multipliers'!U$39,10*$J$14+2,0)</f>
        <v>1</v>
      </c>
      <c r="AC16" s="7">
        <f ca="1">OFFSET('Stress Multipliers'!V$39,10*$J$14+2,0)</f>
        <v>1</v>
      </c>
      <c r="AD16" s="7">
        <f ca="1">OFFSET('Stress Multipliers'!W$39,10*$J$14+2,0)</f>
        <v>1</v>
      </c>
      <c r="AE16" s="7">
        <f ca="1">OFFSET('Stress Multipliers'!X$39,10*$J$14+2,0)</f>
        <v>1</v>
      </c>
      <c r="AF16" s="7">
        <f ca="1">OFFSET('Stress Multipliers'!Y$39,10*$J$14+2,0)</f>
        <v>1</v>
      </c>
      <c r="AG16" s="7">
        <f ca="1">OFFSET('Stress Multipliers'!Z$39,10*$J$14+2,0)</f>
        <v>1</v>
      </c>
      <c r="AH16" s="7">
        <f ca="1">OFFSET('Stress Multipliers'!AA$39,10*$J$14+2,0)</f>
        <v>1</v>
      </c>
      <c r="AI16" s="7">
        <f ca="1">OFFSET('Stress Multipliers'!AB$39,10*$J$14+2,0)</f>
        <v>1</v>
      </c>
      <c r="AJ16" s="7">
        <f ca="1">OFFSET('Stress Multipliers'!AC$39,10*$J$14+2,0)</f>
        <v>1</v>
      </c>
      <c r="AK16" s="7">
        <f ca="1">OFFSET('Stress Multipliers'!AD$39,10*$J$14+2,0)</f>
        <v>1</v>
      </c>
      <c r="AL16" s="7">
        <f ca="1">OFFSET('Stress Multipliers'!AE$39,10*$J$14+2,0)</f>
        <v>1</v>
      </c>
      <c r="AM16" s="7">
        <f ca="1">OFFSET('Stress Multipliers'!AF$39,10*$J$14+2,0)</f>
        <v>1</v>
      </c>
      <c r="AN16" s="7">
        <f ca="1">OFFSET('Stress Multipliers'!AG$39,10*$J$14+2,0)</f>
        <v>1</v>
      </c>
      <c r="AO16" s="7">
        <f ca="1">OFFSET('Stress Multipliers'!AH$39,10*$J$14+2,0)</f>
        <v>1</v>
      </c>
      <c r="AP16" s="7">
        <f ca="1">OFFSET('Stress Multipliers'!AI$39,10*$J$14+2,0)</f>
        <v>1</v>
      </c>
      <c r="AQ16" s="7">
        <f ca="1">OFFSET('Stress Multipliers'!AJ$39,10*$J$14+2,0)</f>
        <v>1</v>
      </c>
      <c r="AR16" s="7">
        <f ca="1">OFFSET('Stress Multipliers'!AK$39,10*$J$14+2,0)</f>
        <v>1</v>
      </c>
      <c r="AS16" s="7">
        <f ca="1">OFFSET('Stress Multipliers'!AL$39,10*$J$14+2,0)</f>
        <v>1</v>
      </c>
      <c r="AT16" s="7">
        <f ca="1">OFFSET('Stress Multipliers'!AM$39,10*$J$14+2,0)</f>
        <v>1</v>
      </c>
      <c r="AU16" s="8">
        <f ca="1">OFFSET('Stress Multipliers'!AN$39,10*$J$14+2,0)</f>
        <v>1</v>
      </c>
    </row>
    <row r="17" spans="3:102" x14ac:dyDescent="0.25">
      <c r="C17" s="4" t="str">
        <f t="shared" si="2"/>
        <v>Line 17: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17" s="4">
        <f t="shared" si="3"/>
        <v>17</v>
      </c>
      <c r="F17" s="4" t="s">
        <v>7</v>
      </c>
      <c r="G17" s="4" t="s">
        <v>10</v>
      </c>
      <c r="H17" s="1" t="s">
        <v>49</v>
      </c>
      <c r="I17" s="1" t="s">
        <v>10</v>
      </c>
      <c r="K17" s="1" t="str">
        <f t="shared" si="14"/>
        <v>Relative Expected Debt Interest Repayments</v>
      </c>
      <c r="M17" s="15">
        <f ca="1">OFFSET('Stress Multipliers'!F$39,10*$J$14+3,0)</f>
        <v>1</v>
      </c>
      <c r="N17" s="7">
        <f ca="1">OFFSET('Stress Multipliers'!G$39,10*$J$14+3,0)</f>
        <v>1</v>
      </c>
      <c r="O17" s="7">
        <f ca="1">OFFSET('Stress Multipliers'!H$39,10*$J$14+3,0)</f>
        <v>1</v>
      </c>
      <c r="P17" s="7">
        <f ca="1">OFFSET('Stress Multipliers'!I$39,10*$J$14+3,0)</f>
        <v>1</v>
      </c>
      <c r="Q17" s="7">
        <f ca="1">OFFSET('Stress Multipliers'!J$39,10*$J$14+3,0)</f>
        <v>1</v>
      </c>
      <c r="R17" s="7">
        <f ca="1">OFFSET('Stress Multipliers'!K$39,10*$J$14+3,0)</f>
        <v>1</v>
      </c>
      <c r="S17" s="7">
        <f ca="1">OFFSET('Stress Multipliers'!L$39,10*$J$14+3,0)</f>
        <v>1</v>
      </c>
      <c r="T17" s="7">
        <f ca="1">OFFSET('Stress Multipliers'!M$39,10*$J$14+3,0)</f>
        <v>1</v>
      </c>
      <c r="U17" s="7">
        <f ca="1">OFFSET('Stress Multipliers'!N$39,10*$J$14+3,0)</f>
        <v>1</v>
      </c>
      <c r="V17" s="7">
        <f ca="1">OFFSET('Stress Multipliers'!O$39,10*$J$14+3,0)</f>
        <v>1</v>
      </c>
      <c r="W17" s="7">
        <f ca="1">OFFSET('Stress Multipliers'!P$39,10*$J$14+3,0)</f>
        <v>1</v>
      </c>
      <c r="X17" s="7">
        <f ca="1">OFFSET('Stress Multipliers'!Q$39,10*$J$14+3,0)</f>
        <v>1</v>
      </c>
      <c r="Y17" s="7">
        <f ca="1">OFFSET('Stress Multipliers'!R$39,10*$J$14+3,0)</f>
        <v>1</v>
      </c>
      <c r="Z17" s="7">
        <f ca="1">OFFSET('Stress Multipliers'!S$39,10*$J$14+3,0)</f>
        <v>1</v>
      </c>
      <c r="AA17" s="7">
        <f ca="1">OFFSET('Stress Multipliers'!T$39,10*$J$14+3,0)</f>
        <v>1</v>
      </c>
      <c r="AB17" s="7">
        <f ca="1">OFFSET('Stress Multipliers'!U$39,10*$J$14+3,0)</f>
        <v>1</v>
      </c>
      <c r="AC17" s="7">
        <f ca="1">OFFSET('Stress Multipliers'!V$39,10*$J$14+3,0)</f>
        <v>1</v>
      </c>
      <c r="AD17" s="7">
        <f ca="1">OFFSET('Stress Multipliers'!W$39,10*$J$14+3,0)</f>
        <v>1</v>
      </c>
      <c r="AE17" s="7">
        <f ca="1">OFFSET('Stress Multipliers'!X$39,10*$J$14+3,0)</f>
        <v>1</v>
      </c>
      <c r="AF17" s="7">
        <f ca="1">OFFSET('Stress Multipliers'!Y$39,10*$J$14+3,0)</f>
        <v>1</v>
      </c>
      <c r="AG17" s="7">
        <f ca="1">OFFSET('Stress Multipliers'!Z$39,10*$J$14+3,0)</f>
        <v>1</v>
      </c>
      <c r="AH17" s="7">
        <f ca="1">OFFSET('Stress Multipliers'!AA$39,10*$J$14+3,0)</f>
        <v>1</v>
      </c>
      <c r="AI17" s="7">
        <f ca="1">OFFSET('Stress Multipliers'!AB$39,10*$J$14+3,0)</f>
        <v>1</v>
      </c>
      <c r="AJ17" s="7">
        <f ca="1">OFFSET('Stress Multipliers'!AC$39,10*$J$14+3,0)</f>
        <v>1</v>
      </c>
      <c r="AK17" s="7">
        <f ca="1">OFFSET('Stress Multipliers'!AD$39,10*$J$14+3,0)</f>
        <v>1</v>
      </c>
      <c r="AL17" s="7">
        <f ca="1">OFFSET('Stress Multipliers'!AE$39,10*$J$14+3,0)</f>
        <v>1</v>
      </c>
      <c r="AM17" s="7">
        <f ca="1">OFFSET('Stress Multipliers'!AF$39,10*$J$14+3,0)</f>
        <v>1</v>
      </c>
      <c r="AN17" s="7">
        <f ca="1">OFFSET('Stress Multipliers'!AG$39,10*$J$14+3,0)</f>
        <v>1</v>
      </c>
      <c r="AO17" s="7">
        <f ca="1">OFFSET('Stress Multipliers'!AH$39,10*$J$14+3,0)</f>
        <v>1</v>
      </c>
      <c r="AP17" s="7">
        <f ca="1">OFFSET('Stress Multipliers'!AI$39,10*$J$14+3,0)</f>
        <v>1</v>
      </c>
      <c r="AQ17" s="7">
        <f ca="1">OFFSET('Stress Multipliers'!AJ$39,10*$J$14+3,0)</f>
        <v>1</v>
      </c>
      <c r="AR17" s="7">
        <f ca="1">OFFSET('Stress Multipliers'!AK$39,10*$J$14+3,0)</f>
        <v>1</v>
      </c>
      <c r="AS17" s="7">
        <f ca="1">OFFSET('Stress Multipliers'!AL$39,10*$J$14+3,0)</f>
        <v>1</v>
      </c>
      <c r="AT17" s="7">
        <f ca="1">OFFSET('Stress Multipliers'!AM$39,10*$J$14+3,0)</f>
        <v>1</v>
      </c>
      <c r="AU17" s="8">
        <f ca="1">OFFSET('Stress Multipliers'!AN$39,10*$J$14+3,0)</f>
        <v>1</v>
      </c>
    </row>
    <row r="18" spans="3:102" x14ac:dyDescent="0.25">
      <c r="C18" s="4" t="str">
        <f t="shared" si="2"/>
        <v>Line 18: Relative Direct Support payments. This is a scenario multiplier. This is the multiplier on payments.  It may increase if for example the Government pays for increased production volume, or it may decrease if for example there are service penalties.</v>
      </c>
      <c r="E18" s="4">
        <f t="shared" si="3"/>
        <v>18</v>
      </c>
      <c r="F18" s="4" t="s">
        <v>7</v>
      </c>
      <c r="G18" s="4" t="s">
        <v>10</v>
      </c>
      <c r="H18" s="1" t="s">
        <v>18</v>
      </c>
      <c r="I18" s="1" t="s">
        <v>10</v>
      </c>
      <c r="K18" s="1" t="str">
        <f t="shared" si="14"/>
        <v>Relative Direct Support payments</v>
      </c>
      <c r="M18" s="15">
        <f ca="1">OFFSET('Stress Multipliers'!F$39,10*$J$14+4,0)</f>
        <v>1</v>
      </c>
      <c r="N18" s="7">
        <f ca="1">OFFSET('Stress Multipliers'!G$39,10*$J$14+4,0)</f>
        <v>1</v>
      </c>
      <c r="O18" s="7">
        <f ca="1">OFFSET('Stress Multipliers'!H$39,10*$J$14+4,0)</f>
        <v>1</v>
      </c>
      <c r="P18" s="7">
        <f ca="1">OFFSET('Stress Multipliers'!I$39,10*$J$14+4,0)</f>
        <v>1</v>
      </c>
      <c r="Q18" s="7">
        <f ca="1">OFFSET('Stress Multipliers'!J$39,10*$J$14+4,0)</f>
        <v>1</v>
      </c>
      <c r="R18" s="7">
        <f ca="1">OFFSET('Stress Multipliers'!K$39,10*$J$14+4,0)</f>
        <v>1</v>
      </c>
      <c r="S18" s="7">
        <f ca="1">OFFSET('Stress Multipliers'!L$39,10*$J$14+4,0)</f>
        <v>1</v>
      </c>
      <c r="T18" s="7">
        <f ca="1">OFFSET('Stress Multipliers'!M$39,10*$J$14+4,0)</f>
        <v>1</v>
      </c>
      <c r="U18" s="7">
        <f ca="1">OFFSET('Stress Multipliers'!N$39,10*$J$14+4,0)</f>
        <v>1</v>
      </c>
      <c r="V18" s="7">
        <f ca="1">OFFSET('Stress Multipliers'!O$39,10*$J$14+4,0)</f>
        <v>1</v>
      </c>
      <c r="W18" s="7">
        <f ca="1">OFFSET('Stress Multipliers'!P$39,10*$J$14+4,0)</f>
        <v>1</v>
      </c>
      <c r="X18" s="7">
        <f ca="1">OFFSET('Stress Multipliers'!Q$39,10*$J$14+4,0)</f>
        <v>1</v>
      </c>
      <c r="Y18" s="7">
        <f ca="1">OFFSET('Stress Multipliers'!R$39,10*$J$14+4,0)</f>
        <v>1</v>
      </c>
      <c r="Z18" s="7">
        <f ca="1">OFFSET('Stress Multipliers'!S$39,10*$J$14+4,0)</f>
        <v>1</v>
      </c>
      <c r="AA18" s="7">
        <f ca="1">OFFSET('Stress Multipliers'!T$39,10*$J$14+4,0)</f>
        <v>1</v>
      </c>
      <c r="AB18" s="7">
        <f ca="1">OFFSET('Stress Multipliers'!U$39,10*$J$14+4,0)</f>
        <v>1</v>
      </c>
      <c r="AC18" s="7">
        <f ca="1">OFFSET('Stress Multipliers'!V$39,10*$J$14+4,0)</f>
        <v>1</v>
      </c>
      <c r="AD18" s="7">
        <f ca="1">OFFSET('Stress Multipliers'!W$39,10*$J$14+4,0)</f>
        <v>1</v>
      </c>
      <c r="AE18" s="7">
        <f ca="1">OFFSET('Stress Multipliers'!X$39,10*$J$14+4,0)</f>
        <v>1</v>
      </c>
      <c r="AF18" s="7">
        <f ca="1">OFFSET('Stress Multipliers'!Y$39,10*$J$14+4,0)</f>
        <v>1</v>
      </c>
      <c r="AG18" s="7">
        <f ca="1">OFFSET('Stress Multipliers'!Z$39,10*$J$14+4,0)</f>
        <v>1</v>
      </c>
      <c r="AH18" s="7">
        <f ca="1">OFFSET('Stress Multipliers'!AA$39,10*$J$14+4,0)</f>
        <v>1</v>
      </c>
      <c r="AI18" s="7">
        <f ca="1">OFFSET('Stress Multipliers'!AB$39,10*$J$14+4,0)</f>
        <v>1</v>
      </c>
      <c r="AJ18" s="7">
        <f ca="1">OFFSET('Stress Multipliers'!AC$39,10*$J$14+4,0)</f>
        <v>1</v>
      </c>
      <c r="AK18" s="7">
        <f ca="1">OFFSET('Stress Multipliers'!AD$39,10*$J$14+4,0)</f>
        <v>1</v>
      </c>
      <c r="AL18" s="7">
        <f ca="1">OFFSET('Stress Multipliers'!AE$39,10*$J$14+4,0)</f>
        <v>1</v>
      </c>
      <c r="AM18" s="7">
        <f ca="1">OFFSET('Stress Multipliers'!AF$39,10*$J$14+4,0)</f>
        <v>1</v>
      </c>
      <c r="AN18" s="7">
        <f ca="1">OFFSET('Stress Multipliers'!AG$39,10*$J$14+4,0)</f>
        <v>1</v>
      </c>
      <c r="AO18" s="7">
        <f ca="1">OFFSET('Stress Multipliers'!AH$39,10*$J$14+4,0)</f>
        <v>1</v>
      </c>
      <c r="AP18" s="7">
        <f ca="1">OFFSET('Stress Multipliers'!AI$39,10*$J$14+4,0)</f>
        <v>1</v>
      </c>
      <c r="AQ18" s="7">
        <f ca="1">OFFSET('Stress Multipliers'!AJ$39,10*$J$14+4,0)</f>
        <v>1</v>
      </c>
      <c r="AR18" s="7">
        <f ca="1">OFFSET('Stress Multipliers'!AK$39,10*$J$14+4,0)</f>
        <v>1</v>
      </c>
      <c r="AS18" s="7">
        <f ca="1">OFFSET('Stress Multipliers'!AL$39,10*$J$14+4,0)</f>
        <v>1</v>
      </c>
      <c r="AT18" s="7">
        <f ca="1">OFFSET('Stress Multipliers'!AM$39,10*$J$14+4,0)</f>
        <v>1</v>
      </c>
      <c r="AU18" s="8">
        <f ca="1">OFFSET('Stress Multipliers'!AN$39,10*$J$14+4,0)</f>
        <v>1</v>
      </c>
      <c r="BO18" s="1" t="s">
        <v>239</v>
      </c>
    </row>
    <row r="19" spans="3:102" ht="15.75" thickBot="1" x14ac:dyDescent="0.3">
      <c r="C19" s="4" t="str">
        <f t="shared" si="2"/>
        <v>Line 19: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19" s="4">
        <f t="shared" si="3"/>
        <v>19</v>
      </c>
      <c r="F19" s="4" t="s">
        <v>7</v>
      </c>
      <c r="G19" s="4" t="s">
        <v>10</v>
      </c>
      <c r="H19" s="1" t="s">
        <v>44</v>
      </c>
      <c r="I19" s="1" t="s">
        <v>10</v>
      </c>
      <c r="K19" s="1" t="str">
        <f t="shared" si="14"/>
        <v>Relative Direct Government receipts</v>
      </c>
      <c r="M19" s="16">
        <f ca="1">OFFSET('Stress Multipliers'!F$39,10*$J$14+5,0)</f>
        <v>1</v>
      </c>
      <c r="N19" s="9">
        <f ca="1">OFFSET('Stress Multipliers'!G$39,10*$J$14+5,0)</f>
        <v>1</v>
      </c>
      <c r="O19" s="9">
        <f ca="1">OFFSET('Stress Multipliers'!H$39,10*$J$14+5,0)</f>
        <v>1</v>
      </c>
      <c r="P19" s="9">
        <f ca="1">OFFSET('Stress Multipliers'!I$39,10*$J$14+5,0)</f>
        <v>1</v>
      </c>
      <c r="Q19" s="9">
        <f ca="1">OFFSET('Stress Multipliers'!J$39,10*$J$14+5,0)</f>
        <v>1</v>
      </c>
      <c r="R19" s="9">
        <f ca="1">OFFSET('Stress Multipliers'!K$39,10*$J$14+5,0)</f>
        <v>1</v>
      </c>
      <c r="S19" s="9">
        <f ca="1">OFFSET('Stress Multipliers'!L$39,10*$J$14+5,0)</f>
        <v>1</v>
      </c>
      <c r="T19" s="9">
        <f ca="1">OFFSET('Stress Multipliers'!M$39,10*$J$14+5,0)</f>
        <v>1</v>
      </c>
      <c r="U19" s="9">
        <f ca="1">OFFSET('Stress Multipliers'!N$39,10*$J$14+5,0)</f>
        <v>1</v>
      </c>
      <c r="V19" s="9">
        <f ca="1">OFFSET('Stress Multipliers'!O$39,10*$J$14+5,0)</f>
        <v>1</v>
      </c>
      <c r="W19" s="9">
        <f ca="1">OFFSET('Stress Multipliers'!P$39,10*$J$14+5,0)</f>
        <v>1</v>
      </c>
      <c r="X19" s="9">
        <f ca="1">OFFSET('Stress Multipliers'!Q$39,10*$J$14+5,0)</f>
        <v>1</v>
      </c>
      <c r="Y19" s="9">
        <f ca="1">OFFSET('Stress Multipliers'!R$39,10*$J$14+5,0)</f>
        <v>1</v>
      </c>
      <c r="Z19" s="9">
        <f ca="1">OFFSET('Stress Multipliers'!S$39,10*$J$14+5,0)</f>
        <v>1</v>
      </c>
      <c r="AA19" s="9">
        <f ca="1">OFFSET('Stress Multipliers'!T$39,10*$J$14+5,0)</f>
        <v>1</v>
      </c>
      <c r="AB19" s="9">
        <f ca="1">OFFSET('Stress Multipliers'!U$39,10*$J$14+5,0)</f>
        <v>1</v>
      </c>
      <c r="AC19" s="9">
        <f ca="1">OFFSET('Stress Multipliers'!V$39,10*$J$14+5,0)</f>
        <v>1</v>
      </c>
      <c r="AD19" s="9">
        <f ca="1">OFFSET('Stress Multipliers'!W$39,10*$J$14+5,0)</f>
        <v>1</v>
      </c>
      <c r="AE19" s="9">
        <f ca="1">OFFSET('Stress Multipliers'!X$39,10*$J$14+5,0)</f>
        <v>1</v>
      </c>
      <c r="AF19" s="9">
        <f ca="1">OFFSET('Stress Multipliers'!Y$39,10*$J$14+5,0)</f>
        <v>1</v>
      </c>
      <c r="AG19" s="9">
        <f ca="1">OFFSET('Stress Multipliers'!Z$39,10*$J$14+5,0)</f>
        <v>1</v>
      </c>
      <c r="AH19" s="9">
        <f ca="1">OFFSET('Stress Multipliers'!AA$39,10*$J$14+5,0)</f>
        <v>1</v>
      </c>
      <c r="AI19" s="9">
        <f ca="1">OFFSET('Stress Multipliers'!AB$39,10*$J$14+5,0)</f>
        <v>1</v>
      </c>
      <c r="AJ19" s="9">
        <f ca="1">OFFSET('Stress Multipliers'!AC$39,10*$J$14+5,0)</f>
        <v>1</v>
      </c>
      <c r="AK19" s="9">
        <f ca="1">OFFSET('Stress Multipliers'!AD$39,10*$J$14+5,0)</f>
        <v>1</v>
      </c>
      <c r="AL19" s="9">
        <f ca="1">OFFSET('Stress Multipliers'!AE$39,10*$J$14+5,0)</f>
        <v>1</v>
      </c>
      <c r="AM19" s="9">
        <f ca="1">OFFSET('Stress Multipliers'!AF$39,10*$J$14+5,0)</f>
        <v>1</v>
      </c>
      <c r="AN19" s="9">
        <f ca="1">OFFSET('Stress Multipliers'!AG$39,10*$J$14+5,0)</f>
        <v>1</v>
      </c>
      <c r="AO19" s="9">
        <f ca="1">OFFSET('Stress Multipliers'!AH$39,10*$J$14+5,0)</f>
        <v>1</v>
      </c>
      <c r="AP19" s="9">
        <f ca="1">OFFSET('Stress Multipliers'!AI$39,10*$J$14+5,0)</f>
        <v>1</v>
      </c>
      <c r="AQ19" s="9">
        <f ca="1">OFFSET('Stress Multipliers'!AJ$39,10*$J$14+5,0)</f>
        <v>1</v>
      </c>
      <c r="AR19" s="9">
        <f ca="1">OFFSET('Stress Multipliers'!AK$39,10*$J$14+5,0)</f>
        <v>1</v>
      </c>
      <c r="AS19" s="9">
        <f ca="1">OFFSET('Stress Multipliers'!AL$39,10*$J$14+5,0)</f>
        <v>1</v>
      </c>
      <c r="AT19" s="9">
        <f ca="1">OFFSET('Stress Multipliers'!AM$39,10*$J$14+5,0)</f>
        <v>1</v>
      </c>
      <c r="AU19" s="10">
        <f ca="1">OFFSET('Stress Multipliers'!AN$39,10*$J$14+5,0)</f>
        <v>1</v>
      </c>
      <c r="BO19" s="154"/>
      <c r="BP19" s="152">
        <f>M$5</f>
        <v>2020</v>
      </c>
      <c r="BQ19" s="152">
        <f t="shared" ref="BQ19:CX19" si="17">N$5</f>
        <v>2021</v>
      </c>
      <c r="BR19" s="152">
        <f t="shared" si="17"/>
        <v>2022</v>
      </c>
      <c r="BS19" s="152">
        <f t="shared" si="17"/>
        <v>2023</v>
      </c>
      <c r="BT19" s="152">
        <f t="shared" si="17"/>
        <v>2024</v>
      </c>
      <c r="BU19" s="152">
        <f t="shared" si="17"/>
        <v>2025</v>
      </c>
      <c r="BV19" s="152">
        <f t="shared" si="17"/>
        <v>2026</v>
      </c>
      <c r="BW19" s="152">
        <f t="shared" si="17"/>
        <v>2027</v>
      </c>
      <c r="BX19" s="152">
        <f t="shared" si="17"/>
        <v>2028</v>
      </c>
      <c r="BY19" s="152">
        <f t="shared" si="17"/>
        <v>2029</v>
      </c>
      <c r="BZ19" s="152">
        <f t="shared" si="17"/>
        <v>2030</v>
      </c>
      <c r="CA19" s="152">
        <f t="shared" si="17"/>
        <v>2031</v>
      </c>
      <c r="CB19" s="152">
        <f t="shared" si="17"/>
        <v>2032</v>
      </c>
      <c r="CC19" s="152">
        <f t="shared" si="17"/>
        <v>2033</v>
      </c>
      <c r="CD19" s="152">
        <f t="shared" si="17"/>
        <v>2034</v>
      </c>
      <c r="CE19" s="152">
        <f t="shared" si="17"/>
        <v>2035</v>
      </c>
      <c r="CF19" s="152">
        <f t="shared" si="17"/>
        <v>2036</v>
      </c>
      <c r="CG19" s="152">
        <f t="shared" si="17"/>
        <v>2037</v>
      </c>
      <c r="CH19" s="152">
        <f t="shared" si="17"/>
        <v>2038</v>
      </c>
      <c r="CI19" s="152">
        <f t="shared" si="17"/>
        <v>2039</v>
      </c>
      <c r="CJ19" s="152">
        <f t="shared" si="17"/>
        <v>2040</v>
      </c>
      <c r="CK19" s="152">
        <f t="shared" si="17"/>
        <v>2041</v>
      </c>
      <c r="CL19" s="152">
        <f t="shared" si="17"/>
        <v>2042</v>
      </c>
      <c r="CM19" s="152">
        <f t="shared" si="17"/>
        <v>2043</v>
      </c>
      <c r="CN19" s="152">
        <f t="shared" si="17"/>
        <v>2044</v>
      </c>
      <c r="CO19" s="152">
        <f t="shared" si="17"/>
        <v>2045</v>
      </c>
      <c r="CP19" s="152">
        <f t="shared" si="17"/>
        <v>2046</v>
      </c>
      <c r="CQ19" s="152">
        <f t="shared" si="17"/>
        <v>2047</v>
      </c>
      <c r="CR19" s="152">
        <f t="shared" si="17"/>
        <v>2048</v>
      </c>
      <c r="CS19" s="152">
        <f t="shared" si="17"/>
        <v>2049</v>
      </c>
      <c r="CT19" s="152">
        <f t="shared" si="17"/>
        <v>2050</v>
      </c>
      <c r="CU19" s="152">
        <f t="shared" si="17"/>
        <v>2051</v>
      </c>
      <c r="CV19" s="152">
        <f t="shared" si="17"/>
        <v>2052</v>
      </c>
      <c r="CW19" s="152">
        <f t="shared" si="17"/>
        <v>2053</v>
      </c>
      <c r="CX19" s="153">
        <f t="shared" si="17"/>
        <v>2054</v>
      </c>
    </row>
    <row r="20" spans="3:102" ht="15.75" thickBot="1" x14ac:dyDescent="0.3">
      <c r="C20" s="4" t="str">
        <f t="shared" si="2"/>
        <v/>
      </c>
      <c r="E20" s="4">
        <f t="shared" si="3"/>
        <v>20</v>
      </c>
      <c r="G20" s="4" t="s">
        <v>10</v>
      </c>
      <c r="I20" s="1" t="s">
        <v>10</v>
      </c>
      <c r="J20" s="2" t="s">
        <v>12</v>
      </c>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BO20" s="155" t="str">
        <f t="shared" ref="BO20:BO25" si="18">BO7</f>
        <v>Gross Operating Income to Company</v>
      </c>
      <c r="BP20" s="146">
        <f t="shared" ref="BP20:CX20" ca="1" si="19">M21</f>
        <v>0</v>
      </c>
      <c r="BQ20" s="146">
        <f t="shared" ca="1" si="19"/>
        <v>0</v>
      </c>
      <c r="BR20" s="146">
        <f t="shared" ca="1" si="19"/>
        <v>0</v>
      </c>
      <c r="BS20" s="146">
        <f t="shared" ca="1" si="19"/>
        <v>0</v>
      </c>
      <c r="BT20" s="146">
        <f t="shared" ca="1" si="19"/>
        <v>0</v>
      </c>
      <c r="BU20" s="146">
        <f t="shared" ca="1" si="19"/>
        <v>0</v>
      </c>
      <c r="BV20" s="146">
        <f t="shared" ca="1" si="19"/>
        <v>0</v>
      </c>
      <c r="BW20" s="146">
        <f t="shared" ca="1" si="19"/>
        <v>0</v>
      </c>
      <c r="BX20" s="146">
        <f t="shared" ca="1" si="19"/>
        <v>0</v>
      </c>
      <c r="BY20" s="146">
        <f t="shared" ca="1" si="19"/>
        <v>0</v>
      </c>
      <c r="BZ20" s="146">
        <f t="shared" ca="1" si="19"/>
        <v>0</v>
      </c>
      <c r="CA20" s="146">
        <f t="shared" ca="1" si="19"/>
        <v>0</v>
      </c>
      <c r="CB20" s="146">
        <f t="shared" ca="1" si="19"/>
        <v>0</v>
      </c>
      <c r="CC20" s="146">
        <f t="shared" ca="1" si="19"/>
        <v>0</v>
      </c>
      <c r="CD20" s="146">
        <f t="shared" ca="1" si="19"/>
        <v>0</v>
      </c>
      <c r="CE20" s="146">
        <f t="shared" ca="1" si="19"/>
        <v>0</v>
      </c>
      <c r="CF20" s="146">
        <f t="shared" ca="1" si="19"/>
        <v>0</v>
      </c>
      <c r="CG20" s="146">
        <f t="shared" ca="1" si="19"/>
        <v>0</v>
      </c>
      <c r="CH20" s="146">
        <f t="shared" ca="1" si="19"/>
        <v>0</v>
      </c>
      <c r="CI20" s="146">
        <f t="shared" ca="1" si="19"/>
        <v>0</v>
      </c>
      <c r="CJ20" s="146">
        <f t="shared" ca="1" si="19"/>
        <v>0</v>
      </c>
      <c r="CK20" s="146">
        <f t="shared" ca="1" si="19"/>
        <v>0</v>
      </c>
      <c r="CL20" s="146">
        <f t="shared" ca="1" si="19"/>
        <v>0</v>
      </c>
      <c r="CM20" s="146">
        <f t="shared" ca="1" si="19"/>
        <v>0</v>
      </c>
      <c r="CN20" s="146">
        <f t="shared" ca="1" si="19"/>
        <v>0</v>
      </c>
      <c r="CO20" s="146">
        <f t="shared" ca="1" si="19"/>
        <v>0</v>
      </c>
      <c r="CP20" s="146">
        <f t="shared" ca="1" si="19"/>
        <v>0</v>
      </c>
      <c r="CQ20" s="146">
        <f t="shared" ca="1" si="19"/>
        <v>0</v>
      </c>
      <c r="CR20" s="146">
        <f t="shared" ca="1" si="19"/>
        <v>0</v>
      </c>
      <c r="CS20" s="146">
        <f t="shared" ca="1" si="19"/>
        <v>0</v>
      </c>
      <c r="CT20" s="146">
        <f t="shared" ca="1" si="19"/>
        <v>0</v>
      </c>
      <c r="CU20" s="146">
        <f t="shared" ca="1" si="19"/>
        <v>0</v>
      </c>
      <c r="CV20" s="146">
        <f t="shared" ca="1" si="19"/>
        <v>0</v>
      </c>
      <c r="CW20" s="146">
        <f t="shared" ca="1" si="19"/>
        <v>0</v>
      </c>
      <c r="CX20" s="147">
        <f t="shared" ca="1" si="19"/>
        <v>0</v>
      </c>
    </row>
    <row r="21" spans="3:102" x14ac:dyDescent="0.25">
      <c r="C21" s="4" t="str">
        <f t="shared" si="2"/>
        <v>Line 21: Scenario Gross Operating Income to Company. This is a calculation. This is simply the basecase multiplied by the relative scenario.</v>
      </c>
      <c r="E21" s="4">
        <f t="shared" si="3"/>
        <v>21</v>
      </c>
      <c r="F21" s="4" t="s">
        <v>8</v>
      </c>
      <c r="G21" s="4" t="s">
        <v>10</v>
      </c>
      <c r="H21" s="1" t="s">
        <v>21</v>
      </c>
      <c r="I21" s="1" t="s">
        <v>10</v>
      </c>
      <c r="K21" s="1" t="str">
        <f>"Scenario "&amp;K7</f>
        <v>Scenario Gross Operating Income to Company</v>
      </c>
      <c r="M21" s="32">
        <f t="shared" ref="M21:AU21" ca="1" si="20">M7*M14</f>
        <v>0</v>
      </c>
      <c r="N21" s="33">
        <f t="shared" ca="1" si="20"/>
        <v>0</v>
      </c>
      <c r="O21" s="33">
        <f t="shared" ca="1" si="20"/>
        <v>0</v>
      </c>
      <c r="P21" s="33">
        <f t="shared" ca="1" si="20"/>
        <v>0</v>
      </c>
      <c r="Q21" s="33">
        <f t="shared" ca="1" si="20"/>
        <v>0</v>
      </c>
      <c r="R21" s="33">
        <f t="shared" ca="1" si="20"/>
        <v>0</v>
      </c>
      <c r="S21" s="33">
        <f t="shared" ca="1" si="20"/>
        <v>0</v>
      </c>
      <c r="T21" s="33">
        <f t="shared" ca="1" si="20"/>
        <v>0</v>
      </c>
      <c r="U21" s="33">
        <f t="shared" ca="1" si="20"/>
        <v>0</v>
      </c>
      <c r="V21" s="33">
        <f t="shared" ca="1" si="20"/>
        <v>0</v>
      </c>
      <c r="W21" s="33">
        <f t="shared" ca="1" si="20"/>
        <v>0</v>
      </c>
      <c r="X21" s="33">
        <f t="shared" ca="1" si="20"/>
        <v>0</v>
      </c>
      <c r="Y21" s="33">
        <f t="shared" ca="1" si="20"/>
        <v>0</v>
      </c>
      <c r="Z21" s="33">
        <f t="shared" ca="1" si="20"/>
        <v>0</v>
      </c>
      <c r="AA21" s="33">
        <f t="shared" ca="1" si="20"/>
        <v>0</v>
      </c>
      <c r="AB21" s="33">
        <f t="shared" ca="1" si="20"/>
        <v>0</v>
      </c>
      <c r="AC21" s="33">
        <f t="shared" ca="1" si="20"/>
        <v>0</v>
      </c>
      <c r="AD21" s="33">
        <f t="shared" ca="1" si="20"/>
        <v>0</v>
      </c>
      <c r="AE21" s="33">
        <f t="shared" ca="1" si="20"/>
        <v>0</v>
      </c>
      <c r="AF21" s="33">
        <f t="shared" ca="1" si="20"/>
        <v>0</v>
      </c>
      <c r="AG21" s="33">
        <f t="shared" ca="1" si="20"/>
        <v>0</v>
      </c>
      <c r="AH21" s="33">
        <f t="shared" ca="1" si="20"/>
        <v>0</v>
      </c>
      <c r="AI21" s="33">
        <f t="shared" ca="1" si="20"/>
        <v>0</v>
      </c>
      <c r="AJ21" s="33">
        <f t="shared" ca="1" si="20"/>
        <v>0</v>
      </c>
      <c r="AK21" s="33">
        <f t="shared" ca="1" si="20"/>
        <v>0</v>
      </c>
      <c r="AL21" s="33">
        <f t="shared" ca="1" si="20"/>
        <v>0</v>
      </c>
      <c r="AM21" s="33">
        <f t="shared" ca="1" si="20"/>
        <v>0</v>
      </c>
      <c r="AN21" s="33">
        <f t="shared" ca="1" si="20"/>
        <v>0</v>
      </c>
      <c r="AO21" s="33">
        <f t="shared" ca="1" si="20"/>
        <v>0</v>
      </c>
      <c r="AP21" s="33">
        <f t="shared" ca="1" si="20"/>
        <v>0</v>
      </c>
      <c r="AQ21" s="33">
        <f t="shared" ca="1" si="20"/>
        <v>0</v>
      </c>
      <c r="AR21" s="33">
        <f t="shared" ca="1" si="20"/>
        <v>0</v>
      </c>
      <c r="AS21" s="33">
        <f t="shared" ca="1" si="20"/>
        <v>0</v>
      </c>
      <c r="AT21" s="33">
        <f t="shared" ca="1" si="20"/>
        <v>0</v>
      </c>
      <c r="AU21" s="34">
        <f t="shared" ca="1" si="20"/>
        <v>0</v>
      </c>
      <c r="BO21" s="156" t="str">
        <f t="shared" si="18"/>
        <v>Operating Expenses</v>
      </c>
      <c r="BP21" s="150">
        <f t="shared" ref="BP21:BY23" ca="1" si="21">-M22</f>
        <v>0</v>
      </c>
      <c r="BQ21" s="150">
        <f t="shared" ca="1" si="21"/>
        <v>0</v>
      </c>
      <c r="BR21" s="150">
        <f t="shared" ca="1" si="21"/>
        <v>0</v>
      </c>
      <c r="BS21" s="150">
        <f t="shared" ca="1" si="21"/>
        <v>0</v>
      </c>
      <c r="BT21" s="150">
        <f t="shared" ca="1" si="21"/>
        <v>0</v>
      </c>
      <c r="BU21" s="150">
        <f t="shared" ca="1" si="21"/>
        <v>0</v>
      </c>
      <c r="BV21" s="150">
        <f t="shared" ca="1" si="21"/>
        <v>0</v>
      </c>
      <c r="BW21" s="150">
        <f t="shared" ca="1" si="21"/>
        <v>0</v>
      </c>
      <c r="BX21" s="150">
        <f t="shared" ca="1" si="21"/>
        <v>0</v>
      </c>
      <c r="BY21" s="150">
        <f t="shared" ca="1" si="21"/>
        <v>0</v>
      </c>
      <c r="BZ21" s="150">
        <f t="shared" ref="BZ21:CI23" ca="1" si="22">-W22</f>
        <v>0</v>
      </c>
      <c r="CA21" s="150">
        <f t="shared" ca="1" si="22"/>
        <v>0</v>
      </c>
      <c r="CB21" s="150">
        <f t="shared" ca="1" si="22"/>
        <v>0</v>
      </c>
      <c r="CC21" s="150">
        <f t="shared" ca="1" si="22"/>
        <v>0</v>
      </c>
      <c r="CD21" s="150">
        <f t="shared" ca="1" si="22"/>
        <v>0</v>
      </c>
      <c r="CE21" s="150">
        <f t="shared" ca="1" si="22"/>
        <v>0</v>
      </c>
      <c r="CF21" s="150">
        <f t="shared" ca="1" si="22"/>
        <v>0</v>
      </c>
      <c r="CG21" s="150">
        <f t="shared" ca="1" si="22"/>
        <v>0</v>
      </c>
      <c r="CH21" s="150">
        <f t="shared" ca="1" si="22"/>
        <v>0</v>
      </c>
      <c r="CI21" s="150">
        <f t="shared" ca="1" si="22"/>
        <v>0</v>
      </c>
      <c r="CJ21" s="150">
        <f t="shared" ref="CJ21:CS23" ca="1" si="23">-AG22</f>
        <v>0</v>
      </c>
      <c r="CK21" s="150">
        <f t="shared" ca="1" si="23"/>
        <v>0</v>
      </c>
      <c r="CL21" s="150">
        <f t="shared" ca="1" si="23"/>
        <v>0</v>
      </c>
      <c r="CM21" s="150">
        <f t="shared" ca="1" si="23"/>
        <v>0</v>
      </c>
      <c r="CN21" s="150">
        <f t="shared" ca="1" si="23"/>
        <v>0</v>
      </c>
      <c r="CO21" s="150">
        <f t="shared" ca="1" si="23"/>
        <v>0</v>
      </c>
      <c r="CP21" s="150">
        <f t="shared" ca="1" si="23"/>
        <v>0</v>
      </c>
      <c r="CQ21" s="150">
        <f t="shared" ca="1" si="23"/>
        <v>0</v>
      </c>
      <c r="CR21" s="150">
        <f t="shared" ca="1" si="23"/>
        <v>0</v>
      </c>
      <c r="CS21" s="150">
        <f t="shared" ca="1" si="23"/>
        <v>0</v>
      </c>
      <c r="CT21" s="150">
        <f t="shared" ref="CT21:CX23" ca="1" si="24">-AQ22</f>
        <v>0</v>
      </c>
      <c r="CU21" s="150">
        <f t="shared" ca="1" si="24"/>
        <v>0</v>
      </c>
      <c r="CV21" s="150">
        <f t="shared" ca="1" si="24"/>
        <v>0</v>
      </c>
      <c r="CW21" s="150">
        <f t="shared" ca="1" si="24"/>
        <v>0</v>
      </c>
      <c r="CX21" s="151">
        <f t="shared" ca="1" si="24"/>
        <v>0</v>
      </c>
    </row>
    <row r="22" spans="3:102" x14ac:dyDescent="0.25">
      <c r="C22" s="4" t="str">
        <f t="shared" si="2"/>
        <v>Line 22: Scenario Operating Expenses. This is a calculation. This is simply the basecase multiplied by the relative scenario.</v>
      </c>
      <c r="E22" s="4">
        <f t="shared" si="3"/>
        <v>22</v>
      </c>
      <c r="F22" s="4" t="s">
        <v>8</v>
      </c>
      <c r="G22" s="4" t="s">
        <v>10</v>
      </c>
      <c r="H22" s="1" t="s">
        <v>21</v>
      </c>
      <c r="I22" s="1" t="s">
        <v>10</v>
      </c>
      <c r="K22" s="1" t="str">
        <f>"Scenario "&amp;K8</f>
        <v>Scenario Operating Expenses</v>
      </c>
      <c r="M22" s="35">
        <f t="shared" ref="M22:AU22" ca="1" si="25">M8*M15</f>
        <v>0</v>
      </c>
      <c r="N22" s="36">
        <f t="shared" ca="1" si="25"/>
        <v>0</v>
      </c>
      <c r="O22" s="36">
        <f t="shared" ca="1" si="25"/>
        <v>0</v>
      </c>
      <c r="P22" s="36">
        <f t="shared" ca="1" si="25"/>
        <v>0</v>
      </c>
      <c r="Q22" s="36">
        <f t="shared" ca="1" si="25"/>
        <v>0</v>
      </c>
      <c r="R22" s="36">
        <f t="shared" ca="1" si="25"/>
        <v>0</v>
      </c>
      <c r="S22" s="36">
        <f t="shared" ca="1" si="25"/>
        <v>0</v>
      </c>
      <c r="T22" s="36">
        <f t="shared" ca="1" si="25"/>
        <v>0</v>
      </c>
      <c r="U22" s="36">
        <f t="shared" ca="1" si="25"/>
        <v>0</v>
      </c>
      <c r="V22" s="36">
        <f t="shared" ca="1" si="25"/>
        <v>0</v>
      </c>
      <c r="W22" s="36">
        <f t="shared" ca="1" si="25"/>
        <v>0</v>
      </c>
      <c r="X22" s="36">
        <f t="shared" ca="1" si="25"/>
        <v>0</v>
      </c>
      <c r="Y22" s="36">
        <f t="shared" ca="1" si="25"/>
        <v>0</v>
      </c>
      <c r="Z22" s="36">
        <f t="shared" ca="1" si="25"/>
        <v>0</v>
      </c>
      <c r="AA22" s="36">
        <f t="shared" ca="1" si="25"/>
        <v>0</v>
      </c>
      <c r="AB22" s="36">
        <f t="shared" ca="1" si="25"/>
        <v>0</v>
      </c>
      <c r="AC22" s="36">
        <f t="shared" ca="1" si="25"/>
        <v>0</v>
      </c>
      <c r="AD22" s="36">
        <f t="shared" ca="1" si="25"/>
        <v>0</v>
      </c>
      <c r="AE22" s="36">
        <f t="shared" ca="1" si="25"/>
        <v>0</v>
      </c>
      <c r="AF22" s="36">
        <f t="shared" ca="1" si="25"/>
        <v>0</v>
      </c>
      <c r="AG22" s="36">
        <f t="shared" ca="1" si="25"/>
        <v>0</v>
      </c>
      <c r="AH22" s="36">
        <f t="shared" ca="1" si="25"/>
        <v>0</v>
      </c>
      <c r="AI22" s="36">
        <f t="shared" ca="1" si="25"/>
        <v>0</v>
      </c>
      <c r="AJ22" s="36">
        <f t="shared" ca="1" si="25"/>
        <v>0</v>
      </c>
      <c r="AK22" s="36">
        <f t="shared" ca="1" si="25"/>
        <v>0</v>
      </c>
      <c r="AL22" s="36">
        <f t="shared" ca="1" si="25"/>
        <v>0</v>
      </c>
      <c r="AM22" s="36">
        <f t="shared" ca="1" si="25"/>
        <v>0</v>
      </c>
      <c r="AN22" s="36">
        <f t="shared" ca="1" si="25"/>
        <v>0</v>
      </c>
      <c r="AO22" s="36">
        <f t="shared" ca="1" si="25"/>
        <v>0</v>
      </c>
      <c r="AP22" s="36">
        <f t="shared" ca="1" si="25"/>
        <v>0</v>
      </c>
      <c r="AQ22" s="36">
        <f t="shared" ca="1" si="25"/>
        <v>0</v>
      </c>
      <c r="AR22" s="36">
        <f t="shared" ca="1" si="25"/>
        <v>0</v>
      </c>
      <c r="AS22" s="36">
        <f t="shared" ca="1" si="25"/>
        <v>0</v>
      </c>
      <c r="AT22" s="36">
        <f t="shared" ca="1" si="25"/>
        <v>0</v>
      </c>
      <c r="AU22" s="37">
        <f t="shared" ca="1" si="25"/>
        <v>0</v>
      </c>
      <c r="BO22" s="156" t="str">
        <f t="shared" si="18"/>
        <v>Expected Debt Principal Repayments</v>
      </c>
      <c r="BP22" s="150">
        <f t="shared" ca="1" si="21"/>
        <v>0</v>
      </c>
      <c r="BQ22" s="150">
        <f t="shared" ca="1" si="21"/>
        <v>0</v>
      </c>
      <c r="BR22" s="150">
        <f t="shared" ca="1" si="21"/>
        <v>0</v>
      </c>
      <c r="BS22" s="150">
        <f t="shared" ca="1" si="21"/>
        <v>0</v>
      </c>
      <c r="BT22" s="150">
        <f t="shared" ca="1" si="21"/>
        <v>0</v>
      </c>
      <c r="BU22" s="150">
        <f t="shared" ca="1" si="21"/>
        <v>0</v>
      </c>
      <c r="BV22" s="150">
        <f t="shared" ca="1" si="21"/>
        <v>0</v>
      </c>
      <c r="BW22" s="150">
        <f t="shared" ca="1" si="21"/>
        <v>0</v>
      </c>
      <c r="BX22" s="150">
        <f t="shared" ca="1" si="21"/>
        <v>0</v>
      </c>
      <c r="BY22" s="150">
        <f t="shared" ca="1" si="21"/>
        <v>0</v>
      </c>
      <c r="BZ22" s="150">
        <f t="shared" ca="1" si="22"/>
        <v>0</v>
      </c>
      <c r="CA22" s="150">
        <f t="shared" ca="1" si="22"/>
        <v>0</v>
      </c>
      <c r="CB22" s="150">
        <f t="shared" ca="1" si="22"/>
        <v>0</v>
      </c>
      <c r="CC22" s="150">
        <f t="shared" ca="1" si="22"/>
        <v>0</v>
      </c>
      <c r="CD22" s="150">
        <f t="shared" ca="1" si="22"/>
        <v>0</v>
      </c>
      <c r="CE22" s="150">
        <f t="shared" ca="1" si="22"/>
        <v>0</v>
      </c>
      <c r="CF22" s="150">
        <f t="shared" ca="1" si="22"/>
        <v>0</v>
      </c>
      <c r="CG22" s="150">
        <f t="shared" ca="1" si="22"/>
        <v>0</v>
      </c>
      <c r="CH22" s="150">
        <f t="shared" ca="1" si="22"/>
        <v>0</v>
      </c>
      <c r="CI22" s="150">
        <f t="shared" ca="1" si="22"/>
        <v>0</v>
      </c>
      <c r="CJ22" s="150">
        <f t="shared" ca="1" si="23"/>
        <v>0</v>
      </c>
      <c r="CK22" s="150">
        <f t="shared" ca="1" si="23"/>
        <v>0</v>
      </c>
      <c r="CL22" s="150">
        <f t="shared" ca="1" si="23"/>
        <v>0</v>
      </c>
      <c r="CM22" s="150">
        <f t="shared" ca="1" si="23"/>
        <v>0</v>
      </c>
      <c r="CN22" s="150">
        <f t="shared" ca="1" si="23"/>
        <v>0</v>
      </c>
      <c r="CO22" s="150">
        <f t="shared" ca="1" si="23"/>
        <v>0</v>
      </c>
      <c r="CP22" s="150">
        <f t="shared" ca="1" si="23"/>
        <v>0</v>
      </c>
      <c r="CQ22" s="150">
        <f t="shared" ca="1" si="23"/>
        <v>0</v>
      </c>
      <c r="CR22" s="150">
        <f t="shared" ca="1" si="23"/>
        <v>0</v>
      </c>
      <c r="CS22" s="150">
        <f t="shared" ca="1" si="23"/>
        <v>0</v>
      </c>
      <c r="CT22" s="150">
        <f t="shared" ca="1" si="24"/>
        <v>0</v>
      </c>
      <c r="CU22" s="150">
        <f t="shared" ca="1" si="24"/>
        <v>0</v>
      </c>
      <c r="CV22" s="150">
        <f t="shared" ca="1" si="24"/>
        <v>0</v>
      </c>
      <c r="CW22" s="150">
        <f t="shared" ca="1" si="24"/>
        <v>0</v>
      </c>
      <c r="CX22" s="151">
        <f t="shared" ca="1" si="24"/>
        <v>0</v>
      </c>
    </row>
    <row r="23" spans="3:102" x14ac:dyDescent="0.25">
      <c r="C23" s="4" t="str">
        <f t="shared" si="2"/>
        <v>Line 23: Scenario Expected Debt Principal Repayments. This is a calculation. This is simply the basecase multiplied by the relative scenario.</v>
      </c>
      <c r="E23" s="4">
        <f t="shared" si="3"/>
        <v>23</v>
      </c>
      <c r="F23" s="4" t="s">
        <v>8</v>
      </c>
      <c r="G23" s="4" t="s">
        <v>10</v>
      </c>
      <c r="H23" s="1" t="s">
        <v>21</v>
      </c>
      <c r="I23" s="1" t="s">
        <v>10</v>
      </c>
      <c r="K23" s="1" t="str">
        <f>"Scenario "&amp;K9</f>
        <v>Scenario Expected Debt Principal Repayments</v>
      </c>
      <c r="M23" s="35">
        <f t="shared" ref="M23:AU24" ca="1" si="26">M9*M16</f>
        <v>0</v>
      </c>
      <c r="N23" s="36">
        <f t="shared" ca="1" si="26"/>
        <v>0</v>
      </c>
      <c r="O23" s="36">
        <f t="shared" ca="1" si="26"/>
        <v>0</v>
      </c>
      <c r="P23" s="36">
        <f t="shared" ca="1" si="26"/>
        <v>0</v>
      </c>
      <c r="Q23" s="36">
        <f t="shared" ca="1" si="26"/>
        <v>0</v>
      </c>
      <c r="R23" s="36">
        <f t="shared" ca="1" si="26"/>
        <v>0</v>
      </c>
      <c r="S23" s="36">
        <f t="shared" ca="1" si="26"/>
        <v>0</v>
      </c>
      <c r="T23" s="36">
        <f t="shared" ca="1" si="26"/>
        <v>0</v>
      </c>
      <c r="U23" s="36">
        <f t="shared" ca="1" si="26"/>
        <v>0</v>
      </c>
      <c r="V23" s="36">
        <f t="shared" ca="1" si="26"/>
        <v>0</v>
      </c>
      <c r="W23" s="36">
        <f t="shared" ca="1" si="26"/>
        <v>0</v>
      </c>
      <c r="X23" s="36">
        <f t="shared" ca="1" si="26"/>
        <v>0</v>
      </c>
      <c r="Y23" s="36">
        <f t="shared" ca="1" si="26"/>
        <v>0</v>
      </c>
      <c r="Z23" s="36">
        <f t="shared" ca="1" si="26"/>
        <v>0</v>
      </c>
      <c r="AA23" s="36">
        <f t="shared" ca="1" si="26"/>
        <v>0</v>
      </c>
      <c r="AB23" s="36">
        <f t="shared" ca="1" si="26"/>
        <v>0</v>
      </c>
      <c r="AC23" s="36">
        <f t="shared" ca="1" si="26"/>
        <v>0</v>
      </c>
      <c r="AD23" s="36">
        <f t="shared" ca="1" si="26"/>
        <v>0</v>
      </c>
      <c r="AE23" s="36">
        <f t="shared" ca="1" si="26"/>
        <v>0</v>
      </c>
      <c r="AF23" s="36">
        <f t="shared" ca="1" si="26"/>
        <v>0</v>
      </c>
      <c r="AG23" s="36">
        <f t="shared" ca="1" si="26"/>
        <v>0</v>
      </c>
      <c r="AH23" s="36">
        <f t="shared" ca="1" si="26"/>
        <v>0</v>
      </c>
      <c r="AI23" s="36">
        <f t="shared" ca="1" si="26"/>
        <v>0</v>
      </c>
      <c r="AJ23" s="36">
        <f t="shared" ca="1" si="26"/>
        <v>0</v>
      </c>
      <c r="AK23" s="36">
        <f t="shared" ca="1" si="26"/>
        <v>0</v>
      </c>
      <c r="AL23" s="36">
        <f t="shared" ca="1" si="26"/>
        <v>0</v>
      </c>
      <c r="AM23" s="36">
        <f t="shared" ca="1" si="26"/>
        <v>0</v>
      </c>
      <c r="AN23" s="36">
        <f t="shared" ca="1" si="26"/>
        <v>0</v>
      </c>
      <c r="AO23" s="36">
        <f t="shared" ca="1" si="26"/>
        <v>0</v>
      </c>
      <c r="AP23" s="36">
        <f t="shared" ca="1" si="26"/>
        <v>0</v>
      </c>
      <c r="AQ23" s="36">
        <f t="shared" ca="1" si="26"/>
        <v>0</v>
      </c>
      <c r="AR23" s="36">
        <f t="shared" ca="1" si="26"/>
        <v>0</v>
      </c>
      <c r="AS23" s="36">
        <f t="shared" ca="1" si="26"/>
        <v>0</v>
      </c>
      <c r="AT23" s="36">
        <f t="shared" ca="1" si="26"/>
        <v>0</v>
      </c>
      <c r="AU23" s="37">
        <f t="shared" ca="1" si="26"/>
        <v>0</v>
      </c>
      <c r="BO23" s="156" t="str">
        <f t="shared" si="18"/>
        <v>Expected Debt Interest Repayments</v>
      </c>
      <c r="BP23" s="150">
        <f t="shared" ca="1" si="21"/>
        <v>0</v>
      </c>
      <c r="BQ23" s="150">
        <f t="shared" ca="1" si="21"/>
        <v>0</v>
      </c>
      <c r="BR23" s="150">
        <f t="shared" ca="1" si="21"/>
        <v>0</v>
      </c>
      <c r="BS23" s="150">
        <f t="shared" ca="1" si="21"/>
        <v>0</v>
      </c>
      <c r="BT23" s="150">
        <f t="shared" ca="1" si="21"/>
        <v>0</v>
      </c>
      <c r="BU23" s="150">
        <f t="shared" ca="1" si="21"/>
        <v>0</v>
      </c>
      <c r="BV23" s="150">
        <f t="shared" ca="1" si="21"/>
        <v>0</v>
      </c>
      <c r="BW23" s="150">
        <f t="shared" ca="1" si="21"/>
        <v>0</v>
      </c>
      <c r="BX23" s="150">
        <f t="shared" ca="1" si="21"/>
        <v>0</v>
      </c>
      <c r="BY23" s="150">
        <f t="shared" ca="1" si="21"/>
        <v>0</v>
      </c>
      <c r="BZ23" s="150">
        <f t="shared" ca="1" si="22"/>
        <v>0</v>
      </c>
      <c r="CA23" s="150">
        <f t="shared" ca="1" si="22"/>
        <v>0</v>
      </c>
      <c r="CB23" s="150">
        <f t="shared" ca="1" si="22"/>
        <v>0</v>
      </c>
      <c r="CC23" s="150">
        <f t="shared" ca="1" si="22"/>
        <v>0</v>
      </c>
      <c r="CD23" s="150">
        <f t="shared" ca="1" si="22"/>
        <v>0</v>
      </c>
      <c r="CE23" s="150">
        <f t="shared" ca="1" si="22"/>
        <v>0</v>
      </c>
      <c r="CF23" s="150">
        <f t="shared" ca="1" si="22"/>
        <v>0</v>
      </c>
      <c r="CG23" s="150">
        <f t="shared" ca="1" si="22"/>
        <v>0</v>
      </c>
      <c r="CH23" s="150">
        <f t="shared" ca="1" si="22"/>
        <v>0</v>
      </c>
      <c r="CI23" s="150">
        <f t="shared" ca="1" si="22"/>
        <v>0</v>
      </c>
      <c r="CJ23" s="150">
        <f t="shared" ca="1" si="23"/>
        <v>0</v>
      </c>
      <c r="CK23" s="150">
        <f t="shared" ca="1" si="23"/>
        <v>0</v>
      </c>
      <c r="CL23" s="150">
        <f t="shared" ca="1" si="23"/>
        <v>0</v>
      </c>
      <c r="CM23" s="150">
        <f t="shared" ca="1" si="23"/>
        <v>0</v>
      </c>
      <c r="CN23" s="150">
        <f t="shared" ca="1" si="23"/>
        <v>0</v>
      </c>
      <c r="CO23" s="150">
        <f t="shared" ca="1" si="23"/>
        <v>0</v>
      </c>
      <c r="CP23" s="150">
        <f t="shared" ca="1" si="23"/>
        <v>0</v>
      </c>
      <c r="CQ23" s="150">
        <f t="shared" ca="1" si="23"/>
        <v>0</v>
      </c>
      <c r="CR23" s="150">
        <f t="shared" ca="1" si="23"/>
        <v>0</v>
      </c>
      <c r="CS23" s="150">
        <f t="shared" ca="1" si="23"/>
        <v>0</v>
      </c>
      <c r="CT23" s="150">
        <f t="shared" ca="1" si="24"/>
        <v>0</v>
      </c>
      <c r="CU23" s="150">
        <f t="shared" ca="1" si="24"/>
        <v>0</v>
      </c>
      <c r="CV23" s="150">
        <f t="shared" ca="1" si="24"/>
        <v>0</v>
      </c>
      <c r="CW23" s="150">
        <f t="shared" ca="1" si="24"/>
        <v>0</v>
      </c>
      <c r="CX23" s="151">
        <f t="shared" ca="1" si="24"/>
        <v>0</v>
      </c>
    </row>
    <row r="24" spans="3:102" x14ac:dyDescent="0.25">
      <c r="C24" s="4" t="str">
        <f t="shared" si="2"/>
        <v>Line 24: Scenario Expected Debt Interest Repayments. This is a calculation. This is simply the basecase multiplied by the relative scenario.</v>
      </c>
      <c r="E24" s="4">
        <f t="shared" si="3"/>
        <v>24</v>
      </c>
      <c r="F24" s="4" t="s">
        <v>8</v>
      </c>
      <c r="G24" s="4" t="s">
        <v>10</v>
      </c>
      <c r="H24" s="1" t="s">
        <v>21</v>
      </c>
      <c r="I24" s="1" t="s">
        <v>10</v>
      </c>
      <c r="K24" s="1" t="str">
        <f>"Scenario "&amp;K10</f>
        <v>Scenario Expected Debt Interest Repayments</v>
      </c>
      <c r="M24" s="35">
        <f t="shared" ca="1" si="26"/>
        <v>0</v>
      </c>
      <c r="N24" s="36">
        <f t="shared" ca="1" si="26"/>
        <v>0</v>
      </c>
      <c r="O24" s="36">
        <f t="shared" ca="1" si="26"/>
        <v>0</v>
      </c>
      <c r="P24" s="36">
        <f t="shared" ca="1" si="26"/>
        <v>0</v>
      </c>
      <c r="Q24" s="36">
        <f t="shared" ca="1" si="26"/>
        <v>0</v>
      </c>
      <c r="R24" s="36">
        <f t="shared" ca="1" si="26"/>
        <v>0</v>
      </c>
      <c r="S24" s="36">
        <f t="shared" ca="1" si="26"/>
        <v>0</v>
      </c>
      <c r="T24" s="36">
        <f t="shared" ca="1" si="26"/>
        <v>0</v>
      </c>
      <c r="U24" s="36">
        <f t="shared" ca="1" si="26"/>
        <v>0</v>
      </c>
      <c r="V24" s="36">
        <f t="shared" ca="1" si="26"/>
        <v>0</v>
      </c>
      <c r="W24" s="36">
        <f t="shared" ca="1" si="26"/>
        <v>0</v>
      </c>
      <c r="X24" s="36">
        <f t="shared" ca="1" si="26"/>
        <v>0</v>
      </c>
      <c r="Y24" s="36">
        <f t="shared" ca="1" si="26"/>
        <v>0</v>
      </c>
      <c r="Z24" s="36">
        <f t="shared" ca="1" si="26"/>
        <v>0</v>
      </c>
      <c r="AA24" s="36">
        <f t="shared" ca="1" si="26"/>
        <v>0</v>
      </c>
      <c r="AB24" s="36">
        <f t="shared" ca="1" si="26"/>
        <v>0</v>
      </c>
      <c r="AC24" s="36">
        <f t="shared" ca="1" si="26"/>
        <v>0</v>
      </c>
      <c r="AD24" s="36">
        <f t="shared" ca="1" si="26"/>
        <v>0</v>
      </c>
      <c r="AE24" s="36">
        <f t="shared" ca="1" si="26"/>
        <v>0</v>
      </c>
      <c r="AF24" s="36">
        <f t="shared" ca="1" si="26"/>
        <v>0</v>
      </c>
      <c r="AG24" s="36">
        <f t="shared" ca="1" si="26"/>
        <v>0</v>
      </c>
      <c r="AH24" s="36">
        <f t="shared" ca="1" si="26"/>
        <v>0</v>
      </c>
      <c r="AI24" s="36">
        <f t="shared" ca="1" si="26"/>
        <v>0</v>
      </c>
      <c r="AJ24" s="36">
        <f t="shared" ca="1" si="26"/>
        <v>0</v>
      </c>
      <c r="AK24" s="36">
        <f t="shared" ca="1" si="26"/>
        <v>0</v>
      </c>
      <c r="AL24" s="36">
        <f t="shared" ca="1" si="26"/>
        <v>0</v>
      </c>
      <c r="AM24" s="36">
        <f t="shared" ca="1" si="26"/>
        <v>0</v>
      </c>
      <c r="AN24" s="36">
        <f t="shared" ca="1" si="26"/>
        <v>0</v>
      </c>
      <c r="AO24" s="36">
        <f t="shared" ca="1" si="26"/>
        <v>0</v>
      </c>
      <c r="AP24" s="36">
        <f t="shared" ca="1" si="26"/>
        <v>0</v>
      </c>
      <c r="AQ24" s="36">
        <f t="shared" ca="1" si="26"/>
        <v>0</v>
      </c>
      <c r="AR24" s="36">
        <f t="shared" ca="1" si="26"/>
        <v>0</v>
      </c>
      <c r="AS24" s="36">
        <f t="shared" ca="1" si="26"/>
        <v>0</v>
      </c>
      <c r="AT24" s="36">
        <f t="shared" ca="1" si="26"/>
        <v>0</v>
      </c>
      <c r="AU24" s="37">
        <f t="shared" ca="1" si="26"/>
        <v>0</v>
      </c>
      <c r="BO24" s="156" t="str">
        <f t="shared" si="18"/>
        <v>Direct Support payments</v>
      </c>
      <c r="BP24" s="150">
        <f t="shared" ref="BP24:CX24" ca="1" si="27">-M26</f>
        <v>0</v>
      </c>
      <c r="BQ24" s="150">
        <f t="shared" ca="1" si="27"/>
        <v>0</v>
      </c>
      <c r="BR24" s="150">
        <f t="shared" ca="1" si="27"/>
        <v>0</v>
      </c>
      <c r="BS24" s="150">
        <f t="shared" ca="1" si="27"/>
        <v>0</v>
      </c>
      <c r="BT24" s="150">
        <f t="shared" ca="1" si="27"/>
        <v>0</v>
      </c>
      <c r="BU24" s="150">
        <f t="shared" ca="1" si="27"/>
        <v>0</v>
      </c>
      <c r="BV24" s="150">
        <f t="shared" ca="1" si="27"/>
        <v>0</v>
      </c>
      <c r="BW24" s="150">
        <f t="shared" ca="1" si="27"/>
        <v>0</v>
      </c>
      <c r="BX24" s="150">
        <f t="shared" ca="1" si="27"/>
        <v>0</v>
      </c>
      <c r="BY24" s="150">
        <f t="shared" ca="1" si="27"/>
        <v>0</v>
      </c>
      <c r="BZ24" s="150">
        <f t="shared" ca="1" si="27"/>
        <v>0</v>
      </c>
      <c r="CA24" s="150">
        <f t="shared" ca="1" si="27"/>
        <v>0</v>
      </c>
      <c r="CB24" s="150">
        <f t="shared" ca="1" si="27"/>
        <v>0</v>
      </c>
      <c r="CC24" s="150">
        <f t="shared" ca="1" si="27"/>
        <v>0</v>
      </c>
      <c r="CD24" s="150">
        <f t="shared" ca="1" si="27"/>
        <v>0</v>
      </c>
      <c r="CE24" s="150">
        <f t="shared" ca="1" si="27"/>
        <v>0</v>
      </c>
      <c r="CF24" s="150">
        <f t="shared" ca="1" si="27"/>
        <v>0</v>
      </c>
      <c r="CG24" s="150">
        <f t="shared" ca="1" si="27"/>
        <v>0</v>
      </c>
      <c r="CH24" s="150">
        <f t="shared" ca="1" si="27"/>
        <v>0</v>
      </c>
      <c r="CI24" s="150">
        <f t="shared" ca="1" si="27"/>
        <v>0</v>
      </c>
      <c r="CJ24" s="150">
        <f t="shared" ca="1" si="27"/>
        <v>0</v>
      </c>
      <c r="CK24" s="150">
        <f t="shared" ca="1" si="27"/>
        <v>0</v>
      </c>
      <c r="CL24" s="150">
        <f t="shared" ca="1" si="27"/>
        <v>0</v>
      </c>
      <c r="CM24" s="150">
        <f t="shared" ca="1" si="27"/>
        <v>0</v>
      </c>
      <c r="CN24" s="150">
        <f t="shared" ca="1" si="27"/>
        <v>0</v>
      </c>
      <c r="CO24" s="150">
        <f t="shared" ca="1" si="27"/>
        <v>0</v>
      </c>
      <c r="CP24" s="150">
        <f t="shared" ca="1" si="27"/>
        <v>0</v>
      </c>
      <c r="CQ24" s="150">
        <f t="shared" ca="1" si="27"/>
        <v>0</v>
      </c>
      <c r="CR24" s="150">
        <f t="shared" ca="1" si="27"/>
        <v>0</v>
      </c>
      <c r="CS24" s="150">
        <f t="shared" ca="1" si="27"/>
        <v>0</v>
      </c>
      <c r="CT24" s="150">
        <f t="shared" ca="1" si="27"/>
        <v>0</v>
      </c>
      <c r="CU24" s="150">
        <f t="shared" ca="1" si="27"/>
        <v>0</v>
      </c>
      <c r="CV24" s="150">
        <f t="shared" ca="1" si="27"/>
        <v>0</v>
      </c>
      <c r="CW24" s="150">
        <f t="shared" ca="1" si="27"/>
        <v>0</v>
      </c>
      <c r="CX24" s="151">
        <f t="shared" ca="1" si="27"/>
        <v>0</v>
      </c>
    </row>
    <row r="25" spans="3:102" x14ac:dyDescent="0.25">
      <c r="C25" s="4" t="str">
        <f t="shared" si="2"/>
        <v>Line 25: Net cashflow after debt servicing. This is a calculation. This is the sum of scenario income and costs</v>
      </c>
      <c r="E25" s="4">
        <f t="shared" si="3"/>
        <v>25</v>
      </c>
      <c r="F25" s="4" t="s">
        <v>8</v>
      </c>
      <c r="G25" s="4" t="s">
        <v>10</v>
      </c>
      <c r="H25" s="1" t="s">
        <v>52</v>
      </c>
      <c r="I25" s="1" t="s">
        <v>10</v>
      </c>
      <c r="K25" s="1" t="s">
        <v>16</v>
      </c>
      <c r="M25" s="35">
        <f ca="1">SUM(M21:M24)</f>
        <v>0</v>
      </c>
      <c r="N25" s="36">
        <f t="shared" ref="N25:AU25" ca="1" si="28">SUM(N21:N24)</f>
        <v>0</v>
      </c>
      <c r="O25" s="36">
        <f t="shared" ca="1" si="28"/>
        <v>0</v>
      </c>
      <c r="P25" s="36">
        <f t="shared" ca="1" si="28"/>
        <v>0</v>
      </c>
      <c r="Q25" s="36">
        <f t="shared" ca="1" si="28"/>
        <v>0</v>
      </c>
      <c r="R25" s="36">
        <f t="shared" ca="1" si="28"/>
        <v>0</v>
      </c>
      <c r="S25" s="36">
        <f t="shared" ca="1" si="28"/>
        <v>0</v>
      </c>
      <c r="T25" s="36">
        <f t="shared" ca="1" si="28"/>
        <v>0</v>
      </c>
      <c r="U25" s="36">
        <f t="shared" ca="1" si="28"/>
        <v>0</v>
      </c>
      <c r="V25" s="36">
        <f t="shared" ca="1" si="28"/>
        <v>0</v>
      </c>
      <c r="W25" s="36">
        <f t="shared" ca="1" si="28"/>
        <v>0</v>
      </c>
      <c r="X25" s="36">
        <f t="shared" ca="1" si="28"/>
        <v>0</v>
      </c>
      <c r="Y25" s="36">
        <f t="shared" ca="1" si="28"/>
        <v>0</v>
      </c>
      <c r="Z25" s="36">
        <f t="shared" ca="1" si="28"/>
        <v>0</v>
      </c>
      <c r="AA25" s="36">
        <f t="shared" ca="1" si="28"/>
        <v>0</v>
      </c>
      <c r="AB25" s="36">
        <f t="shared" ca="1" si="28"/>
        <v>0</v>
      </c>
      <c r="AC25" s="36">
        <f t="shared" ca="1" si="28"/>
        <v>0</v>
      </c>
      <c r="AD25" s="36">
        <f t="shared" ca="1" si="28"/>
        <v>0</v>
      </c>
      <c r="AE25" s="36">
        <f t="shared" ca="1" si="28"/>
        <v>0</v>
      </c>
      <c r="AF25" s="36">
        <f t="shared" ca="1" si="28"/>
        <v>0</v>
      </c>
      <c r="AG25" s="36">
        <f t="shared" ca="1" si="28"/>
        <v>0</v>
      </c>
      <c r="AH25" s="36">
        <f t="shared" ca="1" si="28"/>
        <v>0</v>
      </c>
      <c r="AI25" s="36">
        <f t="shared" ca="1" si="28"/>
        <v>0</v>
      </c>
      <c r="AJ25" s="36">
        <f t="shared" ca="1" si="28"/>
        <v>0</v>
      </c>
      <c r="AK25" s="36">
        <f t="shared" ca="1" si="28"/>
        <v>0</v>
      </c>
      <c r="AL25" s="36">
        <f t="shared" ca="1" si="28"/>
        <v>0</v>
      </c>
      <c r="AM25" s="36">
        <f t="shared" ca="1" si="28"/>
        <v>0</v>
      </c>
      <c r="AN25" s="36">
        <f t="shared" ca="1" si="28"/>
        <v>0</v>
      </c>
      <c r="AO25" s="36">
        <f t="shared" ca="1" si="28"/>
        <v>0</v>
      </c>
      <c r="AP25" s="36">
        <f t="shared" ca="1" si="28"/>
        <v>0</v>
      </c>
      <c r="AQ25" s="36">
        <f t="shared" ca="1" si="28"/>
        <v>0</v>
      </c>
      <c r="AR25" s="36">
        <f t="shared" ca="1" si="28"/>
        <v>0</v>
      </c>
      <c r="AS25" s="36">
        <f t="shared" ca="1" si="28"/>
        <v>0</v>
      </c>
      <c r="AT25" s="36">
        <f t="shared" ca="1" si="28"/>
        <v>0</v>
      </c>
      <c r="AU25" s="37">
        <f t="shared" ca="1" si="28"/>
        <v>0</v>
      </c>
      <c r="BO25" s="157" t="str">
        <f t="shared" si="18"/>
        <v>Direct Government receipts</v>
      </c>
      <c r="BP25" s="148">
        <f t="shared" ref="BP25:CX25" ca="1" si="29">M27</f>
        <v>0</v>
      </c>
      <c r="BQ25" s="148">
        <f t="shared" ca="1" si="29"/>
        <v>0</v>
      </c>
      <c r="BR25" s="148">
        <f t="shared" ca="1" si="29"/>
        <v>0</v>
      </c>
      <c r="BS25" s="148">
        <f t="shared" ca="1" si="29"/>
        <v>0</v>
      </c>
      <c r="BT25" s="148">
        <f t="shared" ca="1" si="29"/>
        <v>0</v>
      </c>
      <c r="BU25" s="148">
        <f t="shared" ca="1" si="29"/>
        <v>0</v>
      </c>
      <c r="BV25" s="148">
        <f t="shared" ca="1" si="29"/>
        <v>0</v>
      </c>
      <c r="BW25" s="148">
        <f t="shared" ca="1" si="29"/>
        <v>0</v>
      </c>
      <c r="BX25" s="148">
        <f t="shared" ca="1" si="29"/>
        <v>0</v>
      </c>
      <c r="BY25" s="148">
        <f t="shared" ca="1" si="29"/>
        <v>0</v>
      </c>
      <c r="BZ25" s="148">
        <f t="shared" ca="1" si="29"/>
        <v>0</v>
      </c>
      <c r="CA25" s="148">
        <f t="shared" ca="1" si="29"/>
        <v>0</v>
      </c>
      <c r="CB25" s="148">
        <f t="shared" ca="1" si="29"/>
        <v>0</v>
      </c>
      <c r="CC25" s="148">
        <f t="shared" ca="1" si="29"/>
        <v>0</v>
      </c>
      <c r="CD25" s="148">
        <f t="shared" ca="1" si="29"/>
        <v>0</v>
      </c>
      <c r="CE25" s="148">
        <f t="shared" ca="1" si="29"/>
        <v>0</v>
      </c>
      <c r="CF25" s="148">
        <f t="shared" ca="1" si="29"/>
        <v>0</v>
      </c>
      <c r="CG25" s="148">
        <f t="shared" ca="1" si="29"/>
        <v>0</v>
      </c>
      <c r="CH25" s="148">
        <f t="shared" ca="1" si="29"/>
        <v>0</v>
      </c>
      <c r="CI25" s="148">
        <f t="shared" ca="1" si="29"/>
        <v>0</v>
      </c>
      <c r="CJ25" s="148">
        <f t="shared" ca="1" si="29"/>
        <v>0</v>
      </c>
      <c r="CK25" s="148">
        <f t="shared" ca="1" si="29"/>
        <v>0</v>
      </c>
      <c r="CL25" s="148">
        <f t="shared" ca="1" si="29"/>
        <v>0</v>
      </c>
      <c r="CM25" s="148">
        <f t="shared" ca="1" si="29"/>
        <v>0</v>
      </c>
      <c r="CN25" s="148">
        <f t="shared" ca="1" si="29"/>
        <v>0</v>
      </c>
      <c r="CO25" s="148">
        <f t="shared" ca="1" si="29"/>
        <v>0</v>
      </c>
      <c r="CP25" s="148">
        <f t="shared" ca="1" si="29"/>
        <v>0</v>
      </c>
      <c r="CQ25" s="148">
        <f t="shared" ca="1" si="29"/>
        <v>0</v>
      </c>
      <c r="CR25" s="148">
        <f t="shared" ca="1" si="29"/>
        <v>0</v>
      </c>
      <c r="CS25" s="148">
        <f t="shared" ca="1" si="29"/>
        <v>0</v>
      </c>
      <c r="CT25" s="148">
        <f t="shared" ca="1" si="29"/>
        <v>0</v>
      </c>
      <c r="CU25" s="148">
        <f t="shared" ca="1" si="29"/>
        <v>0</v>
      </c>
      <c r="CV25" s="148">
        <f t="shared" ca="1" si="29"/>
        <v>0</v>
      </c>
      <c r="CW25" s="148">
        <f t="shared" ca="1" si="29"/>
        <v>0</v>
      </c>
      <c r="CX25" s="149">
        <f t="shared" ca="1" si="29"/>
        <v>0</v>
      </c>
    </row>
    <row r="26" spans="3:102" x14ac:dyDescent="0.25">
      <c r="C26" s="4" t="str">
        <f t="shared" si="2"/>
        <v>Line 26: Direct Support payments. This is a calculation. This is simply the basecase multiplied by the relative scenario.</v>
      </c>
      <c r="E26" s="4">
        <f t="shared" si="3"/>
        <v>26</v>
      </c>
      <c r="F26" s="4" t="s">
        <v>8</v>
      </c>
      <c r="G26" s="4" t="s">
        <v>10</v>
      </c>
      <c r="H26" s="1" t="s">
        <v>21</v>
      </c>
      <c r="I26" s="1" t="s">
        <v>10</v>
      </c>
      <c r="K26" s="1" t="str">
        <f>K11</f>
        <v>Direct Support payments</v>
      </c>
      <c r="M26" s="38">
        <f t="shared" ref="M26:AU26" ca="1" si="30">M11*M18</f>
        <v>0</v>
      </c>
      <c r="N26" s="39">
        <f t="shared" ca="1" si="30"/>
        <v>0</v>
      </c>
      <c r="O26" s="39">
        <f t="shared" ca="1" si="30"/>
        <v>0</v>
      </c>
      <c r="P26" s="39">
        <f t="shared" ca="1" si="30"/>
        <v>0</v>
      </c>
      <c r="Q26" s="39">
        <f t="shared" ca="1" si="30"/>
        <v>0</v>
      </c>
      <c r="R26" s="39">
        <f t="shared" ca="1" si="30"/>
        <v>0</v>
      </c>
      <c r="S26" s="39">
        <f t="shared" ca="1" si="30"/>
        <v>0</v>
      </c>
      <c r="T26" s="39">
        <f t="shared" ca="1" si="30"/>
        <v>0</v>
      </c>
      <c r="U26" s="39">
        <f t="shared" ca="1" si="30"/>
        <v>0</v>
      </c>
      <c r="V26" s="39">
        <f t="shared" ca="1" si="30"/>
        <v>0</v>
      </c>
      <c r="W26" s="39">
        <f t="shared" ca="1" si="30"/>
        <v>0</v>
      </c>
      <c r="X26" s="39">
        <f t="shared" ca="1" si="30"/>
        <v>0</v>
      </c>
      <c r="Y26" s="39">
        <f t="shared" ca="1" si="30"/>
        <v>0</v>
      </c>
      <c r="Z26" s="39">
        <f t="shared" ca="1" si="30"/>
        <v>0</v>
      </c>
      <c r="AA26" s="39">
        <f t="shared" ca="1" si="30"/>
        <v>0</v>
      </c>
      <c r="AB26" s="39">
        <f t="shared" ca="1" si="30"/>
        <v>0</v>
      </c>
      <c r="AC26" s="39">
        <f t="shared" ca="1" si="30"/>
        <v>0</v>
      </c>
      <c r="AD26" s="39">
        <f t="shared" ca="1" si="30"/>
        <v>0</v>
      </c>
      <c r="AE26" s="39">
        <f t="shared" ca="1" si="30"/>
        <v>0</v>
      </c>
      <c r="AF26" s="39">
        <f t="shared" ca="1" si="30"/>
        <v>0</v>
      </c>
      <c r="AG26" s="39">
        <f t="shared" ca="1" si="30"/>
        <v>0</v>
      </c>
      <c r="AH26" s="39">
        <f t="shared" ca="1" si="30"/>
        <v>0</v>
      </c>
      <c r="AI26" s="39">
        <f t="shared" ca="1" si="30"/>
        <v>0</v>
      </c>
      <c r="AJ26" s="39">
        <f t="shared" ca="1" si="30"/>
        <v>0</v>
      </c>
      <c r="AK26" s="39">
        <f t="shared" ca="1" si="30"/>
        <v>0</v>
      </c>
      <c r="AL26" s="39">
        <f t="shared" ca="1" si="30"/>
        <v>0</v>
      </c>
      <c r="AM26" s="39">
        <f t="shared" ca="1" si="30"/>
        <v>0</v>
      </c>
      <c r="AN26" s="39">
        <f t="shared" ca="1" si="30"/>
        <v>0</v>
      </c>
      <c r="AO26" s="39">
        <f t="shared" ca="1" si="30"/>
        <v>0</v>
      </c>
      <c r="AP26" s="39">
        <f t="shared" ca="1" si="30"/>
        <v>0</v>
      </c>
      <c r="AQ26" s="39">
        <f t="shared" ca="1" si="30"/>
        <v>0</v>
      </c>
      <c r="AR26" s="39">
        <f t="shared" ca="1" si="30"/>
        <v>0</v>
      </c>
      <c r="AS26" s="39">
        <f t="shared" ca="1" si="30"/>
        <v>0</v>
      </c>
      <c r="AT26" s="39">
        <f t="shared" ca="1" si="30"/>
        <v>0</v>
      </c>
      <c r="AU26" s="40">
        <f t="shared" ca="1" si="30"/>
        <v>0</v>
      </c>
      <c r="BO26" s="155" t="s">
        <v>236</v>
      </c>
      <c r="BP26" s="146">
        <f t="shared" ref="BP26:CX26" ca="1" si="31">BP20-BP21</f>
        <v>0</v>
      </c>
      <c r="BQ26" s="146">
        <f t="shared" ca="1" si="31"/>
        <v>0</v>
      </c>
      <c r="BR26" s="146">
        <f t="shared" ca="1" si="31"/>
        <v>0</v>
      </c>
      <c r="BS26" s="146">
        <f t="shared" ca="1" si="31"/>
        <v>0</v>
      </c>
      <c r="BT26" s="146">
        <f t="shared" ca="1" si="31"/>
        <v>0</v>
      </c>
      <c r="BU26" s="146">
        <f t="shared" ca="1" si="31"/>
        <v>0</v>
      </c>
      <c r="BV26" s="146">
        <f t="shared" ca="1" si="31"/>
        <v>0</v>
      </c>
      <c r="BW26" s="146">
        <f t="shared" ca="1" si="31"/>
        <v>0</v>
      </c>
      <c r="BX26" s="146">
        <f t="shared" ca="1" si="31"/>
        <v>0</v>
      </c>
      <c r="BY26" s="146">
        <f t="shared" ca="1" si="31"/>
        <v>0</v>
      </c>
      <c r="BZ26" s="146">
        <f t="shared" ca="1" si="31"/>
        <v>0</v>
      </c>
      <c r="CA26" s="146">
        <f t="shared" ca="1" si="31"/>
        <v>0</v>
      </c>
      <c r="CB26" s="146">
        <f t="shared" ca="1" si="31"/>
        <v>0</v>
      </c>
      <c r="CC26" s="146">
        <f t="shared" ca="1" si="31"/>
        <v>0</v>
      </c>
      <c r="CD26" s="146">
        <f t="shared" ca="1" si="31"/>
        <v>0</v>
      </c>
      <c r="CE26" s="146">
        <f t="shared" ca="1" si="31"/>
        <v>0</v>
      </c>
      <c r="CF26" s="146">
        <f t="shared" ca="1" si="31"/>
        <v>0</v>
      </c>
      <c r="CG26" s="146">
        <f t="shared" ca="1" si="31"/>
        <v>0</v>
      </c>
      <c r="CH26" s="146">
        <f t="shared" ca="1" si="31"/>
        <v>0</v>
      </c>
      <c r="CI26" s="146">
        <f t="shared" ca="1" si="31"/>
        <v>0</v>
      </c>
      <c r="CJ26" s="146">
        <f t="shared" ca="1" si="31"/>
        <v>0</v>
      </c>
      <c r="CK26" s="146">
        <f t="shared" ca="1" si="31"/>
        <v>0</v>
      </c>
      <c r="CL26" s="146">
        <f t="shared" ca="1" si="31"/>
        <v>0</v>
      </c>
      <c r="CM26" s="146">
        <f t="shared" ca="1" si="31"/>
        <v>0</v>
      </c>
      <c r="CN26" s="146">
        <f t="shared" ca="1" si="31"/>
        <v>0</v>
      </c>
      <c r="CO26" s="146">
        <f t="shared" ca="1" si="31"/>
        <v>0</v>
      </c>
      <c r="CP26" s="146">
        <f t="shared" ca="1" si="31"/>
        <v>0</v>
      </c>
      <c r="CQ26" s="146">
        <f t="shared" ca="1" si="31"/>
        <v>0</v>
      </c>
      <c r="CR26" s="146">
        <f t="shared" ca="1" si="31"/>
        <v>0</v>
      </c>
      <c r="CS26" s="146">
        <f t="shared" ca="1" si="31"/>
        <v>0</v>
      </c>
      <c r="CT26" s="146">
        <f t="shared" ca="1" si="31"/>
        <v>0</v>
      </c>
      <c r="CU26" s="146">
        <f t="shared" ca="1" si="31"/>
        <v>0</v>
      </c>
      <c r="CV26" s="146">
        <f t="shared" ca="1" si="31"/>
        <v>0</v>
      </c>
      <c r="CW26" s="146">
        <f t="shared" ca="1" si="31"/>
        <v>0</v>
      </c>
      <c r="CX26" s="147">
        <f t="shared" ca="1" si="31"/>
        <v>0</v>
      </c>
    </row>
    <row r="27" spans="3:102" ht="15.75" thickBot="1" x14ac:dyDescent="0.3">
      <c r="C27" s="4" t="str">
        <f t="shared" si="2"/>
        <v>Line 27: Direct Government receipts. This is a calculation. This is simply the basecase multiplied by the relative scenario.</v>
      </c>
      <c r="E27" s="4">
        <f t="shared" si="3"/>
        <v>27</v>
      </c>
      <c r="F27" s="4" t="s">
        <v>8</v>
      </c>
      <c r="G27" s="4" t="s">
        <v>10</v>
      </c>
      <c r="H27" s="1" t="s">
        <v>21</v>
      </c>
      <c r="I27" s="1" t="s">
        <v>10</v>
      </c>
      <c r="K27" s="1" t="str">
        <f>K12</f>
        <v>Direct Government receipts</v>
      </c>
      <c r="M27" s="59">
        <f t="shared" ref="M27:AU27" ca="1" si="32">M12*M19</f>
        <v>0</v>
      </c>
      <c r="N27" s="60">
        <f t="shared" ca="1" si="32"/>
        <v>0</v>
      </c>
      <c r="O27" s="60">
        <f t="shared" ca="1" si="32"/>
        <v>0</v>
      </c>
      <c r="P27" s="60">
        <f t="shared" ca="1" si="32"/>
        <v>0</v>
      </c>
      <c r="Q27" s="60">
        <f t="shared" ca="1" si="32"/>
        <v>0</v>
      </c>
      <c r="R27" s="60">
        <f t="shared" ca="1" si="32"/>
        <v>0</v>
      </c>
      <c r="S27" s="60">
        <f t="shared" ca="1" si="32"/>
        <v>0</v>
      </c>
      <c r="T27" s="60">
        <f t="shared" ca="1" si="32"/>
        <v>0</v>
      </c>
      <c r="U27" s="60">
        <f t="shared" ca="1" si="32"/>
        <v>0</v>
      </c>
      <c r="V27" s="60">
        <f t="shared" ca="1" si="32"/>
        <v>0</v>
      </c>
      <c r="W27" s="60">
        <f t="shared" ca="1" si="32"/>
        <v>0</v>
      </c>
      <c r="X27" s="60">
        <f t="shared" ca="1" si="32"/>
        <v>0</v>
      </c>
      <c r="Y27" s="60">
        <f t="shared" ca="1" si="32"/>
        <v>0</v>
      </c>
      <c r="Z27" s="60">
        <f t="shared" ca="1" si="32"/>
        <v>0</v>
      </c>
      <c r="AA27" s="60">
        <f t="shared" ca="1" si="32"/>
        <v>0</v>
      </c>
      <c r="AB27" s="60">
        <f t="shared" ca="1" si="32"/>
        <v>0</v>
      </c>
      <c r="AC27" s="60">
        <f t="shared" ca="1" si="32"/>
        <v>0</v>
      </c>
      <c r="AD27" s="60">
        <f t="shared" ca="1" si="32"/>
        <v>0</v>
      </c>
      <c r="AE27" s="60">
        <f t="shared" ca="1" si="32"/>
        <v>0</v>
      </c>
      <c r="AF27" s="60">
        <f t="shared" ca="1" si="32"/>
        <v>0</v>
      </c>
      <c r="AG27" s="60">
        <f t="shared" ca="1" si="32"/>
        <v>0</v>
      </c>
      <c r="AH27" s="60">
        <f t="shared" ca="1" si="32"/>
        <v>0</v>
      </c>
      <c r="AI27" s="60">
        <f t="shared" ca="1" si="32"/>
        <v>0</v>
      </c>
      <c r="AJ27" s="60">
        <f t="shared" ca="1" si="32"/>
        <v>0</v>
      </c>
      <c r="AK27" s="60">
        <f t="shared" ca="1" si="32"/>
        <v>0</v>
      </c>
      <c r="AL27" s="60">
        <f t="shared" ca="1" si="32"/>
        <v>0</v>
      </c>
      <c r="AM27" s="60">
        <f t="shared" ca="1" si="32"/>
        <v>0</v>
      </c>
      <c r="AN27" s="60">
        <f t="shared" ca="1" si="32"/>
        <v>0</v>
      </c>
      <c r="AO27" s="60">
        <f t="shared" ca="1" si="32"/>
        <v>0</v>
      </c>
      <c r="AP27" s="60">
        <f t="shared" ca="1" si="32"/>
        <v>0</v>
      </c>
      <c r="AQ27" s="60">
        <f t="shared" ca="1" si="32"/>
        <v>0</v>
      </c>
      <c r="AR27" s="60">
        <f t="shared" ca="1" si="32"/>
        <v>0</v>
      </c>
      <c r="AS27" s="60">
        <f t="shared" ca="1" si="32"/>
        <v>0</v>
      </c>
      <c r="AT27" s="60">
        <f t="shared" ca="1" si="32"/>
        <v>0</v>
      </c>
      <c r="AU27" s="61">
        <f t="shared" ca="1" si="32"/>
        <v>0</v>
      </c>
      <c r="BO27" s="156" t="s">
        <v>237</v>
      </c>
      <c r="BP27" s="150">
        <f t="shared" ref="BP27:CX27" ca="1" si="33">BP22+BP23</f>
        <v>0</v>
      </c>
      <c r="BQ27" s="150">
        <f t="shared" ca="1" si="33"/>
        <v>0</v>
      </c>
      <c r="BR27" s="150">
        <f t="shared" ca="1" si="33"/>
        <v>0</v>
      </c>
      <c r="BS27" s="150">
        <f t="shared" ca="1" si="33"/>
        <v>0</v>
      </c>
      <c r="BT27" s="150">
        <f t="shared" ca="1" si="33"/>
        <v>0</v>
      </c>
      <c r="BU27" s="150">
        <f t="shared" ca="1" si="33"/>
        <v>0</v>
      </c>
      <c r="BV27" s="150">
        <f t="shared" ca="1" si="33"/>
        <v>0</v>
      </c>
      <c r="BW27" s="150">
        <f t="shared" ca="1" si="33"/>
        <v>0</v>
      </c>
      <c r="BX27" s="150">
        <f t="shared" ca="1" si="33"/>
        <v>0</v>
      </c>
      <c r="BY27" s="150">
        <f t="shared" ca="1" si="33"/>
        <v>0</v>
      </c>
      <c r="BZ27" s="150">
        <f t="shared" ca="1" si="33"/>
        <v>0</v>
      </c>
      <c r="CA27" s="150">
        <f t="shared" ca="1" si="33"/>
        <v>0</v>
      </c>
      <c r="CB27" s="150">
        <f t="shared" ca="1" si="33"/>
        <v>0</v>
      </c>
      <c r="CC27" s="150">
        <f t="shared" ca="1" si="33"/>
        <v>0</v>
      </c>
      <c r="CD27" s="150">
        <f t="shared" ca="1" si="33"/>
        <v>0</v>
      </c>
      <c r="CE27" s="150">
        <f t="shared" ca="1" si="33"/>
        <v>0</v>
      </c>
      <c r="CF27" s="150">
        <f t="shared" ca="1" si="33"/>
        <v>0</v>
      </c>
      <c r="CG27" s="150">
        <f t="shared" ca="1" si="33"/>
        <v>0</v>
      </c>
      <c r="CH27" s="150">
        <f t="shared" ca="1" si="33"/>
        <v>0</v>
      </c>
      <c r="CI27" s="150">
        <f t="shared" ca="1" si="33"/>
        <v>0</v>
      </c>
      <c r="CJ27" s="150">
        <f t="shared" ca="1" si="33"/>
        <v>0</v>
      </c>
      <c r="CK27" s="150">
        <f t="shared" ca="1" si="33"/>
        <v>0</v>
      </c>
      <c r="CL27" s="150">
        <f t="shared" ca="1" si="33"/>
        <v>0</v>
      </c>
      <c r="CM27" s="150">
        <f t="shared" ca="1" si="33"/>
        <v>0</v>
      </c>
      <c r="CN27" s="150">
        <f t="shared" ca="1" si="33"/>
        <v>0</v>
      </c>
      <c r="CO27" s="150">
        <f t="shared" ca="1" si="33"/>
        <v>0</v>
      </c>
      <c r="CP27" s="150">
        <f t="shared" ca="1" si="33"/>
        <v>0</v>
      </c>
      <c r="CQ27" s="150">
        <f t="shared" ca="1" si="33"/>
        <v>0</v>
      </c>
      <c r="CR27" s="150">
        <f t="shared" ca="1" si="33"/>
        <v>0</v>
      </c>
      <c r="CS27" s="150">
        <f t="shared" ca="1" si="33"/>
        <v>0</v>
      </c>
      <c r="CT27" s="150">
        <f t="shared" ca="1" si="33"/>
        <v>0</v>
      </c>
      <c r="CU27" s="150">
        <f t="shared" ca="1" si="33"/>
        <v>0</v>
      </c>
      <c r="CV27" s="150">
        <f t="shared" ca="1" si="33"/>
        <v>0</v>
      </c>
      <c r="CW27" s="150">
        <f t="shared" ca="1" si="33"/>
        <v>0</v>
      </c>
      <c r="CX27" s="151">
        <f t="shared" ca="1" si="33"/>
        <v>0</v>
      </c>
    </row>
    <row r="28" spans="3:102" x14ac:dyDescent="0.25">
      <c r="C28" s="4" t="str">
        <f t="shared" si="2"/>
        <v/>
      </c>
      <c r="E28" s="4">
        <f t="shared" si="3"/>
        <v>28</v>
      </c>
      <c r="G28" s="4" t="s">
        <v>10</v>
      </c>
      <c r="I28" s="1" t="s">
        <v>10</v>
      </c>
      <c r="M28" s="31"/>
      <c r="N28" s="31"/>
      <c r="O28" s="31"/>
      <c r="P28" s="10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BO28" s="157" t="s">
        <v>241</v>
      </c>
      <c r="BP28" s="148">
        <f ca="1">BP24-BP25</f>
        <v>0</v>
      </c>
      <c r="BQ28" s="148">
        <f t="shared" ref="BQ28:CX28" ca="1" si="34">BQ24-BQ25</f>
        <v>0</v>
      </c>
      <c r="BR28" s="148">
        <f t="shared" ca="1" si="34"/>
        <v>0</v>
      </c>
      <c r="BS28" s="148">
        <f t="shared" ca="1" si="34"/>
        <v>0</v>
      </c>
      <c r="BT28" s="148">
        <f ca="1">BT24-BT25</f>
        <v>0</v>
      </c>
      <c r="BU28" s="148">
        <f t="shared" ca="1" si="34"/>
        <v>0</v>
      </c>
      <c r="BV28" s="148">
        <f t="shared" ca="1" si="34"/>
        <v>0</v>
      </c>
      <c r="BW28" s="148">
        <f t="shared" ca="1" si="34"/>
        <v>0</v>
      </c>
      <c r="BX28" s="148">
        <f t="shared" ca="1" si="34"/>
        <v>0</v>
      </c>
      <c r="BY28" s="148">
        <f t="shared" ca="1" si="34"/>
        <v>0</v>
      </c>
      <c r="BZ28" s="148">
        <f t="shared" ca="1" si="34"/>
        <v>0</v>
      </c>
      <c r="CA28" s="148">
        <f t="shared" ca="1" si="34"/>
        <v>0</v>
      </c>
      <c r="CB28" s="148">
        <f t="shared" ca="1" si="34"/>
        <v>0</v>
      </c>
      <c r="CC28" s="148">
        <f t="shared" ca="1" si="34"/>
        <v>0</v>
      </c>
      <c r="CD28" s="148">
        <f t="shared" ca="1" si="34"/>
        <v>0</v>
      </c>
      <c r="CE28" s="148">
        <f t="shared" ca="1" si="34"/>
        <v>0</v>
      </c>
      <c r="CF28" s="148">
        <f t="shared" ca="1" si="34"/>
        <v>0</v>
      </c>
      <c r="CG28" s="148">
        <f t="shared" ca="1" si="34"/>
        <v>0</v>
      </c>
      <c r="CH28" s="148">
        <f t="shared" ca="1" si="34"/>
        <v>0</v>
      </c>
      <c r="CI28" s="148">
        <f t="shared" ca="1" si="34"/>
        <v>0</v>
      </c>
      <c r="CJ28" s="148">
        <f t="shared" ca="1" si="34"/>
        <v>0</v>
      </c>
      <c r="CK28" s="148">
        <f t="shared" ca="1" si="34"/>
        <v>0</v>
      </c>
      <c r="CL28" s="148">
        <f t="shared" ca="1" si="34"/>
        <v>0</v>
      </c>
      <c r="CM28" s="148">
        <f t="shared" ca="1" si="34"/>
        <v>0</v>
      </c>
      <c r="CN28" s="148">
        <f t="shared" ca="1" si="34"/>
        <v>0</v>
      </c>
      <c r="CO28" s="148">
        <f t="shared" ca="1" si="34"/>
        <v>0</v>
      </c>
      <c r="CP28" s="148">
        <f t="shared" ca="1" si="34"/>
        <v>0</v>
      </c>
      <c r="CQ28" s="148">
        <f t="shared" ca="1" si="34"/>
        <v>0</v>
      </c>
      <c r="CR28" s="148">
        <f t="shared" ca="1" si="34"/>
        <v>0</v>
      </c>
      <c r="CS28" s="148">
        <f t="shared" ca="1" si="34"/>
        <v>0</v>
      </c>
      <c r="CT28" s="148">
        <f t="shared" ca="1" si="34"/>
        <v>0</v>
      </c>
      <c r="CU28" s="148">
        <f t="shared" ca="1" si="34"/>
        <v>0</v>
      </c>
      <c r="CV28" s="148">
        <f t="shared" ca="1" si="34"/>
        <v>0</v>
      </c>
      <c r="CW28" s="148">
        <f t="shared" ca="1" si="34"/>
        <v>0</v>
      </c>
      <c r="CX28" s="149">
        <f t="shared" ca="1" si="34"/>
        <v>0</v>
      </c>
    </row>
    <row r="29" spans="3:102" s="45" customFormat="1" x14ac:dyDescent="0.25">
      <c r="C29" s="44" t="str">
        <f t="shared" si="2"/>
        <v/>
      </c>
      <c r="D29" s="44"/>
      <c r="E29" s="44">
        <f t="shared" si="3"/>
        <v>29</v>
      </c>
      <c r="F29" s="44"/>
      <c r="G29" s="44" t="s">
        <v>10</v>
      </c>
      <c r="I29" s="45" t="s">
        <v>10</v>
      </c>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row>
    <row r="30" spans="3:102" ht="18.75" x14ac:dyDescent="0.3">
      <c r="C30" s="20" t="str">
        <f t="shared" si="2"/>
        <v/>
      </c>
      <c r="E30" s="4">
        <f t="shared" si="3"/>
        <v>30</v>
      </c>
      <c r="G30" s="4" t="s">
        <v>10</v>
      </c>
      <c r="J30" s="3" t="s">
        <v>56</v>
      </c>
    </row>
    <row r="31" spans="3:102" ht="18.75" x14ac:dyDescent="0.3">
      <c r="C31" s="4" t="str">
        <f t="shared" si="2"/>
        <v/>
      </c>
      <c r="E31" s="4">
        <f t="shared" si="3"/>
        <v>31</v>
      </c>
      <c r="G31" s="4" t="s">
        <v>10</v>
      </c>
      <c r="J31" s="3"/>
    </row>
    <row r="32" spans="3:102" outlineLevel="1" x14ac:dyDescent="0.25">
      <c r="C32" s="4" t="str">
        <f t="shared" si="2"/>
        <v/>
      </c>
      <c r="E32" s="4">
        <f t="shared" si="3"/>
        <v>32</v>
      </c>
      <c r="G32" s="4" t="s">
        <v>10</v>
      </c>
      <c r="I32" s="1" t="s">
        <v>10</v>
      </c>
    </row>
    <row r="33" spans="3:102" ht="15.75" outlineLevel="1" thickBot="1" x14ac:dyDescent="0.3">
      <c r="C33" s="4" t="str">
        <f t="shared" si="2"/>
        <v/>
      </c>
      <c r="E33" s="4">
        <f t="shared" si="3"/>
        <v>33</v>
      </c>
      <c r="G33" s="4" t="s">
        <v>10</v>
      </c>
      <c r="H33" s="2"/>
      <c r="I33" s="2"/>
      <c r="J33" s="2" t="s">
        <v>35</v>
      </c>
    </row>
    <row r="34" spans="3:102" ht="15.75" outlineLevel="1" thickBot="1" x14ac:dyDescent="0.3">
      <c r="C34" s="4" t="str">
        <f t="shared" si="2"/>
        <v>Line 34: Start of Analysis FYI. This is an input. Enter the desired first year of the analysis.</v>
      </c>
      <c r="E34" s="4">
        <f t="shared" si="3"/>
        <v>34</v>
      </c>
      <c r="F34" s="4" t="s">
        <v>6</v>
      </c>
      <c r="G34" s="4" t="s">
        <v>10</v>
      </c>
      <c r="H34" s="1" t="s">
        <v>9</v>
      </c>
      <c r="I34" s="1" t="s">
        <v>10</v>
      </c>
      <c r="K34" s="1" t="s">
        <v>34</v>
      </c>
      <c r="M34" s="58">
        <f>M5</f>
        <v>2020</v>
      </c>
      <c r="N34" s="12">
        <f t="shared" ref="N34:AU34" si="35">M34+1</f>
        <v>2021</v>
      </c>
      <c r="O34" s="12">
        <f t="shared" si="35"/>
        <v>2022</v>
      </c>
      <c r="P34" s="12">
        <f t="shared" si="35"/>
        <v>2023</v>
      </c>
      <c r="Q34" s="12">
        <f t="shared" si="35"/>
        <v>2024</v>
      </c>
      <c r="R34" s="12">
        <f t="shared" si="35"/>
        <v>2025</v>
      </c>
      <c r="S34" s="12">
        <f t="shared" si="35"/>
        <v>2026</v>
      </c>
      <c r="T34" s="12">
        <f t="shared" si="35"/>
        <v>2027</v>
      </c>
      <c r="U34" s="12">
        <f t="shared" si="35"/>
        <v>2028</v>
      </c>
      <c r="V34" s="12">
        <f t="shared" si="35"/>
        <v>2029</v>
      </c>
      <c r="W34" s="12">
        <f t="shared" si="35"/>
        <v>2030</v>
      </c>
      <c r="X34" s="12">
        <f t="shared" si="35"/>
        <v>2031</v>
      </c>
      <c r="Y34" s="12">
        <f t="shared" si="35"/>
        <v>2032</v>
      </c>
      <c r="Z34" s="12">
        <f t="shared" si="35"/>
        <v>2033</v>
      </c>
      <c r="AA34" s="12">
        <f t="shared" si="35"/>
        <v>2034</v>
      </c>
      <c r="AB34" s="12">
        <f t="shared" si="35"/>
        <v>2035</v>
      </c>
      <c r="AC34" s="12">
        <f t="shared" si="35"/>
        <v>2036</v>
      </c>
      <c r="AD34" s="12">
        <f t="shared" si="35"/>
        <v>2037</v>
      </c>
      <c r="AE34" s="12">
        <f t="shared" si="35"/>
        <v>2038</v>
      </c>
      <c r="AF34" s="12">
        <f t="shared" si="35"/>
        <v>2039</v>
      </c>
      <c r="AG34" s="12">
        <f t="shared" si="35"/>
        <v>2040</v>
      </c>
      <c r="AH34" s="12">
        <f t="shared" si="35"/>
        <v>2041</v>
      </c>
      <c r="AI34" s="12">
        <f t="shared" si="35"/>
        <v>2042</v>
      </c>
      <c r="AJ34" s="12">
        <f t="shared" si="35"/>
        <v>2043</v>
      </c>
      <c r="AK34" s="12">
        <f t="shared" si="35"/>
        <v>2044</v>
      </c>
      <c r="AL34" s="12">
        <f t="shared" si="35"/>
        <v>2045</v>
      </c>
      <c r="AM34" s="12">
        <f t="shared" si="35"/>
        <v>2046</v>
      </c>
      <c r="AN34" s="12">
        <f t="shared" si="35"/>
        <v>2047</v>
      </c>
      <c r="AO34" s="12">
        <f t="shared" si="35"/>
        <v>2048</v>
      </c>
      <c r="AP34" s="12">
        <f t="shared" si="35"/>
        <v>2049</v>
      </c>
      <c r="AQ34" s="12">
        <f t="shared" si="35"/>
        <v>2050</v>
      </c>
      <c r="AR34" s="12">
        <f t="shared" si="35"/>
        <v>2051</v>
      </c>
      <c r="AS34" s="12">
        <f t="shared" si="35"/>
        <v>2052</v>
      </c>
      <c r="AT34" s="12">
        <f t="shared" si="35"/>
        <v>2053</v>
      </c>
      <c r="AU34" s="13">
        <f t="shared" si="35"/>
        <v>2054</v>
      </c>
      <c r="BO34" s="1" t="s">
        <v>238</v>
      </c>
    </row>
    <row r="35" spans="3:102" ht="15.75" outlineLevel="1" thickBot="1" x14ac:dyDescent="0.3">
      <c r="C35" s="4" t="str">
        <f t="shared" si="2"/>
        <v/>
      </c>
      <c r="E35" s="4">
        <f t="shared" si="3"/>
        <v>35</v>
      </c>
      <c r="G35" s="4" t="s">
        <v>10</v>
      </c>
      <c r="I35" s="1" t="s">
        <v>10</v>
      </c>
      <c r="BO35" s="154"/>
      <c r="BP35" s="152">
        <f>M$5</f>
        <v>2020</v>
      </c>
      <c r="BQ35" s="152">
        <f t="shared" ref="BQ35" si="36">N$5</f>
        <v>2021</v>
      </c>
      <c r="BR35" s="152">
        <f t="shared" ref="BR35" si="37">O$5</f>
        <v>2022</v>
      </c>
      <c r="BS35" s="152">
        <f t="shared" ref="BS35" si="38">P$5</f>
        <v>2023</v>
      </c>
      <c r="BT35" s="152">
        <f t="shared" ref="BT35" si="39">Q$5</f>
        <v>2024</v>
      </c>
      <c r="BU35" s="152">
        <f t="shared" ref="BU35" si="40">R$5</f>
        <v>2025</v>
      </c>
      <c r="BV35" s="152">
        <f t="shared" ref="BV35" si="41">S$5</f>
        <v>2026</v>
      </c>
      <c r="BW35" s="152">
        <f t="shared" ref="BW35" si="42">T$5</f>
        <v>2027</v>
      </c>
      <c r="BX35" s="152">
        <f t="shared" ref="BX35" si="43">U$5</f>
        <v>2028</v>
      </c>
      <c r="BY35" s="152">
        <f t="shared" ref="BY35" si="44">V$5</f>
        <v>2029</v>
      </c>
      <c r="BZ35" s="152">
        <f t="shared" ref="BZ35" si="45">W$5</f>
        <v>2030</v>
      </c>
      <c r="CA35" s="152">
        <f t="shared" ref="CA35" si="46">X$5</f>
        <v>2031</v>
      </c>
      <c r="CB35" s="152">
        <f t="shared" ref="CB35" si="47">Y$5</f>
        <v>2032</v>
      </c>
      <c r="CC35" s="152">
        <f t="shared" ref="CC35" si="48">Z$5</f>
        <v>2033</v>
      </c>
      <c r="CD35" s="152">
        <f t="shared" ref="CD35" si="49">AA$5</f>
        <v>2034</v>
      </c>
      <c r="CE35" s="152">
        <f t="shared" ref="CE35" si="50">AB$5</f>
        <v>2035</v>
      </c>
      <c r="CF35" s="152">
        <f t="shared" ref="CF35" si="51">AC$5</f>
        <v>2036</v>
      </c>
      <c r="CG35" s="152">
        <f t="shared" ref="CG35" si="52">AD$5</f>
        <v>2037</v>
      </c>
      <c r="CH35" s="152">
        <f t="shared" ref="CH35" si="53">AE$5</f>
        <v>2038</v>
      </c>
      <c r="CI35" s="152">
        <f t="shared" ref="CI35" si="54">AF$5</f>
        <v>2039</v>
      </c>
      <c r="CJ35" s="152">
        <f t="shared" ref="CJ35" si="55">AG$5</f>
        <v>2040</v>
      </c>
      <c r="CK35" s="152">
        <f t="shared" ref="CK35" si="56">AH$5</f>
        <v>2041</v>
      </c>
      <c r="CL35" s="152">
        <f t="shared" ref="CL35" si="57">AI$5</f>
        <v>2042</v>
      </c>
      <c r="CM35" s="152">
        <f t="shared" ref="CM35" si="58">AJ$5</f>
        <v>2043</v>
      </c>
      <c r="CN35" s="152">
        <f t="shared" ref="CN35" si="59">AK$5</f>
        <v>2044</v>
      </c>
      <c r="CO35" s="152">
        <f t="shared" ref="CO35" si="60">AL$5</f>
        <v>2045</v>
      </c>
      <c r="CP35" s="152">
        <f t="shared" ref="CP35" si="61">AM$5</f>
        <v>2046</v>
      </c>
      <c r="CQ35" s="152">
        <f t="shared" ref="CQ35" si="62">AN$5</f>
        <v>2047</v>
      </c>
      <c r="CR35" s="152">
        <f t="shared" ref="CR35" si="63">AO$5</f>
        <v>2048</v>
      </c>
      <c r="CS35" s="152">
        <f t="shared" ref="CS35" si="64">AP$5</f>
        <v>2049</v>
      </c>
      <c r="CT35" s="152">
        <f t="shared" ref="CT35" si="65">AQ$5</f>
        <v>2050</v>
      </c>
      <c r="CU35" s="152">
        <f t="shared" ref="CU35" si="66">AR$5</f>
        <v>2051</v>
      </c>
      <c r="CV35" s="152">
        <f t="shared" ref="CV35" si="67">AS$5</f>
        <v>2052</v>
      </c>
      <c r="CW35" s="152">
        <f t="shared" ref="CW35" si="68">AT$5</f>
        <v>2053</v>
      </c>
      <c r="CX35" s="153">
        <f t="shared" ref="CX35" si="69">AU$5</f>
        <v>2054</v>
      </c>
    </row>
    <row r="36" spans="3:102" outlineLevel="1" x14ac:dyDescent="0.25">
      <c r="C36" s="4" t="str">
        <f t="shared" si="2"/>
        <v>Line 36: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36" s="4">
        <f t="shared" si="3"/>
        <v>36</v>
      </c>
      <c r="F36" s="4" t="s">
        <v>6</v>
      </c>
      <c r="G36" s="4" t="s">
        <v>10</v>
      </c>
      <c r="H36" s="1" t="s">
        <v>48</v>
      </c>
      <c r="I36" s="1" t="s">
        <v>10</v>
      </c>
      <c r="K36" s="1" t="s">
        <v>15</v>
      </c>
      <c r="M36" s="176">
        <f>'Input Cashflows'!M34</f>
        <v>0</v>
      </c>
      <c r="N36" s="177">
        <f>'Input Cashflows'!N34</f>
        <v>0</v>
      </c>
      <c r="O36" s="177">
        <f>'Input Cashflows'!O34</f>
        <v>0</v>
      </c>
      <c r="P36" s="177">
        <f>'Input Cashflows'!P34</f>
        <v>0</v>
      </c>
      <c r="Q36" s="177">
        <f>'Input Cashflows'!Q34</f>
        <v>0</v>
      </c>
      <c r="R36" s="177">
        <f>'Input Cashflows'!R34</f>
        <v>0</v>
      </c>
      <c r="S36" s="177">
        <f>'Input Cashflows'!S34</f>
        <v>0</v>
      </c>
      <c r="T36" s="177">
        <f>'Input Cashflows'!T34</f>
        <v>0</v>
      </c>
      <c r="U36" s="177">
        <f>'Input Cashflows'!U34</f>
        <v>0</v>
      </c>
      <c r="V36" s="177">
        <f>'Input Cashflows'!V34</f>
        <v>0</v>
      </c>
      <c r="W36" s="177">
        <f>'Input Cashflows'!W34</f>
        <v>0</v>
      </c>
      <c r="X36" s="177">
        <f>'Input Cashflows'!X34</f>
        <v>0</v>
      </c>
      <c r="Y36" s="177">
        <f>'Input Cashflows'!Y34</f>
        <v>0</v>
      </c>
      <c r="Z36" s="177">
        <f>'Input Cashflows'!Z34</f>
        <v>0</v>
      </c>
      <c r="AA36" s="177">
        <f>'Input Cashflows'!AA34</f>
        <v>0</v>
      </c>
      <c r="AB36" s="177">
        <f>'Input Cashflows'!AB34</f>
        <v>0</v>
      </c>
      <c r="AC36" s="177">
        <f>'Input Cashflows'!AC34</f>
        <v>0</v>
      </c>
      <c r="AD36" s="177">
        <f>'Input Cashflows'!AD34</f>
        <v>0</v>
      </c>
      <c r="AE36" s="177">
        <f>'Input Cashflows'!AE34</f>
        <v>0</v>
      </c>
      <c r="AF36" s="177">
        <f>'Input Cashflows'!AF34</f>
        <v>0</v>
      </c>
      <c r="AG36" s="177">
        <f>'Input Cashflows'!AG34</f>
        <v>0</v>
      </c>
      <c r="AH36" s="177">
        <f>'Input Cashflows'!AH34</f>
        <v>0</v>
      </c>
      <c r="AI36" s="177">
        <f>'Input Cashflows'!AI34</f>
        <v>0</v>
      </c>
      <c r="AJ36" s="177">
        <f>'Input Cashflows'!AJ34</f>
        <v>0</v>
      </c>
      <c r="AK36" s="177">
        <f>'Input Cashflows'!AK34</f>
        <v>0</v>
      </c>
      <c r="AL36" s="177">
        <f>'Input Cashflows'!AL34</f>
        <v>0</v>
      </c>
      <c r="AM36" s="177">
        <f>'Input Cashflows'!AM34</f>
        <v>0</v>
      </c>
      <c r="AN36" s="177">
        <f>'Input Cashflows'!AN34</f>
        <v>0</v>
      </c>
      <c r="AO36" s="177">
        <f>'Input Cashflows'!AO34</f>
        <v>0</v>
      </c>
      <c r="AP36" s="177">
        <f>'Input Cashflows'!AP34</f>
        <v>0</v>
      </c>
      <c r="AQ36" s="177">
        <f>'Input Cashflows'!AQ34</f>
        <v>0</v>
      </c>
      <c r="AR36" s="178">
        <f>'Input Cashflows'!AR34</f>
        <v>0</v>
      </c>
      <c r="AS36" s="178">
        <f>'Input Cashflows'!AS34</f>
        <v>0</v>
      </c>
      <c r="AT36" s="178">
        <f>'Input Cashflows'!AT34</f>
        <v>0</v>
      </c>
      <c r="AU36" s="179">
        <f>'Input Cashflows'!AU34</f>
        <v>0</v>
      </c>
      <c r="BO36" s="155" t="str">
        <f>K36</f>
        <v>Gross Operating Income to Company</v>
      </c>
      <c r="BP36" s="146">
        <f t="shared" ref="BP36:CX36" si="70">M36</f>
        <v>0</v>
      </c>
      <c r="BQ36" s="146">
        <f t="shared" si="70"/>
        <v>0</v>
      </c>
      <c r="BR36" s="146">
        <f t="shared" si="70"/>
        <v>0</v>
      </c>
      <c r="BS36" s="146">
        <f t="shared" si="70"/>
        <v>0</v>
      </c>
      <c r="BT36" s="146">
        <f t="shared" si="70"/>
        <v>0</v>
      </c>
      <c r="BU36" s="146">
        <f t="shared" si="70"/>
        <v>0</v>
      </c>
      <c r="BV36" s="146">
        <f t="shared" si="70"/>
        <v>0</v>
      </c>
      <c r="BW36" s="146">
        <f t="shared" si="70"/>
        <v>0</v>
      </c>
      <c r="BX36" s="146">
        <f t="shared" si="70"/>
        <v>0</v>
      </c>
      <c r="BY36" s="146">
        <f t="shared" si="70"/>
        <v>0</v>
      </c>
      <c r="BZ36" s="146">
        <f t="shared" si="70"/>
        <v>0</v>
      </c>
      <c r="CA36" s="146">
        <f t="shared" si="70"/>
        <v>0</v>
      </c>
      <c r="CB36" s="146">
        <f t="shared" si="70"/>
        <v>0</v>
      </c>
      <c r="CC36" s="146">
        <f t="shared" si="70"/>
        <v>0</v>
      </c>
      <c r="CD36" s="146">
        <f t="shared" si="70"/>
        <v>0</v>
      </c>
      <c r="CE36" s="146">
        <f t="shared" si="70"/>
        <v>0</v>
      </c>
      <c r="CF36" s="146">
        <f t="shared" si="70"/>
        <v>0</v>
      </c>
      <c r="CG36" s="146">
        <f t="shared" si="70"/>
        <v>0</v>
      </c>
      <c r="CH36" s="146">
        <f t="shared" si="70"/>
        <v>0</v>
      </c>
      <c r="CI36" s="146">
        <f t="shared" si="70"/>
        <v>0</v>
      </c>
      <c r="CJ36" s="146">
        <f t="shared" si="70"/>
        <v>0</v>
      </c>
      <c r="CK36" s="146">
        <f t="shared" si="70"/>
        <v>0</v>
      </c>
      <c r="CL36" s="146">
        <f t="shared" si="70"/>
        <v>0</v>
      </c>
      <c r="CM36" s="146">
        <f t="shared" si="70"/>
        <v>0</v>
      </c>
      <c r="CN36" s="146">
        <f t="shared" si="70"/>
        <v>0</v>
      </c>
      <c r="CO36" s="146">
        <f t="shared" si="70"/>
        <v>0</v>
      </c>
      <c r="CP36" s="146">
        <f t="shared" si="70"/>
        <v>0</v>
      </c>
      <c r="CQ36" s="146">
        <f t="shared" si="70"/>
        <v>0</v>
      </c>
      <c r="CR36" s="146">
        <f t="shared" si="70"/>
        <v>0</v>
      </c>
      <c r="CS36" s="146">
        <f t="shared" si="70"/>
        <v>0</v>
      </c>
      <c r="CT36" s="146">
        <f t="shared" si="70"/>
        <v>0</v>
      </c>
      <c r="CU36" s="146">
        <f t="shared" si="70"/>
        <v>0</v>
      </c>
      <c r="CV36" s="146">
        <f t="shared" si="70"/>
        <v>0</v>
      </c>
      <c r="CW36" s="146">
        <f t="shared" si="70"/>
        <v>0</v>
      </c>
      <c r="CX36" s="147">
        <f t="shared" si="70"/>
        <v>0</v>
      </c>
    </row>
    <row r="37" spans="3:102" outlineLevel="1" x14ac:dyDescent="0.25">
      <c r="C37" s="4" t="str">
        <f t="shared" si="2"/>
        <v>Line 37: Operating Expenses. This is an input. Enter the projected operating costs per year.  This can include capital or construction costs.</v>
      </c>
      <c r="E37" s="4">
        <f t="shared" si="3"/>
        <v>37</v>
      </c>
      <c r="F37" s="4" t="s">
        <v>6</v>
      </c>
      <c r="G37" s="4" t="s">
        <v>10</v>
      </c>
      <c r="H37" s="1" t="s">
        <v>37</v>
      </c>
      <c r="I37" s="1" t="s">
        <v>10</v>
      </c>
      <c r="K37" s="1" t="s">
        <v>4</v>
      </c>
      <c r="L37" s="1" t="s">
        <v>33</v>
      </c>
      <c r="M37" s="180">
        <f>'Input Cashflows'!M35</f>
        <v>0</v>
      </c>
      <c r="N37" s="181">
        <f>'Input Cashflows'!N35</f>
        <v>0</v>
      </c>
      <c r="O37" s="181">
        <f>'Input Cashflows'!O35</f>
        <v>0</v>
      </c>
      <c r="P37" s="181">
        <f>'Input Cashflows'!P35</f>
        <v>0</v>
      </c>
      <c r="Q37" s="181">
        <f>'Input Cashflows'!Q35</f>
        <v>0</v>
      </c>
      <c r="R37" s="181">
        <f>'Input Cashflows'!R35</f>
        <v>0</v>
      </c>
      <c r="S37" s="181">
        <f>'Input Cashflows'!S35</f>
        <v>0</v>
      </c>
      <c r="T37" s="181">
        <f>'Input Cashflows'!T35</f>
        <v>0</v>
      </c>
      <c r="U37" s="181">
        <f>'Input Cashflows'!U35</f>
        <v>0</v>
      </c>
      <c r="V37" s="181">
        <f>'Input Cashflows'!V35</f>
        <v>0</v>
      </c>
      <c r="W37" s="181">
        <f>'Input Cashflows'!W35</f>
        <v>0</v>
      </c>
      <c r="X37" s="181">
        <f>'Input Cashflows'!X35</f>
        <v>0</v>
      </c>
      <c r="Y37" s="181">
        <f>'Input Cashflows'!Y35</f>
        <v>0</v>
      </c>
      <c r="Z37" s="181">
        <f>'Input Cashflows'!Z35</f>
        <v>0</v>
      </c>
      <c r="AA37" s="181">
        <f>'Input Cashflows'!AA35</f>
        <v>0</v>
      </c>
      <c r="AB37" s="181">
        <f>'Input Cashflows'!AB35</f>
        <v>0</v>
      </c>
      <c r="AC37" s="181">
        <f>'Input Cashflows'!AC35</f>
        <v>0</v>
      </c>
      <c r="AD37" s="181">
        <f>'Input Cashflows'!AD35</f>
        <v>0</v>
      </c>
      <c r="AE37" s="181">
        <f>'Input Cashflows'!AE35</f>
        <v>0</v>
      </c>
      <c r="AF37" s="181">
        <f>'Input Cashflows'!AF35</f>
        <v>0</v>
      </c>
      <c r="AG37" s="181">
        <f>'Input Cashflows'!AG35</f>
        <v>0</v>
      </c>
      <c r="AH37" s="181">
        <f>'Input Cashflows'!AH35</f>
        <v>0</v>
      </c>
      <c r="AI37" s="181">
        <f>'Input Cashflows'!AI35</f>
        <v>0</v>
      </c>
      <c r="AJ37" s="181">
        <f>'Input Cashflows'!AJ35</f>
        <v>0</v>
      </c>
      <c r="AK37" s="181">
        <f>'Input Cashflows'!AK35</f>
        <v>0</v>
      </c>
      <c r="AL37" s="181">
        <f>'Input Cashflows'!AL35</f>
        <v>0</v>
      </c>
      <c r="AM37" s="181">
        <f>'Input Cashflows'!AM35</f>
        <v>0</v>
      </c>
      <c r="AN37" s="181">
        <f>'Input Cashflows'!AN35</f>
        <v>0</v>
      </c>
      <c r="AO37" s="181">
        <f>'Input Cashflows'!AO35</f>
        <v>0</v>
      </c>
      <c r="AP37" s="181">
        <f>'Input Cashflows'!AP35</f>
        <v>0</v>
      </c>
      <c r="AQ37" s="181">
        <f>'Input Cashflows'!AQ35</f>
        <v>0</v>
      </c>
      <c r="AR37" s="182">
        <f>'Input Cashflows'!AR35</f>
        <v>0</v>
      </c>
      <c r="AS37" s="182">
        <f>'Input Cashflows'!AS35</f>
        <v>0</v>
      </c>
      <c r="AT37" s="182">
        <f>'Input Cashflows'!AT35</f>
        <v>0</v>
      </c>
      <c r="AU37" s="183">
        <f>'Input Cashflows'!AU35</f>
        <v>0</v>
      </c>
      <c r="BO37" s="156" t="str">
        <f t="shared" ref="BO37:BO41" si="71">K37</f>
        <v>Operating Expenses</v>
      </c>
      <c r="BP37" s="150">
        <f t="shared" ref="BP37:BY40" si="72">-M37</f>
        <v>0</v>
      </c>
      <c r="BQ37" s="150">
        <f t="shared" si="72"/>
        <v>0</v>
      </c>
      <c r="BR37" s="150">
        <f t="shared" si="72"/>
        <v>0</v>
      </c>
      <c r="BS37" s="150">
        <f t="shared" si="72"/>
        <v>0</v>
      </c>
      <c r="BT37" s="150">
        <f t="shared" si="72"/>
        <v>0</v>
      </c>
      <c r="BU37" s="150">
        <f t="shared" si="72"/>
        <v>0</v>
      </c>
      <c r="BV37" s="150">
        <f t="shared" si="72"/>
        <v>0</v>
      </c>
      <c r="BW37" s="150">
        <f t="shared" si="72"/>
        <v>0</v>
      </c>
      <c r="BX37" s="150">
        <f t="shared" si="72"/>
        <v>0</v>
      </c>
      <c r="BY37" s="150">
        <f t="shared" si="72"/>
        <v>0</v>
      </c>
      <c r="BZ37" s="150">
        <f t="shared" ref="BZ37:CF40" si="73">-W37</f>
        <v>0</v>
      </c>
      <c r="CA37" s="150">
        <f t="shared" si="73"/>
        <v>0</v>
      </c>
      <c r="CB37" s="150">
        <f t="shared" si="73"/>
        <v>0</v>
      </c>
      <c r="CC37" s="150">
        <f t="shared" si="73"/>
        <v>0</v>
      </c>
      <c r="CD37" s="150">
        <f t="shared" si="73"/>
        <v>0</v>
      </c>
      <c r="CE37" s="150">
        <f t="shared" si="73"/>
        <v>0</v>
      </c>
      <c r="CF37" s="150">
        <f t="shared" si="73"/>
        <v>0</v>
      </c>
      <c r="CG37" s="150">
        <f t="shared" ref="CG37:CG40" si="74">-AD37</f>
        <v>0</v>
      </c>
      <c r="CH37" s="150">
        <f t="shared" ref="CH37:CH40" si="75">-AE37</f>
        <v>0</v>
      </c>
      <c r="CI37" s="150">
        <f t="shared" ref="CI37:CI40" si="76">-AF37</f>
        <v>0</v>
      </c>
      <c r="CJ37" s="150">
        <f t="shared" ref="CJ37:CJ40" si="77">-AG37</f>
        <v>0</v>
      </c>
      <c r="CK37" s="150">
        <f t="shared" ref="CK37:CK40" si="78">-AH37</f>
        <v>0</v>
      </c>
      <c r="CL37" s="150">
        <f t="shared" ref="CL37:CL40" si="79">-AI37</f>
        <v>0</v>
      </c>
      <c r="CM37" s="150">
        <f t="shared" ref="CM37:CM40" si="80">-AJ37</f>
        <v>0</v>
      </c>
      <c r="CN37" s="150">
        <f t="shared" ref="CN37:CN40" si="81">-AK37</f>
        <v>0</v>
      </c>
      <c r="CO37" s="150">
        <f t="shared" ref="CO37:CO40" si="82">-AL37</f>
        <v>0</v>
      </c>
      <c r="CP37" s="150">
        <f t="shared" ref="CP37:CP40" si="83">-AM37</f>
        <v>0</v>
      </c>
      <c r="CQ37" s="150">
        <f t="shared" ref="CQ37:CQ40" si="84">-AN37</f>
        <v>0</v>
      </c>
      <c r="CR37" s="150">
        <f t="shared" ref="CR37:CR40" si="85">-AO37</f>
        <v>0</v>
      </c>
      <c r="CS37" s="150">
        <f t="shared" ref="CS37:CS40" si="86">-AP37</f>
        <v>0</v>
      </c>
      <c r="CT37" s="150">
        <f t="shared" ref="CT37:CT40" si="87">-AQ37</f>
        <v>0</v>
      </c>
      <c r="CU37" s="150">
        <f t="shared" ref="CU37:CU40" si="88">-AR37</f>
        <v>0</v>
      </c>
      <c r="CV37" s="150">
        <f t="shared" ref="CV37:CV40" si="89">-AS37</f>
        <v>0</v>
      </c>
      <c r="CW37" s="150">
        <f t="shared" ref="CW37:CW40" si="90">-AT37</f>
        <v>0</v>
      </c>
      <c r="CX37" s="151">
        <f t="shared" ref="CX37:CX40" si="91">-AU37</f>
        <v>0</v>
      </c>
    </row>
    <row r="38" spans="3:102" outlineLevel="1" x14ac:dyDescent="0.25">
      <c r="C38" s="4" t="str">
        <f t="shared" si="2"/>
        <v>Line 38: Expected Debt Principal Repayments. This is an input. Enter the net amount of Principal to be repaid as a negative number.  If there are debt disbursements to the company in this year, add those as a positive number.</v>
      </c>
      <c r="E38" s="4">
        <f t="shared" si="3"/>
        <v>38</v>
      </c>
      <c r="F38" s="4" t="s">
        <v>6</v>
      </c>
      <c r="G38" s="4" t="s">
        <v>10</v>
      </c>
      <c r="H38" s="1" t="s">
        <v>245</v>
      </c>
      <c r="I38" s="1" t="s">
        <v>10</v>
      </c>
      <c r="K38" s="1" t="s">
        <v>246</v>
      </c>
      <c r="L38" s="1" t="s">
        <v>33</v>
      </c>
      <c r="M38" s="180">
        <f>'Input Cashflows'!M36</f>
        <v>0</v>
      </c>
      <c r="N38" s="181">
        <f>'Input Cashflows'!N36</f>
        <v>0</v>
      </c>
      <c r="O38" s="181">
        <f>'Input Cashflows'!O36</f>
        <v>0</v>
      </c>
      <c r="P38" s="181">
        <f>'Input Cashflows'!P36</f>
        <v>0</v>
      </c>
      <c r="Q38" s="181">
        <f>'Input Cashflows'!Q36</f>
        <v>0</v>
      </c>
      <c r="R38" s="181">
        <f>'Input Cashflows'!R36</f>
        <v>0</v>
      </c>
      <c r="S38" s="181">
        <f>'Input Cashflows'!S36</f>
        <v>0</v>
      </c>
      <c r="T38" s="181">
        <f>'Input Cashflows'!T36</f>
        <v>0</v>
      </c>
      <c r="U38" s="181">
        <f>'Input Cashflows'!U36</f>
        <v>0</v>
      </c>
      <c r="V38" s="181">
        <f>'Input Cashflows'!V36</f>
        <v>0</v>
      </c>
      <c r="W38" s="181">
        <f>'Input Cashflows'!W36</f>
        <v>0</v>
      </c>
      <c r="X38" s="181">
        <f>'Input Cashflows'!X36</f>
        <v>0</v>
      </c>
      <c r="Y38" s="181">
        <f>'Input Cashflows'!Y36</f>
        <v>0</v>
      </c>
      <c r="Z38" s="181">
        <f>'Input Cashflows'!Z36</f>
        <v>0</v>
      </c>
      <c r="AA38" s="181">
        <f>'Input Cashflows'!AA36</f>
        <v>0</v>
      </c>
      <c r="AB38" s="181">
        <f>'Input Cashflows'!AB36</f>
        <v>0</v>
      </c>
      <c r="AC38" s="181">
        <f>'Input Cashflows'!AC36</f>
        <v>0</v>
      </c>
      <c r="AD38" s="181">
        <f>'Input Cashflows'!AD36</f>
        <v>0</v>
      </c>
      <c r="AE38" s="181">
        <f>'Input Cashflows'!AE36</f>
        <v>0</v>
      </c>
      <c r="AF38" s="181">
        <f>'Input Cashflows'!AF36</f>
        <v>0</v>
      </c>
      <c r="AG38" s="181">
        <f>'Input Cashflows'!AG36</f>
        <v>0</v>
      </c>
      <c r="AH38" s="181">
        <f>'Input Cashflows'!AH36</f>
        <v>0</v>
      </c>
      <c r="AI38" s="181">
        <f>'Input Cashflows'!AI36</f>
        <v>0</v>
      </c>
      <c r="AJ38" s="181">
        <f>'Input Cashflows'!AJ36</f>
        <v>0</v>
      </c>
      <c r="AK38" s="181">
        <f>'Input Cashflows'!AK36</f>
        <v>0</v>
      </c>
      <c r="AL38" s="181">
        <f>'Input Cashflows'!AL36</f>
        <v>0</v>
      </c>
      <c r="AM38" s="181">
        <f>'Input Cashflows'!AM36</f>
        <v>0</v>
      </c>
      <c r="AN38" s="181">
        <f>'Input Cashflows'!AN36</f>
        <v>0</v>
      </c>
      <c r="AO38" s="181">
        <f>'Input Cashflows'!AO36</f>
        <v>0</v>
      </c>
      <c r="AP38" s="181">
        <f>'Input Cashflows'!AP36</f>
        <v>0</v>
      </c>
      <c r="AQ38" s="181">
        <f>'Input Cashflows'!AQ36</f>
        <v>0</v>
      </c>
      <c r="AR38" s="182">
        <f>'Input Cashflows'!AR36</f>
        <v>0</v>
      </c>
      <c r="AS38" s="182">
        <f>'Input Cashflows'!AS36</f>
        <v>0</v>
      </c>
      <c r="AT38" s="182">
        <f>'Input Cashflows'!AT36</f>
        <v>0</v>
      </c>
      <c r="AU38" s="183">
        <f>'Input Cashflows'!AU36</f>
        <v>0</v>
      </c>
      <c r="BO38" s="156" t="str">
        <f t="shared" si="71"/>
        <v>Expected Debt Principal Repayments</v>
      </c>
      <c r="BP38" s="150">
        <f t="shared" si="72"/>
        <v>0</v>
      </c>
      <c r="BQ38" s="150">
        <f t="shared" si="72"/>
        <v>0</v>
      </c>
      <c r="BR38" s="150">
        <f t="shared" si="72"/>
        <v>0</v>
      </c>
      <c r="BS38" s="150">
        <f t="shared" si="72"/>
        <v>0</v>
      </c>
      <c r="BT38" s="150">
        <f t="shared" si="72"/>
        <v>0</v>
      </c>
      <c r="BU38" s="150">
        <f t="shared" si="72"/>
        <v>0</v>
      </c>
      <c r="BV38" s="150">
        <f t="shared" si="72"/>
        <v>0</v>
      </c>
      <c r="BW38" s="150">
        <f t="shared" si="72"/>
        <v>0</v>
      </c>
      <c r="BX38" s="150">
        <f t="shared" si="72"/>
        <v>0</v>
      </c>
      <c r="BY38" s="150">
        <f t="shared" si="72"/>
        <v>0</v>
      </c>
      <c r="BZ38" s="150">
        <f t="shared" si="73"/>
        <v>0</v>
      </c>
      <c r="CA38" s="150">
        <f t="shared" si="73"/>
        <v>0</v>
      </c>
      <c r="CB38" s="150">
        <f t="shared" si="73"/>
        <v>0</v>
      </c>
      <c r="CC38" s="150">
        <f t="shared" si="73"/>
        <v>0</v>
      </c>
      <c r="CD38" s="150">
        <f t="shared" si="73"/>
        <v>0</v>
      </c>
      <c r="CE38" s="150">
        <f t="shared" si="73"/>
        <v>0</v>
      </c>
      <c r="CF38" s="150">
        <f t="shared" si="73"/>
        <v>0</v>
      </c>
      <c r="CG38" s="150">
        <f t="shared" si="74"/>
        <v>0</v>
      </c>
      <c r="CH38" s="150">
        <f t="shared" si="75"/>
        <v>0</v>
      </c>
      <c r="CI38" s="150">
        <f t="shared" si="76"/>
        <v>0</v>
      </c>
      <c r="CJ38" s="150">
        <f t="shared" si="77"/>
        <v>0</v>
      </c>
      <c r="CK38" s="150">
        <f t="shared" si="78"/>
        <v>0</v>
      </c>
      <c r="CL38" s="150">
        <f t="shared" si="79"/>
        <v>0</v>
      </c>
      <c r="CM38" s="150">
        <f t="shared" si="80"/>
        <v>0</v>
      </c>
      <c r="CN38" s="150">
        <f t="shared" si="81"/>
        <v>0</v>
      </c>
      <c r="CO38" s="150">
        <f t="shared" si="82"/>
        <v>0</v>
      </c>
      <c r="CP38" s="150">
        <f t="shared" si="83"/>
        <v>0</v>
      </c>
      <c r="CQ38" s="150">
        <f t="shared" si="84"/>
        <v>0</v>
      </c>
      <c r="CR38" s="150">
        <f t="shared" si="85"/>
        <v>0</v>
      </c>
      <c r="CS38" s="150">
        <f t="shared" si="86"/>
        <v>0</v>
      </c>
      <c r="CT38" s="150">
        <f t="shared" si="87"/>
        <v>0</v>
      </c>
      <c r="CU38" s="150">
        <f t="shared" si="88"/>
        <v>0</v>
      </c>
      <c r="CV38" s="150">
        <f t="shared" si="89"/>
        <v>0</v>
      </c>
      <c r="CW38" s="150">
        <f t="shared" si="90"/>
        <v>0</v>
      </c>
      <c r="CX38" s="151">
        <f t="shared" si="91"/>
        <v>0</v>
      </c>
    </row>
    <row r="39" spans="3:102" ht="15.75" outlineLevel="1" thickBot="1" x14ac:dyDescent="0.3">
      <c r="C39" s="4" t="str">
        <f t="shared" si="2"/>
        <v>Line 39: Expected Debt Interest Repayments. This is an input. Enter the net amount of interest to be paid as a negative number.</v>
      </c>
      <c r="E39" s="4">
        <f t="shared" si="3"/>
        <v>39</v>
      </c>
      <c r="F39" s="4" t="s">
        <v>6</v>
      </c>
      <c r="G39" s="4" t="s">
        <v>10</v>
      </c>
      <c r="H39" s="1" t="s">
        <v>47</v>
      </c>
      <c r="I39" s="1" t="s">
        <v>10</v>
      </c>
      <c r="K39" s="1" t="s">
        <v>45</v>
      </c>
      <c r="L39" s="1" t="s">
        <v>33</v>
      </c>
      <c r="M39" s="180">
        <f>'Input Cashflows'!M37</f>
        <v>0</v>
      </c>
      <c r="N39" s="181">
        <f>'Input Cashflows'!N37</f>
        <v>0</v>
      </c>
      <c r="O39" s="184">
        <f>'Input Cashflows'!O37</f>
        <v>0</v>
      </c>
      <c r="P39" s="184">
        <f>'Input Cashflows'!P37</f>
        <v>0</v>
      </c>
      <c r="Q39" s="181">
        <f>'Input Cashflows'!Q37</f>
        <v>0</v>
      </c>
      <c r="R39" s="181">
        <f>'Input Cashflows'!R37</f>
        <v>0</v>
      </c>
      <c r="S39" s="181">
        <f>'Input Cashflows'!S37</f>
        <v>0</v>
      </c>
      <c r="T39" s="181">
        <f>'Input Cashflows'!T37</f>
        <v>0</v>
      </c>
      <c r="U39" s="181">
        <f>'Input Cashflows'!U37</f>
        <v>0</v>
      </c>
      <c r="V39" s="181">
        <f>'Input Cashflows'!V37</f>
        <v>0</v>
      </c>
      <c r="W39" s="181">
        <f>'Input Cashflows'!W37</f>
        <v>0</v>
      </c>
      <c r="X39" s="181">
        <f>'Input Cashflows'!X37</f>
        <v>0</v>
      </c>
      <c r="Y39" s="181">
        <f>'Input Cashflows'!Y37</f>
        <v>0</v>
      </c>
      <c r="Z39" s="181">
        <f>'Input Cashflows'!Z37</f>
        <v>0</v>
      </c>
      <c r="AA39" s="181">
        <f>'Input Cashflows'!AA37</f>
        <v>0</v>
      </c>
      <c r="AB39" s="181">
        <f>'Input Cashflows'!AB37</f>
        <v>0</v>
      </c>
      <c r="AC39" s="181">
        <f>'Input Cashflows'!AC37</f>
        <v>0</v>
      </c>
      <c r="AD39" s="181">
        <f>'Input Cashflows'!AD37</f>
        <v>0</v>
      </c>
      <c r="AE39" s="181">
        <f>'Input Cashflows'!AE37</f>
        <v>0</v>
      </c>
      <c r="AF39" s="181">
        <f>'Input Cashflows'!AF37</f>
        <v>0</v>
      </c>
      <c r="AG39" s="181">
        <f>'Input Cashflows'!AG37</f>
        <v>0</v>
      </c>
      <c r="AH39" s="181">
        <f>'Input Cashflows'!AH37</f>
        <v>0</v>
      </c>
      <c r="AI39" s="181">
        <f>'Input Cashflows'!AI37</f>
        <v>0</v>
      </c>
      <c r="AJ39" s="181">
        <f>'Input Cashflows'!AJ37</f>
        <v>0</v>
      </c>
      <c r="AK39" s="181">
        <f>'Input Cashflows'!AK37</f>
        <v>0</v>
      </c>
      <c r="AL39" s="181">
        <f>'Input Cashflows'!AL37</f>
        <v>0</v>
      </c>
      <c r="AM39" s="181">
        <f>'Input Cashflows'!AM37</f>
        <v>0</v>
      </c>
      <c r="AN39" s="181">
        <f>'Input Cashflows'!AN37</f>
        <v>0</v>
      </c>
      <c r="AO39" s="181">
        <f>'Input Cashflows'!AO37</f>
        <v>0</v>
      </c>
      <c r="AP39" s="181">
        <f>'Input Cashflows'!AP37</f>
        <v>0</v>
      </c>
      <c r="AQ39" s="181">
        <f>'Input Cashflows'!AQ37</f>
        <v>0</v>
      </c>
      <c r="AR39" s="182">
        <f>'Input Cashflows'!AR37</f>
        <v>0</v>
      </c>
      <c r="AS39" s="182">
        <f>'Input Cashflows'!AS37</f>
        <v>0</v>
      </c>
      <c r="AT39" s="182">
        <f>'Input Cashflows'!AT37</f>
        <v>0</v>
      </c>
      <c r="AU39" s="183">
        <f>'Input Cashflows'!AU37</f>
        <v>0</v>
      </c>
      <c r="BO39" s="156" t="str">
        <f t="shared" si="71"/>
        <v>Expected Debt Interest Repayments</v>
      </c>
      <c r="BP39" s="150">
        <f t="shared" si="72"/>
        <v>0</v>
      </c>
      <c r="BQ39" s="150">
        <f t="shared" si="72"/>
        <v>0</v>
      </c>
      <c r="BR39" s="150">
        <f t="shared" si="72"/>
        <v>0</v>
      </c>
      <c r="BS39" s="150">
        <f t="shared" si="72"/>
        <v>0</v>
      </c>
      <c r="BT39" s="150">
        <f t="shared" si="72"/>
        <v>0</v>
      </c>
      <c r="BU39" s="150">
        <f t="shared" si="72"/>
        <v>0</v>
      </c>
      <c r="BV39" s="150">
        <f t="shared" si="72"/>
        <v>0</v>
      </c>
      <c r="BW39" s="150">
        <f t="shared" si="72"/>
        <v>0</v>
      </c>
      <c r="BX39" s="150">
        <f t="shared" si="72"/>
        <v>0</v>
      </c>
      <c r="BY39" s="150">
        <f t="shared" si="72"/>
        <v>0</v>
      </c>
      <c r="BZ39" s="150">
        <f t="shared" si="73"/>
        <v>0</v>
      </c>
      <c r="CA39" s="150">
        <f t="shared" si="73"/>
        <v>0</v>
      </c>
      <c r="CB39" s="150">
        <f t="shared" si="73"/>
        <v>0</v>
      </c>
      <c r="CC39" s="150">
        <f t="shared" si="73"/>
        <v>0</v>
      </c>
      <c r="CD39" s="150">
        <f t="shared" si="73"/>
        <v>0</v>
      </c>
      <c r="CE39" s="150">
        <f t="shared" si="73"/>
        <v>0</v>
      </c>
      <c r="CF39" s="150">
        <f t="shared" si="73"/>
        <v>0</v>
      </c>
      <c r="CG39" s="150">
        <f t="shared" si="74"/>
        <v>0</v>
      </c>
      <c r="CH39" s="150">
        <f t="shared" si="75"/>
        <v>0</v>
      </c>
      <c r="CI39" s="150">
        <f t="shared" si="76"/>
        <v>0</v>
      </c>
      <c r="CJ39" s="150">
        <f t="shared" si="77"/>
        <v>0</v>
      </c>
      <c r="CK39" s="150">
        <f t="shared" si="78"/>
        <v>0</v>
      </c>
      <c r="CL39" s="150">
        <f t="shared" si="79"/>
        <v>0</v>
      </c>
      <c r="CM39" s="150">
        <f t="shared" si="80"/>
        <v>0</v>
      </c>
      <c r="CN39" s="150">
        <f t="shared" si="81"/>
        <v>0</v>
      </c>
      <c r="CO39" s="150">
        <f t="shared" si="82"/>
        <v>0</v>
      </c>
      <c r="CP39" s="150">
        <f t="shared" si="83"/>
        <v>0</v>
      </c>
      <c r="CQ39" s="150">
        <f t="shared" si="84"/>
        <v>0</v>
      </c>
      <c r="CR39" s="150">
        <f t="shared" si="85"/>
        <v>0</v>
      </c>
      <c r="CS39" s="150">
        <f t="shared" si="86"/>
        <v>0</v>
      </c>
      <c r="CT39" s="150">
        <f t="shared" si="87"/>
        <v>0</v>
      </c>
      <c r="CU39" s="150">
        <f t="shared" si="88"/>
        <v>0</v>
      </c>
      <c r="CV39" s="150">
        <f t="shared" si="89"/>
        <v>0</v>
      </c>
      <c r="CW39" s="150">
        <f t="shared" si="90"/>
        <v>0</v>
      </c>
      <c r="CX39" s="151">
        <f t="shared" si="91"/>
        <v>0</v>
      </c>
    </row>
    <row r="40" spans="3:102" outlineLevel="1" x14ac:dyDescent="0.25">
      <c r="C40" s="4" t="str">
        <f t="shared" si="2"/>
        <v>Line 40: Direct Support payments. This is an input. This line can be used for payments such as payments for minimum revenue guarantees for toll roads.</v>
      </c>
      <c r="E40" s="4">
        <f t="shared" si="3"/>
        <v>40</v>
      </c>
      <c r="F40" s="4" t="s">
        <v>6</v>
      </c>
      <c r="G40" s="4" t="s">
        <v>10</v>
      </c>
      <c r="H40" s="1" t="s">
        <v>42</v>
      </c>
      <c r="I40" s="1" t="s">
        <v>10</v>
      </c>
      <c r="K40" s="1" t="s">
        <v>197</v>
      </c>
      <c r="L40" s="1" t="s">
        <v>33</v>
      </c>
      <c r="M40" s="185">
        <f>'Input Cashflows'!M38</f>
        <v>0</v>
      </c>
      <c r="N40" s="186">
        <f>'Input Cashflows'!N38</f>
        <v>0</v>
      </c>
      <c r="O40" s="186">
        <f>'Input Cashflows'!O38</f>
        <v>0</v>
      </c>
      <c r="P40" s="186">
        <f>'Input Cashflows'!P38</f>
        <v>0</v>
      </c>
      <c r="Q40" s="186">
        <f>'Input Cashflows'!Q38</f>
        <v>0</v>
      </c>
      <c r="R40" s="186">
        <f>'Input Cashflows'!R38</f>
        <v>0</v>
      </c>
      <c r="S40" s="186">
        <f>'Input Cashflows'!S38</f>
        <v>0</v>
      </c>
      <c r="T40" s="186">
        <f>'Input Cashflows'!T38</f>
        <v>0</v>
      </c>
      <c r="U40" s="186">
        <f>'Input Cashflows'!U38</f>
        <v>0</v>
      </c>
      <c r="V40" s="186">
        <f>'Input Cashflows'!V38</f>
        <v>0</v>
      </c>
      <c r="W40" s="186">
        <f>'Input Cashflows'!W38</f>
        <v>0</v>
      </c>
      <c r="X40" s="186">
        <f>'Input Cashflows'!X38</f>
        <v>0</v>
      </c>
      <c r="Y40" s="186">
        <f>'Input Cashflows'!Y38</f>
        <v>0</v>
      </c>
      <c r="Z40" s="186">
        <f>'Input Cashflows'!Z38</f>
        <v>0</v>
      </c>
      <c r="AA40" s="186">
        <f>'Input Cashflows'!AA38</f>
        <v>0</v>
      </c>
      <c r="AB40" s="186">
        <f>'Input Cashflows'!AB38</f>
        <v>0</v>
      </c>
      <c r="AC40" s="186">
        <f>'Input Cashflows'!AC38</f>
        <v>0</v>
      </c>
      <c r="AD40" s="186">
        <f>'Input Cashflows'!AD38</f>
        <v>0</v>
      </c>
      <c r="AE40" s="186">
        <f>'Input Cashflows'!AE38</f>
        <v>0</v>
      </c>
      <c r="AF40" s="186">
        <f>'Input Cashflows'!AF38</f>
        <v>0</v>
      </c>
      <c r="AG40" s="186">
        <f>'Input Cashflows'!AG38</f>
        <v>0</v>
      </c>
      <c r="AH40" s="186">
        <f>'Input Cashflows'!AH38</f>
        <v>0</v>
      </c>
      <c r="AI40" s="186">
        <f>'Input Cashflows'!AI38</f>
        <v>0</v>
      </c>
      <c r="AJ40" s="186">
        <f>'Input Cashflows'!AJ38</f>
        <v>0</v>
      </c>
      <c r="AK40" s="186">
        <f>'Input Cashflows'!AK38</f>
        <v>0</v>
      </c>
      <c r="AL40" s="186">
        <f>'Input Cashflows'!AL38</f>
        <v>0</v>
      </c>
      <c r="AM40" s="186">
        <f>'Input Cashflows'!AM38</f>
        <v>0</v>
      </c>
      <c r="AN40" s="186">
        <f>'Input Cashflows'!AN38</f>
        <v>0</v>
      </c>
      <c r="AO40" s="186">
        <f>'Input Cashflows'!AO38</f>
        <v>0</v>
      </c>
      <c r="AP40" s="186">
        <f>'Input Cashflows'!AP38</f>
        <v>0</v>
      </c>
      <c r="AQ40" s="186">
        <f>'Input Cashflows'!AQ38</f>
        <v>0</v>
      </c>
      <c r="AR40" s="186">
        <f>'Input Cashflows'!AR38</f>
        <v>0</v>
      </c>
      <c r="AS40" s="186">
        <f>'Input Cashflows'!AS38</f>
        <v>0</v>
      </c>
      <c r="AT40" s="186">
        <f>'Input Cashflows'!AT38</f>
        <v>0</v>
      </c>
      <c r="AU40" s="187">
        <f>'Input Cashflows'!AU38</f>
        <v>0</v>
      </c>
      <c r="BO40" s="156" t="str">
        <f t="shared" si="71"/>
        <v>Direct Support payments</v>
      </c>
      <c r="BP40" s="150">
        <f t="shared" si="72"/>
        <v>0</v>
      </c>
      <c r="BQ40" s="150">
        <f t="shared" si="72"/>
        <v>0</v>
      </c>
      <c r="BR40" s="150">
        <f t="shared" si="72"/>
        <v>0</v>
      </c>
      <c r="BS40" s="150">
        <f t="shared" si="72"/>
        <v>0</v>
      </c>
      <c r="BT40" s="150">
        <f t="shared" si="72"/>
        <v>0</v>
      </c>
      <c r="BU40" s="150">
        <f t="shared" si="72"/>
        <v>0</v>
      </c>
      <c r="BV40" s="150">
        <f t="shared" si="72"/>
        <v>0</v>
      </c>
      <c r="BW40" s="150">
        <f t="shared" si="72"/>
        <v>0</v>
      </c>
      <c r="BX40" s="150">
        <f t="shared" si="72"/>
        <v>0</v>
      </c>
      <c r="BY40" s="150">
        <f t="shared" si="72"/>
        <v>0</v>
      </c>
      <c r="BZ40" s="150">
        <f t="shared" si="73"/>
        <v>0</v>
      </c>
      <c r="CA40" s="150">
        <f t="shared" si="73"/>
        <v>0</v>
      </c>
      <c r="CB40" s="150">
        <f t="shared" si="73"/>
        <v>0</v>
      </c>
      <c r="CC40" s="150">
        <f t="shared" si="73"/>
        <v>0</v>
      </c>
      <c r="CD40" s="150">
        <f t="shared" si="73"/>
        <v>0</v>
      </c>
      <c r="CE40" s="150">
        <f t="shared" si="73"/>
        <v>0</v>
      </c>
      <c r="CF40" s="150">
        <f t="shared" si="73"/>
        <v>0</v>
      </c>
      <c r="CG40" s="150">
        <f t="shared" si="74"/>
        <v>0</v>
      </c>
      <c r="CH40" s="150">
        <f t="shared" si="75"/>
        <v>0</v>
      </c>
      <c r="CI40" s="150">
        <f t="shared" si="76"/>
        <v>0</v>
      </c>
      <c r="CJ40" s="150">
        <f t="shared" si="77"/>
        <v>0</v>
      </c>
      <c r="CK40" s="150">
        <f t="shared" si="78"/>
        <v>0</v>
      </c>
      <c r="CL40" s="150">
        <f t="shared" si="79"/>
        <v>0</v>
      </c>
      <c r="CM40" s="150">
        <f t="shared" si="80"/>
        <v>0</v>
      </c>
      <c r="CN40" s="150">
        <f t="shared" si="81"/>
        <v>0</v>
      </c>
      <c r="CO40" s="150">
        <f t="shared" si="82"/>
        <v>0</v>
      </c>
      <c r="CP40" s="150">
        <f t="shared" si="83"/>
        <v>0</v>
      </c>
      <c r="CQ40" s="150">
        <f t="shared" si="84"/>
        <v>0</v>
      </c>
      <c r="CR40" s="150">
        <f t="shared" si="85"/>
        <v>0</v>
      </c>
      <c r="CS40" s="150">
        <f t="shared" si="86"/>
        <v>0</v>
      </c>
      <c r="CT40" s="150">
        <f t="shared" si="87"/>
        <v>0</v>
      </c>
      <c r="CU40" s="150">
        <f t="shared" si="88"/>
        <v>0</v>
      </c>
      <c r="CV40" s="150">
        <f t="shared" si="89"/>
        <v>0</v>
      </c>
      <c r="CW40" s="150">
        <f t="shared" si="90"/>
        <v>0</v>
      </c>
      <c r="CX40" s="151">
        <f t="shared" si="91"/>
        <v>0</v>
      </c>
    </row>
    <row r="41" spans="3:102" ht="15.75" outlineLevel="1" thickBot="1" x14ac:dyDescent="0.3">
      <c r="C41" s="4" t="str">
        <f t="shared" si="2"/>
        <v xml:space="preserve">Line 41: Direct Government receipts. This is an input. This line can be used for payments such as receipts from toll roads.  </v>
      </c>
      <c r="E41" s="4">
        <f t="shared" si="3"/>
        <v>41</v>
      </c>
      <c r="F41" s="4" t="s">
        <v>6</v>
      </c>
      <c r="G41" s="4" t="s">
        <v>10</v>
      </c>
      <c r="H41" s="1" t="s">
        <v>43</v>
      </c>
      <c r="I41" s="1" t="s">
        <v>10</v>
      </c>
      <c r="K41" s="1" t="s">
        <v>198</v>
      </c>
      <c r="M41" s="188">
        <f>'Input Cashflows'!M39</f>
        <v>0</v>
      </c>
      <c r="N41" s="189">
        <f>'Input Cashflows'!N39</f>
        <v>0</v>
      </c>
      <c r="O41" s="189">
        <f>'Input Cashflows'!O39</f>
        <v>0</v>
      </c>
      <c r="P41" s="189">
        <f>'Input Cashflows'!P39</f>
        <v>0</v>
      </c>
      <c r="Q41" s="189">
        <f>'Input Cashflows'!Q39</f>
        <v>0</v>
      </c>
      <c r="R41" s="189">
        <f>'Input Cashflows'!R39</f>
        <v>0</v>
      </c>
      <c r="S41" s="189">
        <f>'Input Cashflows'!S39</f>
        <v>0</v>
      </c>
      <c r="T41" s="189">
        <f>'Input Cashflows'!T39</f>
        <v>0</v>
      </c>
      <c r="U41" s="189">
        <f>'Input Cashflows'!U39</f>
        <v>0</v>
      </c>
      <c r="V41" s="189">
        <f>'Input Cashflows'!V39</f>
        <v>0</v>
      </c>
      <c r="W41" s="189">
        <f>'Input Cashflows'!W39</f>
        <v>0</v>
      </c>
      <c r="X41" s="189">
        <f>'Input Cashflows'!X39</f>
        <v>0</v>
      </c>
      <c r="Y41" s="189">
        <f>'Input Cashflows'!Y39</f>
        <v>0</v>
      </c>
      <c r="Z41" s="189">
        <f>'Input Cashflows'!Z39</f>
        <v>0</v>
      </c>
      <c r="AA41" s="189">
        <f>'Input Cashflows'!AA39</f>
        <v>0</v>
      </c>
      <c r="AB41" s="189">
        <f>'Input Cashflows'!AB39</f>
        <v>0</v>
      </c>
      <c r="AC41" s="189">
        <f>'Input Cashflows'!AC39</f>
        <v>0</v>
      </c>
      <c r="AD41" s="189">
        <f>'Input Cashflows'!AD39</f>
        <v>0</v>
      </c>
      <c r="AE41" s="189">
        <f>'Input Cashflows'!AE39</f>
        <v>0</v>
      </c>
      <c r="AF41" s="189">
        <f>'Input Cashflows'!AF39</f>
        <v>0</v>
      </c>
      <c r="AG41" s="189">
        <f>'Input Cashflows'!AG39</f>
        <v>0</v>
      </c>
      <c r="AH41" s="189">
        <f>'Input Cashflows'!AH39</f>
        <v>0</v>
      </c>
      <c r="AI41" s="189">
        <f>'Input Cashflows'!AI39</f>
        <v>0</v>
      </c>
      <c r="AJ41" s="189">
        <f>'Input Cashflows'!AJ39</f>
        <v>0</v>
      </c>
      <c r="AK41" s="189">
        <f>'Input Cashflows'!AK39</f>
        <v>0</v>
      </c>
      <c r="AL41" s="189">
        <f>'Input Cashflows'!AL39</f>
        <v>0</v>
      </c>
      <c r="AM41" s="189">
        <f>'Input Cashflows'!AM39</f>
        <v>0</v>
      </c>
      <c r="AN41" s="189">
        <f>'Input Cashflows'!AN39</f>
        <v>0</v>
      </c>
      <c r="AO41" s="189">
        <f>'Input Cashflows'!AO39</f>
        <v>0</v>
      </c>
      <c r="AP41" s="189">
        <f>'Input Cashflows'!AP39</f>
        <v>0</v>
      </c>
      <c r="AQ41" s="189">
        <f>'Input Cashflows'!AQ39</f>
        <v>0</v>
      </c>
      <c r="AR41" s="189">
        <f>'Input Cashflows'!AR39</f>
        <v>0</v>
      </c>
      <c r="AS41" s="189">
        <f>'Input Cashflows'!AS39</f>
        <v>0</v>
      </c>
      <c r="AT41" s="189">
        <f>'Input Cashflows'!AT39</f>
        <v>0</v>
      </c>
      <c r="AU41" s="190">
        <f>'Input Cashflows'!AU39</f>
        <v>0</v>
      </c>
      <c r="BO41" s="157" t="str">
        <f t="shared" si="71"/>
        <v>Direct Government receipts</v>
      </c>
      <c r="BP41" s="148">
        <f t="shared" ref="BP41" si="92">M41</f>
        <v>0</v>
      </c>
      <c r="BQ41" s="148">
        <f t="shared" ref="BQ41" si="93">N41</f>
        <v>0</v>
      </c>
      <c r="BR41" s="148">
        <f t="shared" ref="BR41" si="94">O41</f>
        <v>0</v>
      </c>
      <c r="BS41" s="148">
        <f t="shared" ref="BS41" si="95">P41</f>
        <v>0</v>
      </c>
      <c r="BT41" s="148">
        <f t="shared" ref="BT41" si="96">Q41</f>
        <v>0</v>
      </c>
      <c r="BU41" s="148">
        <f t="shared" ref="BU41" si="97">R41</f>
        <v>0</v>
      </c>
      <c r="BV41" s="148">
        <f t="shared" ref="BV41" si="98">S41</f>
        <v>0</v>
      </c>
      <c r="BW41" s="148">
        <f t="shared" ref="BW41" si="99">T41</f>
        <v>0</v>
      </c>
      <c r="BX41" s="148">
        <f t="shared" ref="BX41" si="100">U41</f>
        <v>0</v>
      </c>
      <c r="BY41" s="148">
        <f t="shared" ref="BY41" si="101">V41</f>
        <v>0</v>
      </c>
      <c r="BZ41" s="148">
        <f t="shared" ref="BZ41" si="102">W41</f>
        <v>0</v>
      </c>
      <c r="CA41" s="148">
        <f t="shared" ref="CA41" si="103">X41</f>
        <v>0</v>
      </c>
      <c r="CB41" s="148">
        <f t="shared" ref="CB41" si="104">Y41</f>
        <v>0</v>
      </c>
      <c r="CC41" s="148">
        <f t="shared" ref="CC41" si="105">Z41</f>
        <v>0</v>
      </c>
      <c r="CD41" s="148">
        <f t="shared" ref="CD41" si="106">AA41</f>
        <v>0</v>
      </c>
      <c r="CE41" s="148">
        <f t="shared" ref="CE41" si="107">AB41</f>
        <v>0</v>
      </c>
      <c r="CF41" s="148">
        <f t="shared" ref="CF41" si="108">AC41</f>
        <v>0</v>
      </c>
      <c r="CG41" s="148">
        <f t="shared" ref="CG41" si="109">AD41</f>
        <v>0</v>
      </c>
      <c r="CH41" s="148">
        <f t="shared" ref="CH41" si="110">AE41</f>
        <v>0</v>
      </c>
      <c r="CI41" s="148">
        <f t="shared" ref="CI41" si="111">AF41</f>
        <v>0</v>
      </c>
      <c r="CJ41" s="148">
        <f t="shared" ref="CJ41" si="112">AG41</f>
        <v>0</v>
      </c>
      <c r="CK41" s="148">
        <f t="shared" ref="CK41" si="113">AH41</f>
        <v>0</v>
      </c>
      <c r="CL41" s="148">
        <f t="shared" ref="CL41" si="114">AI41</f>
        <v>0</v>
      </c>
      <c r="CM41" s="148">
        <f t="shared" ref="CM41" si="115">AJ41</f>
        <v>0</v>
      </c>
      <c r="CN41" s="148">
        <f t="shared" ref="CN41" si="116">AK41</f>
        <v>0</v>
      </c>
      <c r="CO41" s="148">
        <f t="shared" ref="CO41" si="117">AL41</f>
        <v>0</v>
      </c>
      <c r="CP41" s="148">
        <f t="shared" ref="CP41" si="118">AM41</f>
        <v>0</v>
      </c>
      <c r="CQ41" s="148">
        <f t="shared" ref="CQ41" si="119">AN41</f>
        <v>0</v>
      </c>
      <c r="CR41" s="148">
        <f t="shared" ref="CR41" si="120">AO41</f>
        <v>0</v>
      </c>
      <c r="CS41" s="148">
        <f t="shared" ref="CS41" si="121">AP41</f>
        <v>0</v>
      </c>
      <c r="CT41" s="148">
        <f t="shared" ref="CT41" si="122">AQ41</f>
        <v>0</v>
      </c>
      <c r="CU41" s="148">
        <f t="shared" ref="CU41" si="123">AR41</f>
        <v>0</v>
      </c>
      <c r="CV41" s="148">
        <f t="shared" ref="CV41" si="124">AS41</f>
        <v>0</v>
      </c>
      <c r="CW41" s="148">
        <f t="shared" ref="CW41" si="125">AT41</f>
        <v>0</v>
      </c>
      <c r="CX41" s="149">
        <f t="shared" ref="CX41" si="126">AU41</f>
        <v>0</v>
      </c>
    </row>
    <row r="42" spans="3:102" ht="15.75" outlineLevel="1" thickBot="1" x14ac:dyDescent="0.3">
      <c r="C42" s="4" t="str">
        <f t="shared" si="2"/>
        <v>Line 42: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42" s="4">
        <f t="shared" si="3"/>
        <v>42</v>
      </c>
      <c r="F42" s="4" t="s">
        <v>13</v>
      </c>
      <c r="G42" s="4" t="s">
        <v>10</v>
      </c>
      <c r="H42" s="1" t="s">
        <v>30</v>
      </c>
      <c r="I42" s="1" t="s">
        <v>10</v>
      </c>
      <c r="J42" s="2" t="s">
        <v>11</v>
      </c>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BO42" s="155" t="s">
        <v>236</v>
      </c>
      <c r="BP42" s="146">
        <f t="shared" ref="BP42:CX42" si="127">BP36-BP37</f>
        <v>0</v>
      </c>
      <c r="BQ42" s="146">
        <f t="shared" si="127"/>
        <v>0</v>
      </c>
      <c r="BR42" s="146">
        <f t="shared" si="127"/>
        <v>0</v>
      </c>
      <c r="BS42" s="146">
        <f t="shared" si="127"/>
        <v>0</v>
      </c>
      <c r="BT42" s="146">
        <f t="shared" si="127"/>
        <v>0</v>
      </c>
      <c r="BU42" s="146">
        <f t="shared" si="127"/>
        <v>0</v>
      </c>
      <c r="BV42" s="146">
        <f t="shared" si="127"/>
        <v>0</v>
      </c>
      <c r="BW42" s="146">
        <f t="shared" si="127"/>
        <v>0</v>
      </c>
      <c r="BX42" s="146">
        <f t="shared" si="127"/>
        <v>0</v>
      </c>
      <c r="BY42" s="146">
        <f t="shared" si="127"/>
        <v>0</v>
      </c>
      <c r="BZ42" s="146">
        <f t="shared" si="127"/>
        <v>0</v>
      </c>
      <c r="CA42" s="146">
        <f t="shared" si="127"/>
        <v>0</v>
      </c>
      <c r="CB42" s="146">
        <f t="shared" si="127"/>
        <v>0</v>
      </c>
      <c r="CC42" s="146">
        <f t="shared" si="127"/>
        <v>0</v>
      </c>
      <c r="CD42" s="146">
        <f t="shared" si="127"/>
        <v>0</v>
      </c>
      <c r="CE42" s="146">
        <f t="shared" si="127"/>
        <v>0</v>
      </c>
      <c r="CF42" s="146">
        <f t="shared" si="127"/>
        <v>0</v>
      </c>
      <c r="CG42" s="146">
        <f t="shared" si="127"/>
        <v>0</v>
      </c>
      <c r="CH42" s="146">
        <f t="shared" si="127"/>
        <v>0</v>
      </c>
      <c r="CI42" s="146">
        <f t="shared" si="127"/>
        <v>0</v>
      </c>
      <c r="CJ42" s="146">
        <f t="shared" si="127"/>
        <v>0</v>
      </c>
      <c r="CK42" s="146">
        <f t="shared" si="127"/>
        <v>0</v>
      </c>
      <c r="CL42" s="146">
        <f t="shared" si="127"/>
        <v>0</v>
      </c>
      <c r="CM42" s="146">
        <f t="shared" si="127"/>
        <v>0</v>
      </c>
      <c r="CN42" s="146">
        <f t="shared" si="127"/>
        <v>0</v>
      </c>
      <c r="CO42" s="146">
        <f t="shared" si="127"/>
        <v>0</v>
      </c>
      <c r="CP42" s="146">
        <f t="shared" si="127"/>
        <v>0</v>
      </c>
      <c r="CQ42" s="146">
        <f t="shared" si="127"/>
        <v>0</v>
      </c>
      <c r="CR42" s="146">
        <f t="shared" si="127"/>
        <v>0</v>
      </c>
      <c r="CS42" s="146">
        <f t="shared" si="127"/>
        <v>0</v>
      </c>
      <c r="CT42" s="146">
        <f t="shared" si="127"/>
        <v>0</v>
      </c>
      <c r="CU42" s="146">
        <f t="shared" si="127"/>
        <v>0</v>
      </c>
      <c r="CV42" s="146">
        <f t="shared" si="127"/>
        <v>0</v>
      </c>
      <c r="CW42" s="146">
        <f t="shared" si="127"/>
        <v>0</v>
      </c>
      <c r="CX42" s="147">
        <f t="shared" si="127"/>
        <v>0</v>
      </c>
    </row>
    <row r="43" spans="3:102" outlineLevel="1" x14ac:dyDescent="0.25">
      <c r="C43" s="4" t="str">
        <f t="shared" si="2"/>
        <v>Line 43: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43" s="4">
        <f t="shared" si="3"/>
        <v>43</v>
      </c>
      <c r="F43" s="4" t="s">
        <v>7</v>
      </c>
      <c r="G43" s="4" t="s">
        <v>10</v>
      </c>
      <c r="H43" s="1" t="s">
        <v>19</v>
      </c>
      <c r="I43" s="1" t="s">
        <v>10</v>
      </c>
      <c r="K43" s="1" t="str">
        <f t="shared" ref="K43:K48" si="128">"Relative "&amp;K36</f>
        <v>Relative Gross Operating Income to Company</v>
      </c>
      <c r="M43" s="14">
        <f ca="1">OFFSET('Stress Multipliers'!AR$39,10*$J$14,0)</f>
        <v>1</v>
      </c>
      <c r="N43" s="5">
        <f ca="1">OFFSET('Stress Multipliers'!AS$39,10*$J$14,0)</f>
        <v>1</v>
      </c>
      <c r="O43" s="5">
        <f ca="1">OFFSET('Stress Multipliers'!AT$39,10*$J$14,0)</f>
        <v>1</v>
      </c>
      <c r="P43" s="5">
        <f ca="1">OFFSET('Stress Multipliers'!AU$39,10*$J$14,0)</f>
        <v>1</v>
      </c>
      <c r="Q43" s="5">
        <f ca="1">OFFSET('Stress Multipliers'!AV$39,10*$J$14,0)</f>
        <v>1</v>
      </c>
      <c r="R43" s="5">
        <f ca="1">OFFSET('Stress Multipliers'!AW$39,10*$J$14,0)</f>
        <v>1</v>
      </c>
      <c r="S43" s="5">
        <f ca="1">OFFSET('Stress Multipliers'!AX$39,10*$J$14,0)</f>
        <v>1</v>
      </c>
      <c r="T43" s="5">
        <f ca="1">OFFSET('Stress Multipliers'!AY$39,10*$J$14,0)</f>
        <v>1</v>
      </c>
      <c r="U43" s="5">
        <f ca="1">OFFSET('Stress Multipliers'!AZ$39,10*$J$14,0)</f>
        <v>1</v>
      </c>
      <c r="V43" s="5">
        <f ca="1">OFFSET('Stress Multipliers'!BA$39,10*$J$14,0)</f>
        <v>1</v>
      </c>
      <c r="W43" s="5">
        <f ca="1">OFFSET('Stress Multipliers'!BB$39,10*$J$14,0)</f>
        <v>1</v>
      </c>
      <c r="X43" s="5">
        <f ca="1">OFFSET('Stress Multipliers'!BC$39,10*$J$14,0)</f>
        <v>1</v>
      </c>
      <c r="Y43" s="5">
        <f ca="1">OFFSET('Stress Multipliers'!BD$39,10*$J$14,0)</f>
        <v>1</v>
      </c>
      <c r="Z43" s="5">
        <f ca="1">OFFSET('Stress Multipliers'!BE$39,10*$J$14,0)</f>
        <v>1</v>
      </c>
      <c r="AA43" s="5">
        <f ca="1">OFFSET('Stress Multipliers'!BF$39,10*$J$14,0)</f>
        <v>1</v>
      </c>
      <c r="AB43" s="5">
        <f ca="1">OFFSET('Stress Multipliers'!BG$39,10*$J$14,0)</f>
        <v>1</v>
      </c>
      <c r="AC43" s="5">
        <f ca="1">OFFSET('Stress Multipliers'!BH$39,10*$J$14,0)</f>
        <v>1</v>
      </c>
      <c r="AD43" s="5">
        <f ca="1">OFFSET('Stress Multipliers'!BI$39,10*$J$14,0)</f>
        <v>1</v>
      </c>
      <c r="AE43" s="5">
        <f ca="1">OFFSET('Stress Multipliers'!BJ$39,10*$J$14,0)</f>
        <v>1</v>
      </c>
      <c r="AF43" s="5">
        <f ca="1">OFFSET('Stress Multipliers'!BK$39,10*$J$14,0)</f>
        <v>1</v>
      </c>
      <c r="AG43" s="5">
        <f ca="1">OFFSET('Stress Multipliers'!BL$39,10*$J$14,0)</f>
        <v>1</v>
      </c>
      <c r="AH43" s="5">
        <f ca="1">OFFSET('Stress Multipliers'!BM$39,10*$J$14,0)</f>
        <v>1</v>
      </c>
      <c r="AI43" s="5">
        <f ca="1">OFFSET('Stress Multipliers'!BN$39,10*$J$14,0)</f>
        <v>1</v>
      </c>
      <c r="AJ43" s="5">
        <f ca="1">OFFSET('Stress Multipliers'!BO$39,10*$J$14,0)</f>
        <v>1</v>
      </c>
      <c r="AK43" s="5">
        <f ca="1">OFFSET('Stress Multipliers'!BP$39,10*$J$14,0)</f>
        <v>1</v>
      </c>
      <c r="AL43" s="5">
        <f ca="1">OFFSET('Stress Multipliers'!BQ$39,10*$J$14,0)</f>
        <v>1</v>
      </c>
      <c r="AM43" s="5">
        <f ca="1">OFFSET('Stress Multipliers'!BR$39,10*$J$14,0)</f>
        <v>1</v>
      </c>
      <c r="AN43" s="5">
        <f ca="1">OFFSET('Stress Multipliers'!BS$39,10*$J$14,0)</f>
        <v>1</v>
      </c>
      <c r="AO43" s="5">
        <f ca="1">OFFSET('Stress Multipliers'!BT$39,10*$J$14,0)</f>
        <v>1</v>
      </c>
      <c r="AP43" s="5">
        <f ca="1">OFFSET('Stress Multipliers'!BU$39,10*$J$14,0)</f>
        <v>1</v>
      </c>
      <c r="AQ43" s="5">
        <f ca="1">OFFSET('Stress Multipliers'!BV$39,10*$J$14,0)</f>
        <v>1</v>
      </c>
      <c r="AR43" s="5">
        <f ca="1">OFFSET('Stress Multipliers'!BW$39,10*$J$14,0)</f>
        <v>1</v>
      </c>
      <c r="AS43" s="5">
        <f ca="1">OFFSET('Stress Multipliers'!BX$39,10*$J$14,0)</f>
        <v>1</v>
      </c>
      <c r="AT43" s="5">
        <f ca="1">OFFSET('Stress Multipliers'!BY$39,10*$J$14,0)</f>
        <v>1</v>
      </c>
      <c r="AU43" s="6">
        <f ca="1">OFFSET('Stress Multipliers'!BZ$39,10*$J$14,0)</f>
        <v>1</v>
      </c>
      <c r="BO43" s="156" t="s">
        <v>237</v>
      </c>
      <c r="BP43" s="150">
        <f t="shared" ref="BP43:CX43" si="129">BP38+BP39</f>
        <v>0</v>
      </c>
      <c r="BQ43" s="150">
        <f t="shared" si="129"/>
        <v>0</v>
      </c>
      <c r="BR43" s="150">
        <f t="shared" si="129"/>
        <v>0</v>
      </c>
      <c r="BS43" s="150">
        <f t="shared" si="129"/>
        <v>0</v>
      </c>
      <c r="BT43" s="150">
        <f t="shared" si="129"/>
        <v>0</v>
      </c>
      <c r="BU43" s="150">
        <f t="shared" si="129"/>
        <v>0</v>
      </c>
      <c r="BV43" s="150">
        <f t="shared" si="129"/>
        <v>0</v>
      </c>
      <c r="BW43" s="150">
        <f t="shared" si="129"/>
        <v>0</v>
      </c>
      <c r="BX43" s="150">
        <f t="shared" si="129"/>
        <v>0</v>
      </c>
      <c r="BY43" s="150">
        <f t="shared" si="129"/>
        <v>0</v>
      </c>
      <c r="BZ43" s="150">
        <f t="shared" si="129"/>
        <v>0</v>
      </c>
      <c r="CA43" s="150">
        <f t="shared" si="129"/>
        <v>0</v>
      </c>
      <c r="CB43" s="150">
        <f t="shared" si="129"/>
        <v>0</v>
      </c>
      <c r="CC43" s="150">
        <f t="shared" si="129"/>
        <v>0</v>
      </c>
      <c r="CD43" s="150">
        <f t="shared" si="129"/>
        <v>0</v>
      </c>
      <c r="CE43" s="150">
        <f t="shared" si="129"/>
        <v>0</v>
      </c>
      <c r="CF43" s="150">
        <f t="shared" si="129"/>
        <v>0</v>
      </c>
      <c r="CG43" s="150">
        <f t="shared" si="129"/>
        <v>0</v>
      </c>
      <c r="CH43" s="150">
        <f t="shared" si="129"/>
        <v>0</v>
      </c>
      <c r="CI43" s="150">
        <f t="shared" si="129"/>
        <v>0</v>
      </c>
      <c r="CJ43" s="150">
        <f t="shared" si="129"/>
        <v>0</v>
      </c>
      <c r="CK43" s="150">
        <f t="shared" si="129"/>
        <v>0</v>
      </c>
      <c r="CL43" s="150">
        <f t="shared" si="129"/>
        <v>0</v>
      </c>
      <c r="CM43" s="150">
        <f t="shared" si="129"/>
        <v>0</v>
      </c>
      <c r="CN43" s="150">
        <f t="shared" si="129"/>
        <v>0</v>
      </c>
      <c r="CO43" s="150">
        <f t="shared" si="129"/>
        <v>0</v>
      </c>
      <c r="CP43" s="150">
        <f t="shared" si="129"/>
        <v>0</v>
      </c>
      <c r="CQ43" s="150">
        <f t="shared" si="129"/>
        <v>0</v>
      </c>
      <c r="CR43" s="150">
        <f t="shared" si="129"/>
        <v>0</v>
      </c>
      <c r="CS43" s="150">
        <f t="shared" si="129"/>
        <v>0</v>
      </c>
      <c r="CT43" s="150">
        <f t="shared" si="129"/>
        <v>0</v>
      </c>
      <c r="CU43" s="150">
        <f t="shared" si="129"/>
        <v>0</v>
      </c>
      <c r="CV43" s="150">
        <f t="shared" si="129"/>
        <v>0</v>
      </c>
      <c r="CW43" s="150">
        <f t="shared" si="129"/>
        <v>0</v>
      </c>
      <c r="CX43" s="151">
        <f t="shared" si="129"/>
        <v>0</v>
      </c>
    </row>
    <row r="44" spans="3:102" outlineLevel="1" x14ac:dyDescent="0.25">
      <c r="C44" s="4" t="str">
        <f t="shared" si="2"/>
        <v>Line 44: Relative Operating Expenses. This is a scenario multiplier. This is the multiplier on the costs.  Typical causes of an increase could be as follows: higher maintenance, additional staff, increases in commodity prices, increases in FX expenses, increases due to inflation.</v>
      </c>
      <c r="E44" s="4">
        <f t="shared" si="3"/>
        <v>44</v>
      </c>
      <c r="F44" s="4" t="s">
        <v>7</v>
      </c>
      <c r="G44" s="4" t="s">
        <v>10</v>
      </c>
      <c r="H44" s="1" t="s">
        <v>17</v>
      </c>
      <c r="I44" s="1" t="s">
        <v>10</v>
      </c>
      <c r="K44" s="1" t="str">
        <f t="shared" si="128"/>
        <v>Relative Operating Expenses</v>
      </c>
      <c r="M44" s="15">
        <f ca="1">OFFSET('Stress Multipliers'!AR$39,10*$J$14+1,0)</f>
        <v>1</v>
      </c>
      <c r="N44" s="7">
        <f ca="1">OFFSET('Stress Multipliers'!AS$39,10*$J$14+1,0)</f>
        <v>1</v>
      </c>
      <c r="O44" s="7">
        <f ca="1">OFFSET('Stress Multipliers'!AT$39,10*$J$14+1,0)</f>
        <v>1</v>
      </c>
      <c r="P44" s="7">
        <f ca="1">OFFSET('Stress Multipliers'!AU$39,10*$J$14+1,0)</f>
        <v>1</v>
      </c>
      <c r="Q44" s="7">
        <f ca="1">OFFSET('Stress Multipliers'!AV$39,10*$J$14+1,0)</f>
        <v>1</v>
      </c>
      <c r="R44" s="7">
        <f ca="1">OFFSET('Stress Multipliers'!AW$39,10*$J$14+1,0)</f>
        <v>1</v>
      </c>
      <c r="S44" s="7">
        <f ca="1">OFFSET('Stress Multipliers'!AX$39,10*$J$14+1,0)</f>
        <v>1</v>
      </c>
      <c r="T44" s="7">
        <f ca="1">OFFSET('Stress Multipliers'!AY$39,10*$J$14+1,0)</f>
        <v>1</v>
      </c>
      <c r="U44" s="7">
        <f ca="1">OFFSET('Stress Multipliers'!AZ$39,10*$J$14+1,0)</f>
        <v>1</v>
      </c>
      <c r="V44" s="7">
        <f ca="1">OFFSET('Stress Multipliers'!BA$39,10*$J$14+1,0)</f>
        <v>1</v>
      </c>
      <c r="W44" s="7">
        <f ca="1">OFFSET('Stress Multipliers'!BB$39,10*$J$14+1,0)</f>
        <v>1</v>
      </c>
      <c r="X44" s="7">
        <f ca="1">OFFSET('Stress Multipliers'!BC$39,10*$J$14+1,0)</f>
        <v>1</v>
      </c>
      <c r="Y44" s="7">
        <f ca="1">OFFSET('Stress Multipliers'!BD$39,10*$J$14+1,0)</f>
        <v>1</v>
      </c>
      <c r="Z44" s="7">
        <f ca="1">OFFSET('Stress Multipliers'!BE$39,10*$J$14+1,0)</f>
        <v>1</v>
      </c>
      <c r="AA44" s="7">
        <f ca="1">OFFSET('Stress Multipliers'!BF$39,10*$J$14+1,0)</f>
        <v>1</v>
      </c>
      <c r="AB44" s="7">
        <f ca="1">OFFSET('Stress Multipliers'!BG$39,10*$J$14+1,0)</f>
        <v>1</v>
      </c>
      <c r="AC44" s="7">
        <f ca="1">OFFSET('Stress Multipliers'!BH$39,10*$J$14+1,0)</f>
        <v>1</v>
      </c>
      <c r="AD44" s="7">
        <f ca="1">OFFSET('Stress Multipliers'!BI$39,10*$J$14+1,0)</f>
        <v>1</v>
      </c>
      <c r="AE44" s="7">
        <f ca="1">OFFSET('Stress Multipliers'!BJ$39,10*$J$14+1,0)</f>
        <v>1</v>
      </c>
      <c r="AF44" s="7">
        <f ca="1">OFFSET('Stress Multipliers'!BK$39,10*$J$14+1,0)</f>
        <v>1</v>
      </c>
      <c r="AG44" s="7">
        <f ca="1">OFFSET('Stress Multipliers'!BL$39,10*$J$14+1,0)</f>
        <v>1</v>
      </c>
      <c r="AH44" s="7">
        <f ca="1">OFFSET('Stress Multipliers'!BM$39,10*$J$14+1,0)</f>
        <v>1</v>
      </c>
      <c r="AI44" s="7">
        <f ca="1">OFFSET('Stress Multipliers'!BN$39,10*$J$14+1,0)</f>
        <v>1</v>
      </c>
      <c r="AJ44" s="7">
        <f ca="1">OFFSET('Stress Multipliers'!BO$39,10*$J$14+1,0)</f>
        <v>1</v>
      </c>
      <c r="AK44" s="7">
        <f ca="1">OFFSET('Stress Multipliers'!BP$39,10*$J$14+1,0)</f>
        <v>1</v>
      </c>
      <c r="AL44" s="7">
        <f ca="1">OFFSET('Stress Multipliers'!BQ$39,10*$J$14+1,0)</f>
        <v>1</v>
      </c>
      <c r="AM44" s="7">
        <f ca="1">OFFSET('Stress Multipliers'!BR$39,10*$J$14+1,0)</f>
        <v>1</v>
      </c>
      <c r="AN44" s="7">
        <f ca="1">OFFSET('Stress Multipliers'!BS$39,10*$J$14+1,0)</f>
        <v>1</v>
      </c>
      <c r="AO44" s="7">
        <f ca="1">OFFSET('Stress Multipliers'!BT$39,10*$J$14+1,0)</f>
        <v>1</v>
      </c>
      <c r="AP44" s="7">
        <f ca="1">OFFSET('Stress Multipliers'!BU$39,10*$J$14+1,0)</f>
        <v>1</v>
      </c>
      <c r="AQ44" s="7">
        <f ca="1">OFFSET('Stress Multipliers'!BV$39,10*$J$14+1,0)</f>
        <v>1</v>
      </c>
      <c r="AR44" s="7">
        <f ca="1">OFFSET('Stress Multipliers'!BW$39,10*$J$14+1,0)</f>
        <v>1</v>
      </c>
      <c r="AS44" s="7">
        <f ca="1">OFFSET('Stress Multipliers'!BX$39,10*$J$14+1,0)</f>
        <v>1</v>
      </c>
      <c r="AT44" s="7">
        <f ca="1">OFFSET('Stress Multipliers'!BY$39,10*$J$14+1,0)</f>
        <v>1</v>
      </c>
      <c r="AU44" s="8">
        <f ca="1">OFFSET('Stress Multipliers'!BZ$39,10*$J$14+1,0)</f>
        <v>1</v>
      </c>
      <c r="BO44" s="157" t="s">
        <v>241</v>
      </c>
      <c r="BP44" s="148">
        <f>BP40-BP41</f>
        <v>0</v>
      </c>
      <c r="BQ44" s="148">
        <f t="shared" ref="BQ44:CX44" si="130">BQ40-BQ41</f>
        <v>0</v>
      </c>
      <c r="BR44" s="148">
        <f t="shared" si="130"/>
        <v>0</v>
      </c>
      <c r="BS44" s="148">
        <f t="shared" si="130"/>
        <v>0</v>
      </c>
      <c r="BT44" s="148">
        <f t="shared" si="130"/>
        <v>0</v>
      </c>
      <c r="BU44" s="148">
        <f t="shared" si="130"/>
        <v>0</v>
      </c>
      <c r="BV44" s="148">
        <f t="shared" si="130"/>
        <v>0</v>
      </c>
      <c r="BW44" s="148">
        <f t="shared" si="130"/>
        <v>0</v>
      </c>
      <c r="BX44" s="148">
        <f t="shared" si="130"/>
        <v>0</v>
      </c>
      <c r="BY44" s="148">
        <f t="shared" si="130"/>
        <v>0</v>
      </c>
      <c r="BZ44" s="148">
        <f t="shared" si="130"/>
        <v>0</v>
      </c>
      <c r="CA44" s="148">
        <f t="shared" si="130"/>
        <v>0</v>
      </c>
      <c r="CB44" s="148">
        <f t="shared" si="130"/>
        <v>0</v>
      </c>
      <c r="CC44" s="148">
        <f t="shared" si="130"/>
        <v>0</v>
      </c>
      <c r="CD44" s="148">
        <f t="shared" si="130"/>
        <v>0</v>
      </c>
      <c r="CE44" s="148">
        <f t="shared" si="130"/>
        <v>0</v>
      </c>
      <c r="CF44" s="148">
        <f t="shared" si="130"/>
        <v>0</v>
      </c>
      <c r="CG44" s="148">
        <f t="shared" si="130"/>
        <v>0</v>
      </c>
      <c r="CH44" s="148">
        <f t="shared" si="130"/>
        <v>0</v>
      </c>
      <c r="CI44" s="148">
        <f t="shared" si="130"/>
        <v>0</v>
      </c>
      <c r="CJ44" s="148">
        <f t="shared" si="130"/>
        <v>0</v>
      </c>
      <c r="CK44" s="148">
        <f t="shared" si="130"/>
        <v>0</v>
      </c>
      <c r="CL44" s="148">
        <f t="shared" si="130"/>
        <v>0</v>
      </c>
      <c r="CM44" s="148">
        <f t="shared" si="130"/>
        <v>0</v>
      </c>
      <c r="CN44" s="148">
        <f t="shared" si="130"/>
        <v>0</v>
      </c>
      <c r="CO44" s="148">
        <f t="shared" si="130"/>
        <v>0</v>
      </c>
      <c r="CP44" s="148">
        <f t="shared" si="130"/>
        <v>0</v>
      </c>
      <c r="CQ44" s="148">
        <f t="shared" si="130"/>
        <v>0</v>
      </c>
      <c r="CR44" s="148">
        <f t="shared" si="130"/>
        <v>0</v>
      </c>
      <c r="CS44" s="148">
        <f t="shared" si="130"/>
        <v>0</v>
      </c>
      <c r="CT44" s="148">
        <f t="shared" si="130"/>
        <v>0</v>
      </c>
      <c r="CU44" s="148">
        <f t="shared" si="130"/>
        <v>0</v>
      </c>
      <c r="CV44" s="148">
        <f t="shared" si="130"/>
        <v>0</v>
      </c>
      <c r="CW44" s="148">
        <f t="shared" si="130"/>
        <v>0</v>
      </c>
      <c r="CX44" s="149">
        <f t="shared" si="130"/>
        <v>0</v>
      </c>
    </row>
    <row r="45" spans="3:102" outlineLevel="1" x14ac:dyDescent="0.25">
      <c r="C45" s="4" t="str">
        <f t="shared" si="2"/>
        <v>Line 45: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45" s="4">
        <f t="shared" si="3"/>
        <v>45</v>
      </c>
      <c r="F45" s="4" t="s">
        <v>7</v>
      </c>
      <c r="G45" s="4" t="s">
        <v>10</v>
      </c>
      <c r="H45" s="1" t="s">
        <v>50</v>
      </c>
      <c r="I45" s="1" t="s">
        <v>10</v>
      </c>
      <c r="K45" s="1" t="str">
        <f t="shared" si="128"/>
        <v>Relative Expected Debt Principal Repayments</v>
      </c>
      <c r="M45" s="15">
        <f ca="1">OFFSET('Stress Multipliers'!AR$39,10*$J$14+1,0)</f>
        <v>1</v>
      </c>
      <c r="N45" s="7">
        <f ca="1">OFFSET('Stress Multipliers'!AS$39,10*$J$14+1,0)</f>
        <v>1</v>
      </c>
      <c r="O45" s="7">
        <f ca="1">OFFSET('Stress Multipliers'!AT$39,10*$J$14+1,0)</f>
        <v>1</v>
      </c>
      <c r="P45" s="7">
        <f ca="1">OFFSET('Stress Multipliers'!AU$39,10*$J$14+1,0)</f>
        <v>1</v>
      </c>
      <c r="Q45" s="7">
        <f ca="1">OFFSET('Stress Multipliers'!AV$39,10*$J$14+1,0)</f>
        <v>1</v>
      </c>
      <c r="R45" s="7">
        <f ca="1">OFFSET('Stress Multipliers'!AW$39,10*$J$14+1,0)</f>
        <v>1</v>
      </c>
      <c r="S45" s="7">
        <f ca="1">OFFSET('Stress Multipliers'!AX$39,10*$J$14+1,0)</f>
        <v>1</v>
      </c>
      <c r="T45" s="7">
        <f ca="1">OFFSET('Stress Multipliers'!AY$39,10*$J$14+1,0)</f>
        <v>1</v>
      </c>
      <c r="U45" s="7">
        <f ca="1">OFFSET('Stress Multipliers'!AZ$39,10*$J$14+1,0)</f>
        <v>1</v>
      </c>
      <c r="V45" s="7">
        <f ca="1">OFFSET('Stress Multipliers'!BA$39,10*$J$14+1,0)</f>
        <v>1</v>
      </c>
      <c r="W45" s="7">
        <f ca="1">OFFSET('Stress Multipliers'!BB$39,10*$J$14+1,0)</f>
        <v>1</v>
      </c>
      <c r="X45" s="7">
        <f ca="1">OFFSET('Stress Multipliers'!BC$39,10*$J$14+1,0)</f>
        <v>1</v>
      </c>
      <c r="Y45" s="7">
        <f ca="1">OFFSET('Stress Multipliers'!BD$39,10*$J$14+1,0)</f>
        <v>1</v>
      </c>
      <c r="Z45" s="7">
        <f ca="1">OFFSET('Stress Multipliers'!BE$39,10*$J$14+1,0)</f>
        <v>1</v>
      </c>
      <c r="AA45" s="7">
        <f ca="1">OFFSET('Stress Multipliers'!BF$39,10*$J$14+1,0)</f>
        <v>1</v>
      </c>
      <c r="AB45" s="7">
        <f ca="1">OFFSET('Stress Multipliers'!BG$39,10*$J$14+1,0)</f>
        <v>1</v>
      </c>
      <c r="AC45" s="7">
        <f ca="1">OFFSET('Stress Multipliers'!BH$39,10*$J$14+1,0)</f>
        <v>1</v>
      </c>
      <c r="AD45" s="7">
        <f ca="1">OFFSET('Stress Multipliers'!BI$39,10*$J$14+1,0)</f>
        <v>1</v>
      </c>
      <c r="AE45" s="7">
        <f ca="1">OFFSET('Stress Multipliers'!BJ$39,10*$J$14+1,0)</f>
        <v>1</v>
      </c>
      <c r="AF45" s="7">
        <f ca="1">OFFSET('Stress Multipliers'!BK$39,10*$J$14+1,0)</f>
        <v>1</v>
      </c>
      <c r="AG45" s="7">
        <f ca="1">OFFSET('Stress Multipliers'!BL$39,10*$J$14+1,0)</f>
        <v>1</v>
      </c>
      <c r="AH45" s="7">
        <f ca="1">OFFSET('Stress Multipliers'!BM$39,10*$J$14+1,0)</f>
        <v>1</v>
      </c>
      <c r="AI45" s="7">
        <f ca="1">OFFSET('Stress Multipliers'!BN$39,10*$J$14+1,0)</f>
        <v>1</v>
      </c>
      <c r="AJ45" s="7">
        <f ca="1">OFFSET('Stress Multipliers'!BO$39,10*$J$14+1,0)</f>
        <v>1</v>
      </c>
      <c r="AK45" s="7">
        <f ca="1">OFFSET('Stress Multipliers'!BP$39,10*$J$14+1,0)</f>
        <v>1</v>
      </c>
      <c r="AL45" s="7">
        <f ca="1">OFFSET('Stress Multipliers'!BQ$39,10*$J$14+1,0)</f>
        <v>1</v>
      </c>
      <c r="AM45" s="7">
        <f ca="1">OFFSET('Stress Multipliers'!BR$39,10*$J$14+1,0)</f>
        <v>1</v>
      </c>
      <c r="AN45" s="7">
        <f ca="1">OFFSET('Stress Multipliers'!BS$39,10*$J$14+1,0)</f>
        <v>1</v>
      </c>
      <c r="AO45" s="7">
        <f ca="1">OFFSET('Stress Multipliers'!BT$39,10*$J$14+1,0)</f>
        <v>1</v>
      </c>
      <c r="AP45" s="7">
        <f ca="1">OFFSET('Stress Multipliers'!BU$39,10*$J$14+1,0)</f>
        <v>1</v>
      </c>
      <c r="AQ45" s="7">
        <f ca="1">OFFSET('Stress Multipliers'!BV$39,10*$J$14+1,0)</f>
        <v>1</v>
      </c>
      <c r="AR45" s="7">
        <f ca="1">OFFSET('Stress Multipliers'!BW$39,10*$J$14+1,0)</f>
        <v>1</v>
      </c>
      <c r="AS45" s="7">
        <f ca="1">OFFSET('Stress Multipliers'!BX$39,10*$J$14+1,0)</f>
        <v>1</v>
      </c>
      <c r="AT45" s="7">
        <f ca="1">OFFSET('Stress Multipliers'!BY$39,10*$J$14+1,0)</f>
        <v>1</v>
      </c>
      <c r="AU45" s="8">
        <f ca="1">OFFSET('Stress Multipliers'!BZ$39,10*$J$14+1,0)</f>
        <v>1</v>
      </c>
    </row>
    <row r="46" spans="3:102" outlineLevel="1" x14ac:dyDescent="0.25">
      <c r="C46" s="4" t="str">
        <f t="shared" si="2"/>
        <v>Line 46: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46" s="4">
        <f t="shared" si="3"/>
        <v>46</v>
      </c>
      <c r="F46" s="4" t="s">
        <v>7</v>
      </c>
      <c r="G46" s="4" t="s">
        <v>10</v>
      </c>
      <c r="H46" s="1" t="s">
        <v>49</v>
      </c>
      <c r="I46" s="1" t="s">
        <v>10</v>
      </c>
      <c r="K46" s="1" t="str">
        <f t="shared" si="128"/>
        <v>Relative Expected Debt Interest Repayments</v>
      </c>
      <c r="M46" s="15">
        <f ca="1">OFFSET('Stress Multipliers'!AR$39,10*$J$14+1,0)</f>
        <v>1</v>
      </c>
      <c r="N46" s="7">
        <f ca="1">OFFSET('Stress Multipliers'!AS$39,10*$J$14+1,0)</f>
        <v>1</v>
      </c>
      <c r="O46" s="7">
        <f ca="1">OFFSET('Stress Multipliers'!AT$39,10*$J$14+1,0)</f>
        <v>1</v>
      </c>
      <c r="P46" s="7">
        <f ca="1">OFFSET('Stress Multipliers'!AU$39,10*$J$14+1,0)</f>
        <v>1</v>
      </c>
      <c r="Q46" s="7">
        <f ca="1">OFFSET('Stress Multipliers'!AV$39,10*$J$14+1,0)</f>
        <v>1</v>
      </c>
      <c r="R46" s="7">
        <f ca="1">OFFSET('Stress Multipliers'!AW$39,10*$J$14+1,0)</f>
        <v>1</v>
      </c>
      <c r="S46" s="7">
        <f ca="1">OFFSET('Stress Multipliers'!AX$39,10*$J$14+1,0)</f>
        <v>1</v>
      </c>
      <c r="T46" s="7">
        <f ca="1">OFFSET('Stress Multipliers'!AY$39,10*$J$14+1,0)</f>
        <v>1</v>
      </c>
      <c r="U46" s="7">
        <f ca="1">OFFSET('Stress Multipliers'!AZ$39,10*$J$14+1,0)</f>
        <v>1</v>
      </c>
      <c r="V46" s="7">
        <f ca="1">OFFSET('Stress Multipliers'!BA$39,10*$J$14+1,0)</f>
        <v>1</v>
      </c>
      <c r="W46" s="7">
        <f ca="1">OFFSET('Stress Multipliers'!BB$39,10*$J$14+1,0)</f>
        <v>1</v>
      </c>
      <c r="X46" s="7">
        <f ca="1">OFFSET('Stress Multipliers'!BC$39,10*$J$14+1,0)</f>
        <v>1</v>
      </c>
      <c r="Y46" s="7">
        <f ca="1">OFFSET('Stress Multipliers'!BD$39,10*$J$14+1,0)</f>
        <v>1</v>
      </c>
      <c r="Z46" s="7">
        <f ca="1">OFFSET('Stress Multipliers'!BE$39,10*$J$14+1,0)</f>
        <v>1</v>
      </c>
      <c r="AA46" s="7">
        <f ca="1">OFFSET('Stress Multipliers'!BF$39,10*$J$14+1,0)</f>
        <v>1</v>
      </c>
      <c r="AB46" s="7">
        <f ca="1">OFFSET('Stress Multipliers'!BG$39,10*$J$14+1,0)</f>
        <v>1</v>
      </c>
      <c r="AC46" s="7">
        <f ca="1">OFFSET('Stress Multipliers'!BH$39,10*$J$14+1,0)</f>
        <v>1</v>
      </c>
      <c r="AD46" s="7">
        <f ca="1">OFFSET('Stress Multipliers'!BI$39,10*$J$14+1,0)</f>
        <v>1</v>
      </c>
      <c r="AE46" s="7">
        <f ca="1">OFFSET('Stress Multipliers'!BJ$39,10*$J$14+1,0)</f>
        <v>1</v>
      </c>
      <c r="AF46" s="7">
        <f ca="1">OFFSET('Stress Multipliers'!BK$39,10*$J$14+1,0)</f>
        <v>1</v>
      </c>
      <c r="AG46" s="7">
        <f ca="1">OFFSET('Stress Multipliers'!BL$39,10*$J$14+1,0)</f>
        <v>1</v>
      </c>
      <c r="AH46" s="7">
        <f ca="1">OFFSET('Stress Multipliers'!BM$39,10*$J$14+1,0)</f>
        <v>1</v>
      </c>
      <c r="AI46" s="7">
        <f ca="1">OFFSET('Stress Multipliers'!BN$39,10*$J$14+1,0)</f>
        <v>1</v>
      </c>
      <c r="AJ46" s="7">
        <f ca="1">OFFSET('Stress Multipliers'!BO$39,10*$J$14+1,0)</f>
        <v>1</v>
      </c>
      <c r="AK46" s="7">
        <f ca="1">OFFSET('Stress Multipliers'!BP$39,10*$J$14+1,0)</f>
        <v>1</v>
      </c>
      <c r="AL46" s="7">
        <f ca="1">OFFSET('Stress Multipliers'!BQ$39,10*$J$14+1,0)</f>
        <v>1</v>
      </c>
      <c r="AM46" s="7">
        <f ca="1">OFFSET('Stress Multipliers'!BR$39,10*$J$14+1,0)</f>
        <v>1</v>
      </c>
      <c r="AN46" s="7">
        <f ca="1">OFFSET('Stress Multipliers'!BS$39,10*$J$14+1,0)</f>
        <v>1</v>
      </c>
      <c r="AO46" s="7">
        <f ca="1">OFFSET('Stress Multipliers'!BT$39,10*$J$14+1,0)</f>
        <v>1</v>
      </c>
      <c r="AP46" s="7">
        <f ca="1">OFFSET('Stress Multipliers'!BU$39,10*$J$14+1,0)</f>
        <v>1</v>
      </c>
      <c r="AQ46" s="7">
        <f ca="1">OFFSET('Stress Multipliers'!BV$39,10*$J$14+1,0)</f>
        <v>1</v>
      </c>
      <c r="AR46" s="7">
        <f ca="1">OFFSET('Stress Multipliers'!BW$39,10*$J$14+1,0)</f>
        <v>1</v>
      </c>
      <c r="AS46" s="7">
        <f ca="1">OFFSET('Stress Multipliers'!BX$39,10*$J$14+1,0)</f>
        <v>1</v>
      </c>
      <c r="AT46" s="7">
        <f ca="1">OFFSET('Stress Multipliers'!BY$39,10*$J$14+1,0)</f>
        <v>1</v>
      </c>
      <c r="AU46" s="8">
        <f ca="1">OFFSET('Stress Multipliers'!BZ$39,10*$J$14+1,0)</f>
        <v>1</v>
      </c>
    </row>
    <row r="47" spans="3:102" outlineLevel="1" x14ac:dyDescent="0.25">
      <c r="C47" s="4" t="str">
        <f t="shared" si="2"/>
        <v>Line 47: Relative Direct Support payments. This is a scenario multiplier. This is the multiplier on payments.  It may increase if for example the Government pays for increased production volume, or it may decrease if for example there are service penalties.</v>
      </c>
      <c r="E47" s="4">
        <f t="shared" si="3"/>
        <v>47</v>
      </c>
      <c r="F47" s="4" t="s">
        <v>7</v>
      </c>
      <c r="G47" s="4" t="s">
        <v>10</v>
      </c>
      <c r="H47" s="1" t="s">
        <v>18</v>
      </c>
      <c r="I47" s="1" t="s">
        <v>10</v>
      </c>
      <c r="K47" s="1" t="str">
        <f t="shared" si="128"/>
        <v>Relative Direct Support payments</v>
      </c>
      <c r="M47" s="15">
        <f ca="1">OFFSET('Stress Multipliers'!AR$39,10*$J$14+1,0)</f>
        <v>1</v>
      </c>
      <c r="N47" s="7">
        <f ca="1">OFFSET('Stress Multipliers'!AS$39,10*$J$14+1,0)</f>
        <v>1</v>
      </c>
      <c r="O47" s="7">
        <f ca="1">OFFSET('Stress Multipliers'!AT$39,10*$J$14+1,0)</f>
        <v>1</v>
      </c>
      <c r="P47" s="7">
        <f ca="1">OFFSET('Stress Multipliers'!AU$39,10*$J$14+1,0)</f>
        <v>1</v>
      </c>
      <c r="Q47" s="7">
        <f ca="1">OFFSET('Stress Multipliers'!AV$39,10*$J$14+1,0)</f>
        <v>1</v>
      </c>
      <c r="R47" s="7">
        <f ca="1">OFFSET('Stress Multipliers'!AW$39,10*$J$14+1,0)</f>
        <v>1</v>
      </c>
      <c r="S47" s="7">
        <f ca="1">OFFSET('Stress Multipliers'!AX$39,10*$J$14+1,0)</f>
        <v>1</v>
      </c>
      <c r="T47" s="7">
        <f ca="1">OFFSET('Stress Multipliers'!AY$39,10*$J$14+1,0)</f>
        <v>1</v>
      </c>
      <c r="U47" s="7">
        <f ca="1">OFFSET('Stress Multipliers'!AZ$39,10*$J$14+1,0)</f>
        <v>1</v>
      </c>
      <c r="V47" s="7">
        <f ca="1">OFFSET('Stress Multipliers'!BA$39,10*$J$14+1,0)</f>
        <v>1</v>
      </c>
      <c r="W47" s="7">
        <f ca="1">OFFSET('Stress Multipliers'!BB$39,10*$J$14+1,0)</f>
        <v>1</v>
      </c>
      <c r="X47" s="7">
        <f ca="1">OFFSET('Stress Multipliers'!BC$39,10*$J$14+1,0)</f>
        <v>1</v>
      </c>
      <c r="Y47" s="7">
        <f ca="1">OFFSET('Stress Multipliers'!BD$39,10*$J$14+1,0)</f>
        <v>1</v>
      </c>
      <c r="Z47" s="7">
        <f ca="1">OFFSET('Stress Multipliers'!BE$39,10*$J$14+1,0)</f>
        <v>1</v>
      </c>
      <c r="AA47" s="7">
        <f ca="1">OFFSET('Stress Multipliers'!BF$39,10*$J$14+1,0)</f>
        <v>1</v>
      </c>
      <c r="AB47" s="7">
        <f ca="1">OFFSET('Stress Multipliers'!BG$39,10*$J$14+1,0)</f>
        <v>1</v>
      </c>
      <c r="AC47" s="7">
        <f ca="1">OFFSET('Stress Multipliers'!BH$39,10*$J$14+1,0)</f>
        <v>1</v>
      </c>
      <c r="AD47" s="7">
        <f ca="1">OFFSET('Stress Multipliers'!BI$39,10*$J$14+1,0)</f>
        <v>1</v>
      </c>
      <c r="AE47" s="7">
        <f ca="1">OFFSET('Stress Multipliers'!BJ$39,10*$J$14+1,0)</f>
        <v>1</v>
      </c>
      <c r="AF47" s="7">
        <f ca="1">OFFSET('Stress Multipliers'!BK$39,10*$J$14+1,0)</f>
        <v>1</v>
      </c>
      <c r="AG47" s="7">
        <f ca="1">OFFSET('Stress Multipliers'!BL$39,10*$J$14+1,0)</f>
        <v>1</v>
      </c>
      <c r="AH47" s="7">
        <f ca="1">OFFSET('Stress Multipliers'!BM$39,10*$J$14+1,0)</f>
        <v>1</v>
      </c>
      <c r="AI47" s="7">
        <f ca="1">OFFSET('Stress Multipliers'!BN$39,10*$J$14+1,0)</f>
        <v>1</v>
      </c>
      <c r="AJ47" s="7">
        <f ca="1">OFFSET('Stress Multipliers'!BO$39,10*$J$14+1,0)</f>
        <v>1</v>
      </c>
      <c r="AK47" s="7">
        <f ca="1">OFFSET('Stress Multipliers'!BP$39,10*$J$14+1,0)</f>
        <v>1</v>
      </c>
      <c r="AL47" s="7">
        <f ca="1">OFFSET('Stress Multipliers'!BQ$39,10*$J$14+1,0)</f>
        <v>1</v>
      </c>
      <c r="AM47" s="7">
        <f ca="1">OFFSET('Stress Multipliers'!BR$39,10*$J$14+1,0)</f>
        <v>1</v>
      </c>
      <c r="AN47" s="7">
        <f ca="1">OFFSET('Stress Multipliers'!BS$39,10*$J$14+1,0)</f>
        <v>1</v>
      </c>
      <c r="AO47" s="7">
        <f ca="1">OFFSET('Stress Multipliers'!BT$39,10*$J$14+1,0)</f>
        <v>1</v>
      </c>
      <c r="AP47" s="7">
        <f ca="1">OFFSET('Stress Multipliers'!BU$39,10*$J$14+1,0)</f>
        <v>1</v>
      </c>
      <c r="AQ47" s="7">
        <f ca="1">OFFSET('Stress Multipliers'!BV$39,10*$J$14+1,0)</f>
        <v>1</v>
      </c>
      <c r="AR47" s="7">
        <f ca="1">OFFSET('Stress Multipliers'!BW$39,10*$J$14+1,0)</f>
        <v>1</v>
      </c>
      <c r="AS47" s="7">
        <f ca="1">OFFSET('Stress Multipliers'!BX$39,10*$J$14+1,0)</f>
        <v>1</v>
      </c>
      <c r="AT47" s="7">
        <f ca="1">OFFSET('Stress Multipliers'!BY$39,10*$J$14+1,0)</f>
        <v>1</v>
      </c>
      <c r="AU47" s="8">
        <f ca="1">OFFSET('Stress Multipliers'!BZ$39,10*$J$14+1,0)</f>
        <v>1</v>
      </c>
      <c r="BO47" s="1" t="s">
        <v>239</v>
      </c>
    </row>
    <row r="48" spans="3:102" ht="15.75" outlineLevel="1" thickBot="1" x14ac:dyDescent="0.3">
      <c r="C48" s="4" t="str">
        <f t="shared" si="2"/>
        <v>Line 48: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48" s="4">
        <f t="shared" si="3"/>
        <v>48</v>
      </c>
      <c r="F48" s="4" t="s">
        <v>7</v>
      </c>
      <c r="G48" s="4" t="s">
        <v>10</v>
      </c>
      <c r="H48" s="1" t="s">
        <v>44</v>
      </c>
      <c r="I48" s="1" t="s">
        <v>10</v>
      </c>
      <c r="K48" s="1" t="str">
        <f t="shared" si="128"/>
        <v>Relative Direct Government receipts</v>
      </c>
      <c r="M48" s="16">
        <f ca="1">OFFSET('Stress Multipliers'!AR$39,10*$J$14+1,0)</f>
        <v>1</v>
      </c>
      <c r="N48" s="9">
        <f ca="1">OFFSET('Stress Multipliers'!AS$39,10*$J$14+1,0)</f>
        <v>1</v>
      </c>
      <c r="O48" s="9">
        <f ca="1">OFFSET('Stress Multipliers'!AT$39,10*$J$14+1,0)</f>
        <v>1</v>
      </c>
      <c r="P48" s="9">
        <f ca="1">OFFSET('Stress Multipliers'!AU$39,10*$J$14+1,0)</f>
        <v>1</v>
      </c>
      <c r="Q48" s="9">
        <f ca="1">OFFSET('Stress Multipliers'!AV$39,10*$J$14+1,0)</f>
        <v>1</v>
      </c>
      <c r="R48" s="9">
        <f ca="1">OFFSET('Stress Multipliers'!AW$39,10*$J$14+1,0)</f>
        <v>1</v>
      </c>
      <c r="S48" s="9">
        <f ca="1">OFFSET('Stress Multipliers'!AX$39,10*$J$14+1,0)</f>
        <v>1</v>
      </c>
      <c r="T48" s="9">
        <f ca="1">OFFSET('Stress Multipliers'!AY$39,10*$J$14+1,0)</f>
        <v>1</v>
      </c>
      <c r="U48" s="9">
        <f ca="1">OFFSET('Stress Multipliers'!AZ$39,10*$J$14+1,0)</f>
        <v>1</v>
      </c>
      <c r="V48" s="9">
        <f ca="1">OFFSET('Stress Multipliers'!BA$39,10*$J$14+1,0)</f>
        <v>1</v>
      </c>
      <c r="W48" s="9">
        <f ca="1">OFFSET('Stress Multipliers'!BB$39,10*$J$14+1,0)</f>
        <v>1</v>
      </c>
      <c r="X48" s="9">
        <f ca="1">OFFSET('Stress Multipliers'!BC$39,10*$J$14+1,0)</f>
        <v>1</v>
      </c>
      <c r="Y48" s="9">
        <f ca="1">OFFSET('Stress Multipliers'!BD$39,10*$J$14+1,0)</f>
        <v>1</v>
      </c>
      <c r="Z48" s="9">
        <f ca="1">OFFSET('Stress Multipliers'!BE$39,10*$J$14+1,0)</f>
        <v>1</v>
      </c>
      <c r="AA48" s="9">
        <f ca="1">OFFSET('Stress Multipliers'!BF$39,10*$J$14+1,0)</f>
        <v>1</v>
      </c>
      <c r="AB48" s="9">
        <f ca="1">OFFSET('Stress Multipliers'!BG$39,10*$J$14+1,0)</f>
        <v>1</v>
      </c>
      <c r="AC48" s="9">
        <f ca="1">OFFSET('Stress Multipliers'!BH$39,10*$J$14+1,0)</f>
        <v>1</v>
      </c>
      <c r="AD48" s="9">
        <f ca="1">OFFSET('Stress Multipliers'!BI$39,10*$J$14+1,0)</f>
        <v>1</v>
      </c>
      <c r="AE48" s="9">
        <f ca="1">OFFSET('Stress Multipliers'!BJ$39,10*$J$14+1,0)</f>
        <v>1</v>
      </c>
      <c r="AF48" s="9">
        <f ca="1">OFFSET('Stress Multipliers'!BK$39,10*$J$14+1,0)</f>
        <v>1</v>
      </c>
      <c r="AG48" s="9">
        <f ca="1">OFFSET('Stress Multipliers'!BL$39,10*$J$14+1,0)</f>
        <v>1</v>
      </c>
      <c r="AH48" s="9">
        <f ca="1">OFFSET('Stress Multipliers'!BM$39,10*$J$14+1,0)</f>
        <v>1</v>
      </c>
      <c r="AI48" s="9">
        <f ca="1">OFFSET('Stress Multipliers'!BN$39,10*$J$14+1,0)</f>
        <v>1</v>
      </c>
      <c r="AJ48" s="9">
        <f ca="1">OFFSET('Stress Multipliers'!BO$39,10*$J$14+1,0)</f>
        <v>1</v>
      </c>
      <c r="AK48" s="9">
        <f ca="1">OFFSET('Stress Multipliers'!BP$39,10*$J$14+1,0)</f>
        <v>1</v>
      </c>
      <c r="AL48" s="9">
        <f ca="1">OFFSET('Stress Multipliers'!BQ$39,10*$J$14+1,0)</f>
        <v>1</v>
      </c>
      <c r="AM48" s="9">
        <f ca="1">OFFSET('Stress Multipliers'!BR$39,10*$J$14+1,0)</f>
        <v>1</v>
      </c>
      <c r="AN48" s="9">
        <f ca="1">OFFSET('Stress Multipliers'!BS$39,10*$J$14+1,0)</f>
        <v>1</v>
      </c>
      <c r="AO48" s="9">
        <f ca="1">OFFSET('Stress Multipliers'!BT$39,10*$J$14+1,0)</f>
        <v>1</v>
      </c>
      <c r="AP48" s="9">
        <f ca="1">OFFSET('Stress Multipliers'!BU$39,10*$J$14+1,0)</f>
        <v>1</v>
      </c>
      <c r="AQ48" s="9">
        <f ca="1">OFFSET('Stress Multipliers'!BV$39,10*$J$14+1,0)</f>
        <v>1</v>
      </c>
      <c r="AR48" s="9">
        <f ca="1">OFFSET('Stress Multipliers'!BW$39,10*$J$14+1,0)</f>
        <v>1</v>
      </c>
      <c r="AS48" s="9">
        <f ca="1">OFFSET('Stress Multipliers'!BX$39,10*$J$14+1,0)</f>
        <v>1</v>
      </c>
      <c r="AT48" s="9">
        <f ca="1">OFFSET('Stress Multipliers'!BY$39,10*$J$14+1,0)</f>
        <v>1</v>
      </c>
      <c r="AU48" s="10">
        <f ca="1">OFFSET('Stress Multipliers'!BZ$39,10*$J$14+1,0)</f>
        <v>1</v>
      </c>
      <c r="BO48" s="154"/>
      <c r="BP48" s="152">
        <f>M$5</f>
        <v>2020</v>
      </c>
      <c r="BQ48" s="152">
        <f t="shared" ref="BQ48" si="131">N$5</f>
        <v>2021</v>
      </c>
      <c r="BR48" s="152">
        <f t="shared" ref="BR48" si="132">O$5</f>
        <v>2022</v>
      </c>
      <c r="BS48" s="152">
        <f t="shared" ref="BS48" si="133">P$5</f>
        <v>2023</v>
      </c>
      <c r="BT48" s="152">
        <f t="shared" ref="BT48" si="134">Q$5</f>
        <v>2024</v>
      </c>
      <c r="BU48" s="152">
        <f t="shared" ref="BU48" si="135">R$5</f>
        <v>2025</v>
      </c>
      <c r="BV48" s="152">
        <f t="shared" ref="BV48" si="136">S$5</f>
        <v>2026</v>
      </c>
      <c r="BW48" s="152">
        <f t="shared" ref="BW48" si="137">T$5</f>
        <v>2027</v>
      </c>
      <c r="BX48" s="152">
        <f t="shared" ref="BX48" si="138">U$5</f>
        <v>2028</v>
      </c>
      <c r="BY48" s="152">
        <f t="shared" ref="BY48" si="139">V$5</f>
        <v>2029</v>
      </c>
      <c r="BZ48" s="152">
        <f t="shared" ref="BZ48" si="140">W$5</f>
        <v>2030</v>
      </c>
      <c r="CA48" s="152">
        <f t="shared" ref="CA48" si="141">X$5</f>
        <v>2031</v>
      </c>
      <c r="CB48" s="152">
        <f t="shared" ref="CB48" si="142">Y$5</f>
        <v>2032</v>
      </c>
      <c r="CC48" s="152">
        <f t="shared" ref="CC48" si="143">Z$5</f>
        <v>2033</v>
      </c>
      <c r="CD48" s="152">
        <f t="shared" ref="CD48" si="144">AA$5</f>
        <v>2034</v>
      </c>
      <c r="CE48" s="152">
        <f t="shared" ref="CE48" si="145">AB$5</f>
        <v>2035</v>
      </c>
      <c r="CF48" s="152">
        <f t="shared" ref="CF48" si="146">AC$5</f>
        <v>2036</v>
      </c>
      <c r="CG48" s="152">
        <f t="shared" ref="CG48" si="147">AD$5</f>
        <v>2037</v>
      </c>
      <c r="CH48" s="152">
        <f t="shared" ref="CH48" si="148">AE$5</f>
        <v>2038</v>
      </c>
      <c r="CI48" s="152">
        <f t="shared" ref="CI48" si="149">AF$5</f>
        <v>2039</v>
      </c>
      <c r="CJ48" s="152">
        <f t="shared" ref="CJ48" si="150">AG$5</f>
        <v>2040</v>
      </c>
      <c r="CK48" s="152">
        <f t="shared" ref="CK48" si="151">AH$5</f>
        <v>2041</v>
      </c>
      <c r="CL48" s="152">
        <f t="shared" ref="CL48" si="152">AI$5</f>
        <v>2042</v>
      </c>
      <c r="CM48" s="152">
        <f t="shared" ref="CM48" si="153">AJ$5</f>
        <v>2043</v>
      </c>
      <c r="CN48" s="152">
        <f t="shared" ref="CN48" si="154">AK$5</f>
        <v>2044</v>
      </c>
      <c r="CO48" s="152">
        <f t="shared" ref="CO48" si="155">AL$5</f>
        <v>2045</v>
      </c>
      <c r="CP48" s="152">
        <f t="shared" ref="CP48" si="156">AM$5</f>
        <v>2046</v>
      </c>
      <c r="CQ48" s="152">
        <f t="shared" ref="CQ48" si="157">AN$5</f>
        <v>2047</v>
      </c>
      <c r="CR48" s="152">
        <f t="shared" ref="CR48" si="158">AO$5</f>
        <v>2048</v>
      </c>
      <c r="CS48" s="152">
        <f t="shared" ref="CS48" si="159">AP$5</f>
        <v>2049</v>
      </c>
      <c r="CT48" s="152">
        <f t="shared" ref="CT48" si="160">AQ$5</f>
        <v>2050</v>
      </c>
      <c r="CU48" s="152">
        <f t="shared" ref="CU48" si="161">AR$5</f>
        <v>2051</v>
      </c>
      <c r="CV48" s="152">
        <f t="shared" ref="CV48" si="162">AS$5</f>
        <v>2052</v>
      </c>
      <c r="CW48" s="152">
        <f t="shared" ref="CW48" si="163">AT$5</f>
        <v>2053</v>
      </c>
      <c r="CX48" s="153">
        <f t="shared" ref="CX48" si="164">AU$5</f>
        <v>2054</v>
      </c>
    </row>
    <row r="49" spans="3:102" ht="15.75" outlineLevel="1" thickBot="1" x14ac:dyDescent="0.3">
      <c r="C49" s="4" t="str">
        <f t="shared" si="2"/>
        <v/>
      </c>
      <c r="E49" s="4">
        <f t="shared" si="3"/>
        <v>49</v>
      </c>
      <c r="G49" s="4" t="s">
        <v>10</v>
      </c>
      <c r="I49" s="1" t="s">
        <v>10</v>
      </c>
      <c r="J49" s="2" t="s">
        <v>12</v>
      </c>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BO49" s="155" t="str">
        <f t="shared" ref="BO49:BO54" si="165">BO36</f>
        <v>Gross Operating Income to Company</v>
      </c>
      <c r="BP49" s="146">
        <f t="shared" ref="BP49:CX49" ca="1" si="166">M50</f>
        <v>0</v>
      </c>
      <c r="BQ49" s="146">
        <f t="shared" ca="1" si="166"/>
        <v>0</v>
      </c>
      <c r="BR49" s="146">
        <f t="shared" ca="1" si="166"/>
        <v>0</v>
      </c>
      <c r="BS49" s="146">
        <f t="shared" ca="1" si="166"/>
        <v>0</v>
      </c>
      <c r="BT49" s="146">
        <f t="shared" ca="1" si="166"/>
        <v>0</v>
      </c>
      <c r="BU49" s="146">
        <f t="shared" ca="1" si="166"/>
        <v>0</v>
      </c>
      <c r="BV49" s="146">
        <f t="shared" ca="1" si="166"/>
        <v>0</v>
      </c>
      <c r="BW49" s="146">
        <f t="shared" ca="1" si="166"/>
        <v>0</v>
      </c>
      <c r="BX49" s="146">
        <f t="shared" ca="1" si="166"/>
        <v>0</v>
      </c>
      <c r="BY49" s="146">
        <f t="shared" ca="1" si="166"/>
        <v>0</v>
      </c>
      <c r="BZ49" s="146">
        <f t="shared" ca="1" si="166"/>
        <v>0</v>
      </c>
      <c r="CA49" s="146">
        <f t="shared" ca="1" si="166"/>
        <v>0</v>
      </c>
      <c r="CB49" s="146">
        <f t="shared" ca="1" si="166"/>
        <v>0</v>
      </c>
      <c r="CC49" s="146">
        <f t="shared" ca="1" si="166"/>
        <v>0</v>
      </c>
      <c r="CD49" s="146">
        <f t="shared" ca="1" si="166"/>
        <v>0</v>
      </c>
      <c r="CE49" s="146">
        <f t="shared" ca="1" si="166"/>
        <v>0</v>
      </c>
      <c r="CF49" s="146">
        <f t="shared" ca="1" si="166"/>
        <v>0</v>
      </c>
      <c r="CG49" s="146">
        <f t="shared" ca="1" si="166"/>
        <v>0</v>
      </c>
      <c r="CH49" s="146">
        <f t="shared" ca="1" si="166"/>
        <v>0</v>
      </c>
      <c r="CI49" s="146">
        <f t="shared" ca="1" si="166"/>
        <v>0</v>
      </c>
      <c r="CJ49" s="146">
        <f t="shared" ca="1" si="166"/>
        <v>0</v>
      </c>
      <c r="CK49" s="146">
        <f t="shared" ca="1" si="166"/>
        <v>0</v>
      </c>
      <c r="CL49" s="146">
        <f t="shared" ca="1" si="166"/>
        <v>0</v>
      </c>
      <c r="CM49" s="146">
        <f t="shared" ca="1" si="166"/>
        <v>0</v>
      </c>
      <c r="CN49" s="146">
        <f t="shared" ca="1" si="166"/>
        <v>0</v>
      </c>
      <c r="CO49" s="146">
        <f t="shared" ca="1" si="166"/>
        <v>0</v>
      </c>
      <c r="CP49" s="146">
        <f t="shared" ca="1" si="166"/>
        <v>0</v>
      </c>
      <c r="CQ49" s="146">
        <f t="shared" ca="1" si="166"/>
        <v>0</v>
      </c>
      <c r="CR49" s="146">
        <f t="shared" ca="1" si="166"/>
        <v>0</v>
      </c>
      <c r="CS49" s="146">
        <f t="shared" ca="1" si="166"/>
        <v>0</v>
      </c>
      <c r="CT49" s="146">
        <f t="shared" ca="1" si="166"/>
        <v>0</v>
      </c>
      <c r="CU49" s="146">
        <f t="shared" ca="1" si="166"/>
        <v>0</v>
      </c>
      <c r="CV49" s="146">
        <f t="shared" ca="1" si="166"/>
        <v>0</v>
      </c>
      <c r="CW49" s="146">
        <f t="shared" ca="1" si="166"/>
        <v>0</v>
      </c>
      <c r="CX49" s="147">
        <f t="shared" ca="1" si="166"/>
        <v>0</v>
      </c>
    </row>
    <row r="50" spans="3:102" outlineLevel="1" x14ac:dyDescent="0.25">
      <c r="C50" s="4" t="str">
        <f t="shared" si="2"/>
        <v>Line 50: Gross Income. This is a calculation. This is simply the basecase multiplied by the relative scenario.</v>
      </c>
      <c r="E50" s="4">
        <f t="shared" si="3"/>
        <v>50</v>
      </c>
      <c r="F50" s="4" t="s">
        <v>8</v>
      </c>
      <c r="G50" s="4" t="s">
        <v>10</v>
      </c>
      <c r="H50" s="1" t="s">
        <v>21</v>
      </c>
      <c r="I50" s="1" t="s">
        <v>10</v>
      </c>
      <c r="K50" s="1" t="s">
        <v>0</v>
      </c>
      <c r="M50" s="32">
        <f t="shared" ref="M50:AU50" ca="1" si="167">M36*M43</f>
        <v>0</v>
      </c>
      <c r="N50" s="33">
        <f t="shared" ca="1" si="167"/>
        <v>0</v>
      </c>
      <c r="O50" s="33">
        <f t="shared" ca="1" si="167"/>
        <v>0</v>
      </c>
      <c r="P50" s="33">
        <f t="shared" ca="1" si="167"/>
        <v>0</v>
      </c>
      <c r="Q50" s="33">
        <f t="shared" ca="1" si="167"/>
        <v>0</v>
      </c>
      <c r="R50" s="33">
        <f t="shared" ca="1" si="167"/>
        <v>0</v>
      </c>
      <c r="S50" s="33">
        <f t="shared" ca="1" si="167"/>
        <v>0</v>
      </c>
      <c r="T50" s="33">
        <f t="shared" ca="1" si="167"/>
        <v>0</v>
      </c>
      <c r="U50" s="33">
        <f t="shared" ca="1" si="167"/>
        <v>0</v>
      </c>
      <c r="V50" s="33">
        <f t="shared" ca="1" si="167"/>
        <v>0</v>
      </c>
      <c r="W50" s="33">
        <f t="shared" ca="1" si="167"/>
        <v>0</v>
      </c>
      <c r="X50" s="33">
        <f t="shared" ca="1" si="167"/>
        <v>0</v>
      </c>
      <c r="Y50" s="33">
        <f t="shared" ca="1" si="167"/>
        <v>0</v>
      </c>
      <c r="Z50" s="33">
        <f t="shared" ca="1" si="167"/>
        <v>0</v>
      </c>
      <c r="AA50" s="33">
        <f t="shared" ca="1" si="167"/>
        <v>0</v>
      </c>
      <c r="AB50" s="33">
        <f t="shared" ca="1" si="167"/>
        <v>0</v>
      </c>
      <c r="AC50" s="33">
        <f t="shared" ca="1" si="167"/>
        <v>0</v>
      </c>
      <c r="AD50" s="33">
        <f t="shared" ca="1" si="167"/>
        <v>0</v>
      </c>
      <c r="AE50" s="33">
        <f t="shared" ca="1" si="167"/>
        <v>0</v>
      </c>
      <c r="AF50" s="33">
        <f t="shared" ca="1" si="167"/>
        <v>0</v>
      </c>
      <c r="AG50" s="33">
        <f t="shared" ca="1" si="167"/>
        <v>0</v>
      </c>
      <c r="AH50" s="33">
        <f t="shared" ca="1" si="167"/>
        <v>0</v>
      </c>
      <c r="AI50" s="33">
        <f t="shared" ca="1" si="167"/>
        <v>0</v>
      </c>
      <c r="AJ50" s="33">
        <f t="shared" ca="1" si="167"/>
        <v>0</v>
      </c>
      <c r="AK50" s="33">
        <f t="shared" ca="1" si="167"/>
        <v>0</v>
      </c>
      <c r="AL50" s="33">
        <f t="shared" ca="1" si="167"/>
        <v>0</v>
      </c>
      <c r="AM50" s="33">
        <f t="shared" ca="1" si="167"/>
        <v>0</v>
      </c>
      <c r="AN50" s="33">
        <f t="shared" ca="1" si="167"/>
        <v>0</v>
      </c>
      <c r="AO50" s="33">
        <f t="shared" ca="1" si="167"/>
        <v>0</v>
      </c>
      <c r="AP50" s="33">
        <f t="shared" ca="1" si="167"/>
        <v>0</v>
      </c>
      <c r="AQ50" s="33">
        <f t="shared" ca="1" si="167"/>
        <v>0</v>
      </c>
      <c r="AR50" s="33">
        <f t="shared" ca="1" si="167"/>
        <v>0</v>
      </c>
      <c r="AS50" s="33">
        <f t="shared" ca="1" si="167"/>
        <v>0</v>
      </c>
      <c r="AT50" s="33">
        <f t="shared" ca="1" si="167"/>
        <v>0</v>
      </c>
      <c r="AU50" s="34">
        <f t="shared" ca="1" si="167"/>
        <v>0</v>
      </c>
      <c r="BO50" s="156" t="str">
        <f t="shared" si="165"/>
        <v>Operating Expenses</v>
      </c>
      <c r="BP50" s="150">
        <f t="shared" ref="BP50:BY52" ca="1" si="168">-M51</f>
        <v>0</v>
      </c>
      <c r="BQ50" s="150">
        <f t="shared" ca="1" si="168"/>
        <v>0</v>
      </c>
      <c r="BR50" s="150">
        <f t="shared" ca="1" si="168"/>
        <v>0</v>
      </c>
      <c r="BS50" s="150">
        <f t="shared" ca="1" si="168"/>
        <v>0</v>
      </c>
      <c r="BT50" s="150">
        <f t="shared" ca="1" si="168"/>
        <v>0</v>
      </c>
      <c r="BU50" s="150">
        <f t="shared" ca="1" si="168"/>
        <v>0</v>
      </c>
      <c r="BV50" s="150">
        <f t="shared" ca="1" si="168"/>
        <v>0</v>
      </c>
      <c r="BW50" s="150">
        <f t="shared" ca="1" si="168"/>
        <v>0</v>
      </c>
      <c r="BX50" s="150">
        <f t="shared" ca="1" si="168"/>
        <v>0</v>
      </c>
      <c r="BY50" s="150">
        <f t="shared" ca="1" si="168"/>
        <v>0</v>
      </c>
      <c r="BZ50" s="150">
        <f t="shared" ref="BZ50:CI52" ca="1" si="169">-W51</f>
        <v>0</v>
      </c>
      <c r="CA50" s="150">
        <f t="shared" ca="1" si="169"/>
        <v>0</v>
      </c>
      <c r="CB50" s="150">
        <f t="shared" ca="1" si="169"/>
        <v>0</v>
      </c>
      <c r="CC50" s="150">
        <f t="shared" ca="1" si="169"/>
        <v>0</v>
      </c>
      <c r="CD50" s="150">
        <f t="shared" ca="1" si="169"/>
        <v>0</v>
      </c>
      <c r="CE50" s="150">
        <f t="shared" ca="1" si="169"/>
        <v>0</v>
      </c>
      <c r="CF50" s="150">
        <f t="shared" ca="1" si="169"/>
        <v>0</v>
      </c>
      <c r="CG50" s="150">
        <f t="shared" ca="1" si="169"/>
        <v>0</v>
      </c>
      <c r="CH50" s="150">
        <f t="shared" ca="1" si="169"/>
        <v>0</v>
      </c>
      <c r="CI50" s="150">
        <f t="shared" ca="1" si="169"/>
        <v>0</v>
      </c>
      <c r="CJ50" s="150">
        <f t="shared" ref="CJ50:CS52" ca="1" si="170">-AG51</f>
        <v>0</v>
      </c>
      <c r="CK50" s="150">
        <f t="shared" ca="1" si="170"/>
        <v>0</v>
      </c>
      <c r="CL50" s="150">
        <f t="shared" ca="1" si="170"/>
        <v>0</v>
      </c>
      <c r="CM50" s="150">
        <f t="shared" ca="1" si="170"/>
        <v>0</v>
      </c>
      <c r="CN50" s="150">
        <f t="shared" ca="1" si="170"/>
        <v>0</v>
      </c>
      <c r="CO50" s="150">
        <f t="shared" ca="1" si="170"/>
        <v>0</v>
      </c>
      <c r="CP50" s="150">
        <f t="shared" ca="1" si="170"/>
        <v>0</v>
      </c>
      <c r="CQ50" s="150">
        <f t="shared" ca="1" si="170"/>
        <v>0</v>
      </c>
      <c r="CR50" s="150">
        <f t="shared" ca="1" si="170"/>
        <v>0</v>
      </c>
      <c r="CS50" s="150">
        <f t="shared" ca="1" si="170"/>
        <v>0</v>
      </c>
      <c r="CT50" s="150">
        <f t="shared" ref="CT50:CX52" ca="1" si="171">-AQ51</f>
        <v>0</v>
      </c>
      <c r="CU50" s="150">
        <f t="shared" ca="1" si="171"/>
        <v>0</v>
      </c>
      <c r="CV50" s="150">
        <f t="shared" ca="1" si="171"/>
        <v>0</v>
      </c>
      <c r="CW50" s="150">
        <f t="shared" ca="1" si="171"/>
        <v>0</v>
      </c>
      <c r="CX50" s="151">
        <f t="shared" ca="1" si="171"/>
        <v>0</v>
      </c>
    </row>
    <row r="51" spans="3:102" outlineLevel="1" x14ac:dyDescent="0.25">
      <c r="C51" s="4" t="str">
        <f t="shared" si="2"/>
        <v>Line 51: Operating Expenses. This is a calculation. This is simply the basecase multiplied by the relative scenario.</v>
      </c>
      <c r="E51" s="4">
        <f t="shared" si="3"/>
        <v>51</v>
      </c>
      <c r="F51" s="4" t="s">
        <v>8</v>
      </c>
      <c r="G51" s="4" t="s">
        <v>10</v>
      </c>
      <c r="H51" s="1" t="s">
        <v>21</v>
      </c>
      <c r="I51" s="1" t="s">
        <v>10</v>
      </c>
      <c r="K51" s="1" t="s">
        <v>4</v>
      </c>
      <c r="M51" s="35">
        <f t="shared" ref="M51:AU51" ca="1" si="172">M37*M44</f>
        <v>0</v>
      </c>
      <c r="N51" s="36">
        <f t="shared" ca="1" si="172"/>
        <v>0</v>
      </c>
      <c r="O51" s="36">
        <f t="shared" ca="1" si="172"/>
        <v>0</v>
      </c>
      <c r="P51" s="36">
        <f t="shared" ca="1" si="172"/>
        <v>0</v>
      </c>
      <c r="Q51" s="36">
        <f t="shared" ca="1" si="172"/>
        <v>0</v>
      </c>
      <c r="R51" s="36">
        <f t="shared" ca="1" si="172"/>
        <v>0</v>
      </c>
      <c r="S51" s="36">
        <f t="shared" ca="1" si="172"/>
        <v>0</v>
      </c>
      <c r="T51" s="36">
        <f t="shared" ca="1" si="172"/>
        <v>0</v>
      </c>
      <c r="U51" s="36">
        <f t="shared" ca="1" si="172"/>
        <v>0</v>
      </c>
      <c r="V51" s="36">
        <f t="shared" ca="1" si="172"/>
        <v>0</v>
      </c>
      <c r="W51" s="36">
        <f t="shared" ca="1" si="172"/>
        <v>0</v>
      </c>
      <c r="X51" s="36">
        <f t="shared" ca="1" si="172"/>
        <v>0</v>
      </c>
      <c r="Y51" s="36">
        <f t="shared" ca="1" si="172"/>
        <v>0</v>
      </c>
      <c r="Z51" s="36">
        <f t="shared" ca="1" si="172"/>
        <v>0</v>
      </c>
      <c r="AA51" s="36">
        <f t="shared" ca="1" si="172"/>
        <v>0</v>
      </c>
      <c r="AB51" s="36">
        <f t="shared" ca="1" si="172"/>
        <v>0</v>
      </c>
      <c r="AC51" s="36">
        <f t="shared" ca="1" si="172"/>
        <v>0</v>
      </c>
      <c r="AD51" s="36">
        <f t="shared" ca="1" si="172"/>
        <v>0</v>
      </c>
      <c r="AE51" s="36">
        <f t="shared" ca="1" si="172"/>
        <v>0</v>
      </c>
      <c r="AF51" s="36">
        <f t="shared" ca="1" si="172"/>
        <v>0</v>
      </c>
      <c r="AG51" s="36">
        <f t="shared" ca="1" si="172"/>
        <v>0</v>
      </c>
      <c r="AH51" s="36">
        <f t="shared" ca="1" si="172"/>
        <v>0</v>
      </c>
      <c r="AI51" s="36">
        <f t="shared" ca="1" si="172"/>
        <v>0</v>
      </c>
      <c r="AJ51" s="36">
        <f t="shared" ca="1" si="172"/>
        <v>0</v>
      </c>
      <c r="AK51" s="36">
        <f t="shared" ca="1" si="172"/>
        <v>0</v>
      </c>
      <c r="AL51" s="36">
        <f t="shared" ca="1" si="172"/>
        <v>0</v>
      </c>
      <c r="AM51" s="36">
        <f t="shared" ca="1" si="172"/>
        <v>0</v>
      </c>
      <c r="AN51" s="36">
        <f t="shared" ca="1" si="172"/>
        <v>0</v>
      </c>
      <c r="AO51" s="36">
        <f t="shared" ca="1" si="172"/>
        <v>0</v>
      </c>
      <c r="AP51" s="36">
        <f t="shared" ca="1" si="172"/>
        <v>0</v>
      </c>
      <c r="AQ51" s="36">
        <f t="shared" ca="1" si="172"/>
        <v>0</v>
      </c>
      <c r="AR51" s="36">
        <f t="shared" ca="1" si="172"/>
        <v>0</v>
      </c>
      <c r="AS51" s="36">
        <f t="shared" ca="1" si="172"/>
        <v>0</v>
      </c>
      <c r="AT51" s="36">
        <f t="shared" ca="1" si="172"/>
        <v>0</v>
      </c>
      <c r="AU51" s="37">
        <f t="shared" ca="1" si="172"/>
        <v>0</v>
      </c>
      <c r="BO51" s="156" t="str">
        <f t="shared" si="165"/>
        <v>Expected Debt Principal Repayments</v>
      </c>
      <c r="BP51" s="150">
        <f t="shared" ca="1" si="168"/>
        <v>0</v>
      </c>
      <c r="BQ51" s="150">
        <f t="shared" ca="1" si="168"/>
        <v>0</v>
      </c>
      <c r="BR51" s="150">
        <f t="shared" ca="1" si="168"/>
        <v>0</v>
      </c>
      <c r="BS51" s="150">
        <f t="shared" ca="1" si="168"/>
        <v>0</v>
      </c>
      <c r="BT51" s="150">
        <f t="shared" ca="1" si="168"/>
        <v>0</v>
      </c>
      <c r="BU51" s="150">
        <f t="shared" ca="1" si="168"/>
        <v>0</v>
      </c>
      <c r="BV51" s="150">
        <f t="shared" ca="1" si="168"/>
        <v>0</v>
      </c>
      <c r="BW51" s="150">
        <f t="shared" ca="1" si="168"/>
        <v>0</v>
      </c>
      <c r="BX51" s="150">
        <f t="shared" ca="1" si="168"/>
        <v>0</v>
      </c>
      <c r="BY51" s="150">
        <f t="shared" ca="1" si="168"/>
        <v>0</v>
      </c>
      <c r="BZ51" s="150">
        <f t="shared" ca="1" si="169"/>
        <v>0</v>
      </c>
      <c r="CA51" s="150">
        <f t="shared" ca="1" si="169"/>
        <v>0</v>
      </c>
      <c r="CB51" s="150">
        <f t="shared" ca="1" si="169"/>
        <v>0</v>
      </c>
      <c r="CC51" s="150">
        <f t="shared" ca="1" si="169"/>
        <v>0</v>
      </c>
      <c r="CD51" s="150">
        <f t="shared" ca="1" si="169"/>
        <v>0</v>
      </c>
      <c r="CE51" s="150">
        <f t="shared" ca="1" si="169"/>
        <v>0</v>
      </c>
      <c r="CF51" s="150">
        <f t="shared" ca="1" si="169"/>
        <v>0</v>
      </c>
      <c r="CG51" s="150">
        <f t="shared" ca="1" si="169"/>
        <v>0</v>
      </c>
      <c r="CH51" s="150">
        <f t="shared" ca="1" si="169"/>
        <v>0</v>
      </c>
      <c r="CI51" s="150">
        <f t="shared" ca="1" si="169"/>
        <v>0</v>
      </c>
      <c r="CJ51" s="150">
        <f t="shared" ca="1" si="170"/>
        <v>0</v>
      </c>
      <c r="CK51" s="150">
        <f t="shared" ca="1" si="170"/>
        <v>0</v>
      </c>
      <c r="CL51" s="150">
        <f t="shared" ca="1" si="170"/>
        <v>0</v>
      </c>
      <c r="CM51" s="150">
        <f t="shared" ca="1" si="170"/>
        <v>0</v>
      </c>
      <c r="CN51" s="150">
        <f t="shared" ca="1" si="170"/>
        <v>0</v>
      </c>
      <c r="CO51" s="150">
        <f t="shared" ca="1" si="170"/>
        <v>0</v>
      </c>
      <c r="CP51" s="150">
        <f t="shared" ca="1" si="170"/>
        <v>0</v>
      </c>
      <c r="CQ51" s="150">
        <f t="shared" ca="1" si="170"/>
        <v>0</v>
      </c>
      <c r="CR51" s="150">
        <f t="shared" ca="1" si="170"/>
        <v>0</v>
      </c>
      <c r="CS51" s="150">
        <f t="shared" ca="1" si="170"/>
        <v>0</v>
      </c>
      <c r="CT51" s="150">
        <f t="shared" ca="1" si="171"/>
        <v>0</v>
      </c>
      <c r="CU51" s="150">
        <f t="shared" ca="1" si="171"/>
        <v>0</v>
      </c>
      <c r="CV51" s="150">
        <f t="shared" ca="1" si="171"/>
        <v>0</v>
      </c>
      <c r="CW51" s="150">
        <f t="shared" ca="1" si="171"/>
        <v>0</v>
      </c>
      <c r="CX51" s="151">
        <f t="shared" ca="1" si="171"/>
        <v>0</v>
      </c>
    </row>
    <row r="52" spans="3:102" outlineLevel="1" x14ac:dyDescent="0.25">
      <c r="C52" s="4" t="str">
        <f t="shared" si="2"/>
        <v>Line 52: Debt Principal payment required. This is a calculation. This is simply the basecase multiplied by the relative scenario.</v>
      </c>
      <c r="E52" s="4">
        <f t="shared" si="3"/>
        <v>52</v>
      </c>
      <c r="F52" s="4" t="s">
        <v>8</v>
      </c>
      <c r="G52" s="4" t="s">
        <v>10</v>
      </c>
      <c r="H52" s="1" t="s">
        <v>21</v>
      </c>
      <c r="I52" s="1" t="s">
        <v>10</v>
      </c>
      <c r="K52" s="1" t="s">
        <v>247</v>
      </c>
      <c r="M52" s="35">
        <f t="shared" ref="M52:AU52" ca="1" si="173">M38*M45</f>
        <v>0</v>
      </c>
      <c r="N52" s="36">
        <f t="shared" ca="1" si="173"/>
        <v>0</v>
      </c>
      <c r="O52" s="36">
        <f t="shared" ca="1" si="173"/>
        <v>0</v>
      </c>
      <c r="P52" s="36">
        <f t="shared" ca="1" si="173"/>
        <v>0</v>
      </c>
      <c r="Q52" s="36">
        <f t="shared" ca="1" si="173"/>
        <v>0</v>
      </c>
      <c r="R52" s="36">
        <f t="shared" ca="1" si="173"/>
        <v>0</v>
      </c>
      <c r="S52" s="36">
        <f t="shared" ca="1" si="173"/>
        <v>0</v>
      </c>
      <c r="T52" s="36">
        <f t="shared" ca="1" si="173"/>
        <v>0</v>
      </c>
      <c r="U52" s="36">
        <f t="shared" ca="1" si="173"/>
        <v>0</v>
      </c>
      <c r="V52" s="36">
        <f t="shared" ca="1" si="173"/>
        <v>0</v>
      </c>
      <c r="W52" s="36">
        <f t="shared" ca="1" si="173"/>
        <v>0</v>
      </c>
      <c r="X52" s="36">
        <f t="shared" ca="1" si="173"/>
        <v>0</v>
      </c>
      <c r="Y52" s="36">
        <f t="shared" ca="1" si="173"/>
        <v>0</v>
      </c>
      <c r="Z52" s="36">
        <f t="shared" ca="1" si="173"/>
        <v>0</v>
      </c>
      <c r="AA52" s="36">
        <f t="shared" ca="1" si="173"/>
        <v>0</v>
      </c>
      <c r="AB52" s="36">
        <f t="shared" ca="1" si="173"/>
        <v>0</v>
      </c>
      <c r="AC52" s="36">
        <f t="shared" ca="1" si="173"/>
        <v>0</v>
      </c>
      <c r="AD52" s="36">
        <f t="shared" ca="1" si="173"/>
        <v>0</v>
      </c>
      <c r="AE52" s="36">
        <f t="shared" ca="1" si="173"/>
        <v>0</v>
      </c>
      <c r="AF52" s="36">
        <f t="shared" ca="1" si="173"/>
        <v>0</v>
      </c>
      <c r="AG52" s="36">
        <f t="shared" ca="1" si="173"/>
        <v>0</v>
      </c>
      <c r="AH52" s="36">
        <f t="shared" ca="1" si="173"/>
        <v>0</v>
      </c>
      <c r="AI52" s="36">
        <f t="shared" ca="1" si="173"/>
        <v>0</v>
      </c>
      <c r="AJ52" s="36">
        <f t="shared" ca="1" si="173"/>
        <v>0</v>
      </c>
      <c r="AK52" s="36">
        <f t="shared" ca="1" si="173"/>
        <v>0</v>
      </c>
      <c r="AL52" s="36">
        <f t="shared" ca="1" si="173"/>
        <v>0</v>
      </c>
      <c r="AM52" s="36">
        <f t="shared" ca="1" si="173"/>
        <v>0</v>
      </c>
      <c r="AN52" s="36">
        <f t="shared" ca="1" si="173"/>
        <v>0</v>
      </c>
      <c r="AO52" s="36">
        <f t="shared" ca="1" si="173"/>
        <v>0</v>
      </c>
      <c r="AP52" s="36">
        <f t="shared" ca="1" si="173"/>
        <v>0</v>
      </c>
      <c r="AQ52" s="36">
        <f t="shared" ca="1" si="173"/>
        <v>0</v>
      </c>
      <c r="AR52" s="36">
        <f t="shared" ca="1" si="173"/>
        <v>0</v>
      </c>
      <c r="AS52" s="36">
        <f t="shared" ca="1" si="173"/>
        <v>0</v>
      </c>
      <c r="AT52" s="36">
        <f t="shared" ca="1" si="173"/>
        <v>0</v>
      </c>
      <c r="AU52" s="37">
        <f t="shared" ca="1" si="173"/>
        <v>0</v>
      </c>
      <c r="BO52" s="156" t="str">
        <f t="shared" si="165"/>
        <v>Expected Debt Interest Repayments</v>
      </c>
      <c r="BP52" s="150">
        <f t="shared" ca="1" si="168"/>
        <v>0</v>
      </c>
      <c r="BQ52" s="150">
        <f t="shared" ca="1" si="168"/>
        <v>0</v>
      </c>
      <c r="BR52" s="150">
        <f t="shared" ca="1" si="168"/>
        <v>0</v>
      </c>
      <c r="BS52" s="150">
        <f t="shared" ca="1" si="168"/>
        <v>0</v>
      </c>
      <c r="BT52" s="150">
        <f t="shared" ca="1" si="168"/>
        <v>0</v>
      </c>
      <c r="BU52" s="150">
        <f t="shared" ca="1" si="168"/>
        <v>0</v>
      </c>
      <c r="BV52" s="150">
        <f t="shared" ca="1" si="168"/>
        <v>0</v>
      </c>
      <c r="BW52" s="150">
        <f t="shared" ca="1" si="168"/>
        <v>0</v>
      </c>
      <c r="BX52" s="150">
        <f t="shared" ca="1" si="168"/>
        <v>0</v>
      </c>
      <c r="BY52" s="150">
        <f t="shared" ca="1" si="168"/>
        <v>0</v>
      </c>
      <c r="BZ52" s="150">
        <f t="shared" ca="1" si="169"/>
        <v>0</v>
      </c>
      <c r="CA52" s="150">
        <f t="shared" ca="1" si="169"/>
        <v>0</v>
      </c>
      <c r="CB52" s="150">
        <f t="shared" ca="1" si="169"/>
        <v>0</v>
      </c>
      <c r="CC52" s="150">
        <f t="shared" ca="1" si="169"/>
        <v>0</v>
      </c>
      <c r="CD52" s="150">
        <f t="shared" ca="1" si="169"/>
        <v>0</v>
      </c>
      <c r="CE52" s="150">
        <f t="shared" ca="1" si="169"/>
        <v>0</v>
      </c>
      <c r="CF52" s="150">
        <f t="shared" ca="1" si="169"/>
        <v>0</v>
      </c>
      <c r="CG52" s="150">
        <f t="shared" ca="1" si="169"/>
        <v>0</v>
      </c>
      <c r="CH52" s="150">
        <f t="shared" ca="1" si="169"/>
        <v>0</v>
      </c>
      <c r="CI52" s="150">
        <f t="shared" ca="1" si="169"/>
        <v>0</v>
      </c>
      <c r="CJ52" s="150">
        <f t="shared" ca="1" si="170"/>
        <v>0</v>
      </c>
      <c r="CK52" s="150">
        <f t="shared" ca="1" si="170"/>
        <v>0</v>
      </c>
      <c r="CL52" s="150">
        <f t="shared" ca="1" si="170"/>
        <v>0</v>
      </c>
      <c r="CM52" s="150">
        <f t="shared" ca="1" si="170"/>
        <v>0</v>
      </c>
      <c r="CN52" s="150">
        <f t="shared" ca="1" si="170"/>
        <v>0</v>
      </c>
      <c r="CO52" s="150">
        <f t="shared" ca="1" si="170"/>
        <v>0</v>
      </c>
      <c r="CP52" s="150">
        <f t="shared" ca="1" si="170"/>
        <v>0</v>
      </c>
      <c r="CQ52" s="150">
        <f t="shared" ca="1" si="170"/>
        <v>0</v>
      </c>
      <c r="CR52" s="150">
        <f t="shared" ca="1" si="170"/>
        <v>0</v>
      </c>
      <c r="CS52" s="150">
        <f t="shared" ca="1" si="170"/>
        <v>0</v>
      </c>
      <c r="CT52" s="150">
        <f t="shared" ca="1" si="171"/>
        <v>0</v>
      </c>
      <c r="CU52" s="150">
        <f t="shared" ca="1" si="171"/>
        <v>0</v>
      </c>
      <c r="CV52" s="150">
        <f t="shared" ca="1" si="171"/>
        <v>0</v>
      </c>
      <c r="CW52" s="150">
        <f t="shared" ca="1" si="171"/>
        <v>0</v>
      </c>
      <c r="CX52" s="151">
        <f t="shared" ca="1" si="171"/>
        <v>0</v>
      </c>
    </row>
    <row r="53" spans="3:102" outlineLevel="1" x14ac:dyDescent="0.25">
      <c r="C53" s="4" t="str">
        <f t="shared" si="2"/>
        <v>Line 53: Debt Interest payment required. This is a calculation. This is simply the basecase multiplied by the relative scenario.</v>
      </c>
      <c r="E53" s="4">
        <f t="shared" si="3"/>
        <v>53</v>
      </c>
      <c r="F53" s="4" t="s">
        <v>8</v>
      </c>
      <c r="G53" s="4" t="s">
        <v>10</v>
      </c>
      <c r="H53" s="1" t="s">
        <v>21</v>
      </c>
      <c r="I53" s="1" t="s">
        <v>10</v>
      </c>
      <c r="K53" s="1" t="s">
        <v>46</v>
      </c>
      <c r="M53" s="35">
        <f t="shared" ref="M53:AU53" ca="1" si="174">M39*M46</f>
        <v>0</v>
      </c>
      <c r="N53" s="36">
        <f t="shared" ca="1" si="174"/>
        <v>0</v>
      </c>
      <c r="O53" s="36">
        <f t="shared" ca="1" si="174"/>
        <v>0</v>
      </c>
      <c r="P53" s="36">
        <f t="shared" ca="1" si="174"/>
        <v>0</v>
      </c>
      <c r="Q53" s="36">
        <f t="shared" ca="1" si="174"/>
        <v>0</v>
      </c>
      <c r="R53" s="36">
        <f t="shared" ca="1" si="174"/>
        <v>0</v>
      </c>
      <c r="S53" s="36">
        <f t="shared" ca="1" si="174"/>
        <v>0</v>
      </c>
      <c r="T53" s="36">
        <f t="shared" ca="1" si="174"/>
        <v>0</v>
      </c>
      <c r="U53" s="36">
        <f t="shared" ca="1" si="174"/>
        <v>0</v>
      </c>
      <c r="V53" s="36">
        <f t="shared" ca="1" si="174"/>
        <v>0</v>
      </c>
      <c r="W53" s="36">
        <f t="shared" ca="1" si="174"/>
        <v>0</v>
      </c>
      <c r="X53" s="36">
        <f t="shared" ca="1" si="174"/>
        <v>0</v>
      </c>
      <c r="Y53" s="36">
        <f t="shared" ca="1" si="174"/>
        <v>0</v>
      </c>
      <c r="Z53" s="36">
        <f t="shared" ca="1" si="174"/>
        <v>0</v>
      </c>
      <c r="AA53" s="36">
        <f t="shared" ca="1" si="174"/>
        <v>0</v>
      </c>
      <c r="AB53" s="36">
        <f t="shared" ca="1" si="174"/>
        <v>0</v>
      </c>
      <c r="AC53" s="36">
        <f t="shared" ca="1" si="174"/>
        <v>0</v>
      </c>
      <c r="AD53" s="36">
        <f t="shared" ca="1" si="174"/>
        <v>0</v>
      </c>
      <c r="AE53" s="36">
        <f t="shared" ca="1" si="174"/>
        <v>0</v>
      </c>
      <c r="AF53" s="36">
        <f t="shared" ca="1" si="174"/>
        <v>0</v>
      </c>
      <c r="AG53" s="36">
        <f t="shared" ca="1" si="174"/>
        <v>0</v>
      </c>
      <c r="AH53" s="36">
        <f t="shared" ca="1" si="174"/>
        <v>0</v>
      </c>
      <c r="AI53" s="36">
        <f t="shared" ca="1" si="174"/>
        <v>0</v>
      </c>
      <c r="AJ53" s="36">
        <f t="shared" ca="1" si="174"/>
        <v>0</v>
      </c>
      <c r="AK53" s="36">
        <f t="shared" ca="1" si="174"/>
        <v>0</v>
      </c>
      <c r="AL53" s="36">
        <f t="shared" ca="1" si="174"/>
        <v>0</v>
      </c>
      <c r="AM53" s="36">
        <f t="shared" ca="1" si="174"/>
        <v>0</v>
      </c>
      <c r="AN53" s="36">
        <f t="shared" ca="1" si="174"/>
        <v>0</v>
      </c>
      <c r="AO53" s="36">
        <f t="shared" ca="1" si="174"/>
        <v>0</v>
      </c>
      <c r="AP53" s="36">
        <f t="shared" ca="1" si="174"/>
        <v>0</v>
      </c>
      <c r="AQ53" s="36">
        <f t="shared" ca="1" si="174"/>
        <v>0</v>
      </c>
      <c r="AR53" s="36">
        <f t="shared" ca="1" si="174"/>
        <v>0</v>
      </c>
      <c r="AS53" s="36">
        <f t="shared" ca="1" si="174"/>
        <v>0</v>
      </c>
      <c r="AT53" s="36">
        <f t="shared" ca="1" si="174"/>
        <v>0</v>
      </c>
      <c r="AU53" s="37">
        <f t="shared" ca="1" si="174"/>
        <v>0</v>
      </c>
      <c r="BO53" s="156" t="str">
        <f t="shared" si="165"/>
        <v>Direct Support payments</v>
      </c>
      <c r="BP53" s="150">
        <f t="shared" ref="BP53:CX53" ca="1" si="175">-M55</f>
        <v>0</v>
      </c>
      <c r="BQ53" s="150">
        <f t="shared" ca="1" si="175"/>
        <v>0</v>
      </c>
      <c r="BR53" s="150">
        <f t="shared" ca="1" si="175"/>
        <v>0</v>
      </c>
      <c r="BS53" s="150">
        <f t="shared" ca="1" si="175"/>
        <v>0</v>
      </c>
      <c r="BT53" s="150">
        <f t="shared" ca="1" si="175"/>
        <v>0</v>
      </c>
      <c r="BU53" s="150">
        <f t="shared" ca="1" si="175"/>
        <v>0</v>
      </c>
      <c r="BV53" s="150">
        <f t="shared" ca="1" si="175"/>
        <v>0</v>
      </c>
      <c r="BW53" s="150">
        <f t="shared" ca="1" si="175"/>
        <v>0</v>
      </c>
      <c r="BX53" s="150">
        <f t="shared" ca="1" si="175"/>
        <v>0</v>
      </c>
      <c r="BY53" s="150">
        <f t="shared" ca="1" si="175"/>
        <v>0</v>
      </c>
      <c r="BZ53" s="150">
        <f t="shared" ca="1" si="175"/>
        <v>0</v>
      </c>
      <c r="CA53" s="150">
        <f t="shared" ca="1" si="175"/>
        <v>0</v>
      </c>
      <c r="CB53" s="150">
        <f t="shared" ca="1" si="175"/>
        <v>0</v>
      </c>
      <c r="CC53" s="150">
        <f t="shared" ca="1" si="175"/>
        <v>0</v>
      </c>
      <c r="CD53" s="150">
        <f t="shared" ca="1" si="175"/>
        <v>0</v>
      </c>
      <c r="CE53" s="150">
        <f t="shared" ca="1" si="175"/>
        <v>0</v>
      </c>
      <c r="CF53" s="150">
        <f t="shared" ca="1" si="175"/>
        <v>0</v>
      </c>
      <c r="CG53" s="150">
        <f t="shared" ca="1" si="175"/>
        <v>0</v>
      </c>
      <c r="CH53" s="150">
        <f t="shared" ca="1" si="175"/>
        <v>0</v>
      </c>
      <c r="CI53" s="150">
        <f t="shared" ca="1" si="175"/>
        <v>0</v>
      </c>
      <c r="CJ53" s="150">
        <f t="shared" ca="1" si="175"/>
        <v>0</v>
      </c>
      <c r="CK53" s="150">
        <f t="shared" ca="1" si="175"/>
        <v>0</v>
      </c>
      <c r="CL53" s="150">
        <f t="shared" ca="1" si="175"/>
        <v>0</v>
      </c>
      <c r="CM53" s="150">
        <f t="shared" ca="1" si="175"/>
        <v>0</v>
      </c>
      <c r="CN53" s="150">
        <f t="shared" ca="1" si="175"/>
        <v>0</v>
      </c>
      <c r="CO53" s="150">
        <f t="shared" ca="1" si="175"/>
        <v>0</v>
      </c>
      <c r="CP53" s="150">
        <f t="shared" ca="1" si="175"/>
        <v>0</v>
      </c>
      <c r="CQ53" s="150">
        <f t="shared" ca="1" si="175"/>
        <v>0</v>
      </c>
      <c r="CR53" s="150">
        <f t="shared" ca="1" si="175"/>
        <v>0</v>
      </c>
      <c r="CS53" s="150">
        <f t="shared" ca="1" si="175"/>
        <v>0</v>
      </c>
      <c r="CT53" s="150">
        <f t="shared" ca="1" si="175"/>
        <v>0</v>
      </c>
      <c r="CU53" s="150">
        <f t="shared" ca="1" si="175"/>
        <v>0</v>
      </c>
      <c r="CV53" s="150">
        <f t="shared" ca="1" si="175"/>
        <v>0</v>
      </c>
      <c r="CW53" s="150">
        <f t="shared" ca="1" si="175"/>
        <v>0</v>
      </c>
      <c r="CX53" s="151">
        <f t="shared" ca="1" si="175"/>
        <v>0</v>
      </c>
    </row>
    <row r="54" spans="3:102" outlineLevel="1" x14ac:dyDescent="0.25">
      <c r="C54" s="4" t="str">
        <f t="shared" si="2"/>
        <v>Line 54: Net cashflow after debt servicing. This is a calculation. This is the sum of scenario income and costs</v>
      </c>
      <c r="E54" s="4">
        <f t="shared" si="3"/>
        <v>54</v>
      </c>
      <c r="F54" s="4" t="s">
        <v>8</v>
      </c>
      <c r="G54" s="4" t="s">
        <v>10</v>
      </c>
      <c r="H54" s="1" t="s">
        <v>52</v>
      </c>
      <c r="I54" s="1" t="s">
        <v>10</v>
      </c>
      <c r="K54" s="1" t="s">
        <v>16</v>
      </c>
      <c r="M54" s="35">
        <f ca="1">SUM(M50:M53)</f>
        <v>0</v>
      </c>
      <c r="N54" s="36">
        <f t="shared" ref="N54:AU54" ca="1" si="176">SUM(N50:N53)</f>
        <v>0</v>
      </c>
      <c r="O54" s="36">
        <f t="shared" ca="1" si="176"/>
        <v>0</v>
      </c>
      <c r="P54" s="36">
        <f t="shared" ca="1" si="176"/>
        <v>0</v>
      </c>
      <c r="Q54" s="36">
        <f t="shared" ca="1" si="176"/>
        <v>0</v>
      </c>
      <c r="R54" s="36">
        <f t="shared" ca="1" si="176"/>
        <v>0</v>
      </c>
      <c r="S54" s="36">
        <f t="shared" ca="1" si="176"/>
        <v>0</v>
      </c>
      <c r="T54" s="36">
        <f t="shared" ca="1" si="176"/>
        <v>0</v>
      </c>
      <c r="U54" s="36">
        <f t="shared" ca="1" si="176"/>
        <v>0</v>
      </c>
      <c r="V54" s="36">
        <f t="shared" ca="1" si="176"/>
        <v>0</v>
      </c>
      <c r="W54" s="36">
        <f t="shared" ca="1" si="176"/>
        <v>0</v>
      </c>
      <c r="X54" s="36">
        <f t="shared" ca="1" si="176"/>
        <v>0</v>
      </c>
      <c r="Y54" s="36">
        <f t="shared" ca="1" si="176"/>
        <v>0</v>
      </c>
      <c r="Z54" s="36">
        <f t="shared" ca="1" si="176"/>
        <v>0</v>
      </c>
      <c r="AA54" s="36">
        <f t="shared" ca="1" si="176"/>
        <v>0</v>
      </c>
      <c r="AB54" s="36">
        <f t="shared" ca="1" si="176"/>
        <v>0</v>
      </c>
      <c r="AC54" s="36">
        <f t="shared" ca="1" si="176"/>
        <v>0</v>
      </c>
      <c r="AD54" s="36">
        <f t="shared" ca="1" si="176"/>
        <v>0</v>
      </c>
      <c r="AE54" s="36">
        <f t="shared" ca="1" si="176"/>
        <v>0</v>
      </c>
      <c r="AF54" s="36">
        <f t="shared" ca="1" si="176"/>
        <v>0</v>
      </c>
      <c r="AG54" s="36">
        <f t="shared" ca="1" si="176"/>
        <v>0</v>
      </c>
      <c r="AH54" s="36">
        <f t="shared" ca="1" si="176"/>
        <v>0</v>
      </c>
      <c r="AI54" s="36">
        <f t="shared" ca="1" si="176"/>
        <v>0</v>
      </c>
      <c r="AJ54" s="36">
        <f t="shared" ca="1" si="176"/>
        <v>0</v>
      </c>
      <c r="AK54" s="36">
        <f t="shared" ca="1" si="176"/>
        <v>0</v>
      </c>
      <c r="AL54" s="36">
        <f t="shared" ca="1" si="176"/>
        <v>0</v>
      </c>
      <c r="AM54" s="36">
        <f t="shared" ca="1" si="176"/>
        <v>0</v>
      </c>
      <c r="AN54" s="36">
        <f t="shared" ca="1" si="176"/>
        <v>0</v>
      </c>
      <c r="AO54" s="36">
        <f t="shared" ca="1" si="176"/>
        <v>0</v>
      </c>
      <c r="AP54" s="36">
        <f t="shared" ca="1" si="176"/>
        <v>0</v>
      </c>
      <c r="AQ54" s="36">
        <f t="shared" ca="1" si="176"/>
        <v>0</v>
      </c>
      <c r="AR54" s="36">
        <f t="shared" ca="1" si="176"/>
        <v>0</v>
      </c>
      <c r="AS54" s="36">
        <f t="shared" ca="1" si="176"/>
        <v>0</v>
      </c>
      <c r="AT54" s="36">
        <f t="shared" ca="1" si="176"/>
        <v>0</v>
      </c>
      <c r="AU54" s="37">
        <f t="shared" ca="1" si="176"/>
        <v>0</v>
      </c>
      <c r="BO54" s="157" t="str">
        <f t="shared" si="165"/>
        <v>Direct Government receipts</v>
      </c>
      <c r="BP54" s="148">
        <f t="shared" ref="BP54:CX54" ca="1" si="177">M56</f>
        <v>0</v>
      </c>
      <c r="BQ54" s="148">
        <f t="shared" ca="1" si="177"/>
        <v>0</v>
      </c>
      <c r="BR54" s="148">
        <f t="shared" ca="1" si="177"/>
        <v>0</v>
      </c>
      <c r="BS54" s="148">
        <f t="shared" ca="1" si="177"/>
        <v>0</v>
      </c>
      <c r="BT54" s="148">
        <f t="shared" ca="1" si="177"/>
        <v>0</v>
      </c>
      <c r="BU54" s="148">
        <f t="shared" ca="1" si="177"/>
        <v>0</v>
      </c>
      <c r="BV54" s="148">
        <f t="shared" ca="1" si="177"/>
        <v>0</v>
      </c>
      <c r="BW54" s="148">
        <f t="shared" ca="1" si="177"/>
        <v>0</v>
      </c>
      <c r="BX54" s="148">
        <f t="shared" ca="1" si="177"/>
        <v>0</v>
      </c>
      <c r="BY54" s="148">
        <f t="shared" ca="1" si="177"/>
        <v>0</v>
      </c>
      <c r="BZ54" s="148">
        <f t="shared" ca="1" si="177"/>
        <v>0</v>
      </c>
      <c r="CA54" s="148">
        <f t="shared" ca="1" si="177"/>
        <v>0</v>
      </c>
      <c r="CB54" s="148">
        <f t="shared" ca="1" si="177"/>
        <v>0</v>
      </c>
      <c r="CC54" s="148">
        <f t="shared" ca="1" si="177"/>
        <v>0</v>
      </c>
      <c r="CD54" s="148">
        <f t="shared" ca="1" si="177"/>
        <v>0</v>
      </c>
      <c r="CE54" s="148">
        <f t="shared" ca="1" si="177"/>
        <v>0</v>
      </c>
      <c r="CF54" s="148">
        <f t="shared" ca="1" si="177"/>
        <v>0</v>
      </c>
      <c r="CG54" s="148">
        <f t="shared" ca="1" si="177"/>
        <v>0</v>
      </c>
      <c r="CH54" s="148">
        <f t="shared" ca="1" si="177"/>
        <v>0</v>
      </c>
      <c r="CI54" s="148">
        <f t="shared" ca="1" si="177"/>
        <v>0</v>
      </c>
      <c r="CJ54" s="148">
        <f t="shared" ca="1" si="177"/>
        <v>0</v>
      </c>
      <c r="CK54" s="148">
        <f t="shared" ca="1" si="177"/>
        <v>0</v>
      </c>
      <c r="CL54" s="148">
        <f t="shared" ca="1" si="177"/>
        <v>0</v>
      </c>
      <c r="CM54" s="148">
        <f t="shared" ca="1" si="177"/>
        <v>0</v>
      </c>
      <c r="CN54" s="148">
        <f t="shared" ca="1" si="177"/>
        <v>0</v>
      </c>
      <c r="CO54" s="148">
        <f t="shared" ca="1" si="177"/>
        <v>0</v>
      </c>
      <c r="CP54" s="148">
        <f t="shared" ca="1" si="177"/>
        <v>0</v>
      </c>
      <c r="CQ54" s="148">
        <f t="shared" ca="1" si="177"/>
        <v>0</v>
      </c>
      <c r="CR54" s="148">
        <f t="shared" ca="1" si="177"/>
        <v>0</v>
      </c>
      <c r="CS54" s="148">
        <f t="shared" ca="1" si="177"/>
        <v>0</v>
      </c>
      <c r="CT54" s="148">
        <f t="shared" ca="1" si="177"/>
        <v>0</v>
      </c>
      <c r="CU54" s="148">
        <f t="shared" ca="1" si="177"/>
        <v>0</v>
      </c>
      <c r="CV54" s="148">
        <f t="shared" ca="1" si="177"/>
        <v>0</v>
      </c>
      <c r="CW54" s="148">
        <f t="shared" ca="1" si="177"/>
        <v>0</v>
      </c>
      <c r="CX54" s="149">
        <f t="shared" ca="1" si="177"/>
        <v>0</v>
      </c>
    </row>
    <row r="55" spans="3:102" outlineLevel="1" x14ac:dyDescent="0.25">
      <c r="C55" s="4" t="str">
        <f t="shared" si="2"/>
        <v>Line 55: Direct Support payments. This is a calculation. This is simply the basecase multiplied by the relative scenario.</v>
      </c>
      <c r="E55" s="4">
        <f t="shared" si="3"/>
        <v>55</v>
      </c>
      <c r="F55" s="4" t="s">
        <v>8</v>
      </c>
      <c r="G55" s="4" t="s">
        <v>10</v>
      </c>
      <c r="H55" s="1" t="s">
        <v>21</v>
      </c>
      <c r="I55" s="1" t="s">
        <v>10</v>
      </c>
      <c r="K55" s="1" t="str">
        <f>K40</f>
        <v>Direct Support payments</v>
      </c>
      <c r="M55" s="38">
        <f t="shared" ref="M55:AU55" ca="1" si="178">M40*M47</f>
        <v>0</v>
      </c>
      <c r="N55" s="39">
        <f t="shared" ca="1" si="178"/>
        <v>0</v>
      </c>
      <c r="O55" s="39">
        <f t="shared" ca="1" si="178"/>
        <v>0</v>
      </c>
      <c r="P55" s="39">
        <f t="shared" ca="1" si="178"/>
        <v>0</v>
      </c>
      <c r="Q55" s="39">
        <f t="shared" ca="1" si="178"/>
        <v>0</v>
      </c>
      <c r="R55" s="39">
        <f t="shared" ca="1" si="178"/>
        <v>0</v>
      </c>
      <c r="S55" s="39">
        <f t="shared" ca="1" si="178"/>
        <v>0</v>
      </c>
      <c r="T55" s="39">
        <f t="shared" ca="1" si="178"/>
        <v>0</v>
      </c>
      <c r="U55" s="39">
        <f t="shared" ca="1" si="178"/>
        <v>0</v>
      </c>
      <c r="V55" s="39">
        <f t="shared" ca="1" si="178"/>
        <v>0</v>
      </c>
      <c r="W55" s="39">
        <f t="shared" ca="1" si="178"/>
        <v>0</v>
      </c>
      <c r="X55" s="39">
        <f t="shared" ca="1" si="178"/>
        <v>0</v>
      </c>
      <c r="Y55" s="39">
        <f t="shared" ca="1" si="178"/>
        <v>0</v>
      </c>
      <c r="Z55" s="39">
        <f t="shared" ca="1" si="178"/>
        <v>0</v>
      </c>
      <c r="AA55" s="39">
        <f t="shared" ca="1" si="178"/>
        <v>0</v>
      </c>
      <c r="AB55" s="39">
        <f t="shared" ca="1" si="178"/>
        <v>0</v>
      </c>
      <c r="AC55" s="39">
        <f t="shared" ca="1" si="178"/>
        <v>0</v>
      </c>
      <c r="AD55" s="39">
        <f t="shared" ca="1" si="178"/>
        <v>0</v>
      </c>
      <c r="AE55" s="39">
        <f t="shared" ca="1" si="178"/>
        <v>0</v>
      </c>
      <c r="AF55" s="39">
        <f t="shared" ca="1" si="178"/>
        <v>0</v>
      </c>
      <c r="AG55" s="39">
        <f t="shared" ca="1" si="178"/>
        <v>0</v>
      </c>
      <c r="AH55" s="39">
        <f t="shared" ca="1" si="178"/>
        <v>0</v>
      </c>
      <c r="AI55" s="39">
        <f t="shared" ca="1" si="178"/>
        <v>0</v>
      </c>
      <c r="AJ55" s="39">
        <f t="shared" ca="1" si="178"/>
        <v>0</v>
      </c>
      <c r="AK55" s="39">
        <f t="shared" ca="1" si="178"/>
        <v>0</v>
      </c>
      <c r="AL55" s="39">
        <f t="shared" ca="1" si="178"/>
        <v>0</v>
      </c>
      <c r="AM55" s="39">
        <f t="shared" ca="1" si="178"/>
        <v>0</v>
      </c>
      <c r="AN55" s="39">
        <f t="shared" ca="1" si="178"/>
        <v>0</v>
      </c>
      <c r="AO55" s="39">
        <f t="shared" ca="1" si="178"/>
        <v>0</v>
      </c>
      <c r="AP55" s="39">
        <f t="shared" ca="1" si="178"/>
        <v>0</v>
      </c>
      <c r="AQ55" s="39">
        <f t="shared" ca="1" si="178"/>
        <v>0</v>
      </c>
      <c r="AR55" s="39">
        <f t="shared" ca="1" si="178"/>
        <v>0</v>
      </c>
      <c r="AS55" s="39">
        <f t="shared" ca="1" si="178"/>
        <v>0</v>
      </c>
      <c r="AT55" s="39">
        <f t="shared" ca="1" si="178"/>
        <v>0</v>
      </c>
      <c r="AU55" s="40">
        <f t="shared" ca="1" si="178"/>
        <v>0</v>
      </c>
      <c r="BO55" s="155" t="s">
        <v>236</v>
      </c>
      <c r="BP55" s="146">
        <f t="shared" ref="BP55:CX55" ca="1" si="179">BP49-BP50</f>
        <v>0</v>
      </c>
      <c r="BQ55" s="146">
        <f t="shared" ca="1" si="179"/>
        <v>0</v>
      </c>
      <c r="BR55" s="146">
        <f t="shared" ca="1" si="179"/>
        <v>0</v>
      </c>
      <c r="BS55" s="146">
        <f t="shared" ca="1" si="179"/>
        <v>0</v>
      </c>
      <c r="BT55" s="146">
        <f t="shared" ca="1" si="179"/>
        <v>0</v>
      </c>
      <c r="BU55" s="146">
        <f t="shared" ca="1" si="179"/>
        <v>0</v>
      </c>
      <c r="BV55" s="146">
        <f t="shared" ca="1" si="179"/>
        <v>0</v>
      </c>
      <c r="BW55" s="146">
        <f t="shared" ca="1" si="179"/>
        <v>0</v>
      </c>
      <c r="BX55" s="146">
        <f t="shared" ca="1" si="179"/>
        <v>0</v>
      </c>
      <c r="BY55" s="146">
        <f t="shared" ca="1" si="179"/>
        <v>0</v>
      </c>
      <c r="BZ55" s="146">
        <f t="shared" ca="1" si="179"/>
        <v>0</v>
      </c>
      <c r="CA55" s="146">
        <f t="shared" ca="1" si="179"/>
        <v>0</v>
      </c>
      <c r="CB55" s="146">
        <f t="shared" ca="1" si="179"/>
        <v>0</v>
      </c>
      <c r="CC55" s="146">
        <f t="shared" ca="1" si="179"/>
        <v>0</v>
      </c>
      <c r="CD55" s="146">
        <f t="shared" ca="1" si="179"/>
        <v>0</v>
      </c>
      <c r="CE55" s="146">
        <f t="shared" ca="1" si="179"/>
        <v>0</v>
      </c>
      <c r="CF55" s="146">
        <f t="shared" ca="1" si="179"/>
        <v>0</v>
      </c>
      <c r="CG55" s="146">
        <f t="shared" ca="1" si="179"/>
        <v>0</v>
      </c>
      <c r="CH55" s="146">
        <f t="shared" ca="1" si="179"/>
        <v>0</v>
      </c>
      <c r="CI55" s="146">
        <f t="shared" ca="1" si="179"/>
        <v>0</v>
      </c>
      <c r="CJ55" s="146">
        <f t="shared" ca="1" si="179"/>
        <v>0</v>
      </c>
      <c r="CK55" s="146">
        <f t="shared" ca="1" si="179"/>
        <v>0</v>
      </c>
      <c r="CL55" s="146">
        <f t="shared" ca="1" si="179"/>
        <v>0</v>
      </c>
      <c r="CM55" s="146">
        <f t="shared" ca="1" si="179"/>
        <v>0</v>
      </c>
      <c r="CN55" s="146">
        <f t="shared" ca="1" si="179"/>
        <v>0</v>
      </c>
      <c r="CO55" s="146">
        <f t="shared" ca="1" si="179"/>
        <v>0</v>
      </c>
      <c r="CP55" s="146">
        <f t="shared" ca="1" si="179"/>
        <v>0</v>
      </c>
      <c r="CQ55" s="146">
        <f t="shared" ca="1" si="179"/>
        <v>0</v>
      </c>
      <c r="CR55" s="146">
        <f t="shared" ca="1" si="179"/>
        <v>0</v>
      </c>
      <c r="CS55" s="146">
        <f t="shared" ca="1" si="179"/>
        <v>0</v>
      </c>
      <c r="CT55" s="146">
        <f t="shared" ca="1" si="179"/>
        <v>0</v>
      </c>
      <c r="CU55" s="146">
        <f t="shared" ca="1" si="179"/>
        <v>0</v>
      </c>
      <c r="CV55" s="146">
        <f t="shared" ca="1" si="179"/>
        <v>0</v>
      </c>
      <c r="CW55" s="146">
        <f t="shared" ca="1" si="179"/>
        <v>0</v>
      </c>
      <c r="CX55" s="147">
        <f t="shared" ca="1" si="179"/>
        <v>0</v>
      </c>
    </row>
    <row r="56" spans="3:102" ht="15.75" outlineLevel="1" thickBot="1" x14ac:dyDescent="0.3">
      <c r="C56" s="4" t="str">
        <f t="shared" si="2"/>
        <v>Line 56: Direct Government receipts. This is a calculation. This is simply the basecase multiplied by the relative scenario.</v>
      </c>
      <c r="E56" s="4">
        <f t="shared" si="3"/>
        <v>56</v>
      </c>
      <c r="F56" s="4" t="s">
        <v>8</v>
      </c>
      <c r="G56" s="4" t="s">
        <v>10</v>
      </c>
      <c r="H56" s="1" t="s">
        <v>21</v>
      </c>
      <c r="I56" s="1" t="s">
        <v>10</v>
      </c>
      <c r="K56" s="1" t="str">
        <f>K41</f>
        <v>Direct Government receipts</v>
      </c>
      <c r="M56" s="59">
        <f t="shared" ref="M56:AU56" ca="1" si="180">M41*M48</f>
        <v>0</v>
      </c>
      <c r="N56" s="60">
        <f t="shared" ca="1" si="180"/>
        <v>0</v>
      </c>
      <c r="O56" s="60">
        <f t="shared" ca="1" si="180"/>
        <v>0</v>
      </c>
      <c r="P56" s="60">
        <f t="shared" ca="1" si="180"/>
        <v>0</v>
      </c>
      <c r="Q56" s="60">
        <f t="shared" ca="1" si="180"/>
        <v>0</v>
      </c>
      <c r="R56" s="60">
        <f t="shared" ca="1" si="180"/>
        <v>0</v>
      </c>
      <c r="S56" s="60">
        <f t="shared" ca="1" si="180"/>
        <v>0</v>
      </c>
      <c r="T56" s="60">
        <f t="shared" ca="1" si="180"/>
        <v>0</v>
      </c>
      <c r="U56" s="60">
        <f t="shared" ca="1" si="180"/>
        <v>0</v>
      </c>
      <c r="V56" s="60">
        <f t="shared" ca="1" si="180"/>
        <v>0</v>
      </c>
      <c r="W56" s="60">
        <f t="shared" ca="1" si="180"/>
        <v>0</v>
      </c>
      <c r="X56" s="60">
        <f t="shared" ca="1" si="180"/>
        <v>0</v>
      </c>
      <c r="Y56" s="60">
        <f t="shared" ca="1" si="180"/>
        <v>0</v>
      </c>
      <c r="Z56" s="60">
        <f t="shared" ca="1" si="180"/>
        <v>0</v>
      </c>
      <c r="AA56" s="60">
        <f t="shared" ca="1" si="180"/>
        <v>0</v>
      </c>
      <c r="AB56" s="60">
        <f t="shared" ca="1" si="180"/>
        <v>0</v>
      </c>
      <c r="AC56" s="60">
        <f t="shared" ca="1" si="180"/>
        <v>0</v>
      </c>
      <c r="AD56" s="60">
        <f t="shared" ca="1" si="180"/>
        <v>0</v>
      </c>
      <c r="AE56" s="60">
        <f t="shared" ca="1" si="180"/>
        <v>0</v>
      </c>
      <c r="AF56" s="60">
        <f t="shared" ca="1" si="180"/>
        <v>0</v>
      </c>
      <c r="AG56" s="60">
        <f t="shared" ca="1" si="180"/>
        <v>0</v>
      </c>
      <c r="AH56" s="60">
        <f t="shared" ca="1" si="180"/>
        <v>0</v>
      </c>
      <c r="AI56" s="60">
        <f t="shared" ca="1" si="180"/>
        <v>0</v>
      </c>
      <c r="AJ56" s="60">
        <f t="shared" ca="1" si="180"/>
        <v>0</v>
      </c>
      <c r="AK56" s="60">
        <f t="shared" ca="1" si="180"/>
        <v>0</v>
      </c>
      <c r="AL56" s="60">
        <f t="shared" ca="1" si="180"/>
        <v>0</v>
      </c>
      <c r="AM56" s="60">
        <f t="shared" ca="1" si="180"/>
        <v>0</v>
      </c>
      <c r="AN56" s="60">
        <f t="shared" ca="1" si="180"/>
        <v>0</v>
      </c>
      <c r="AO56" s="60">
        <f t="shared" ca="1" si="180"/>
        <v>0</v>
      </c>
      <c r="AP56" s="60">
        <f t="shared" ca="1" si="180"/>
        <v>0</v>
      </c>
      <c r="AQ56" s="60">
        <f t="shared" ca="1" si="180"/>
        <v>0</v>
      </c>
      <c r="AR56" s="60">
        <f t="shared" ca="1" si="180"/>
        <v>0</v>
      </c>
      <c r="AS56" s="60">
        <f t="shared" ca="1" si="180"/>
        <v>0</v>
      </c>
      <c r="AT56" s="60">
        <f t="shared" ca="1" si="180"/>
        <v>0</v>
      </c>
      <c r="AU56" s="61">
        <f t="shared" ca="1" si="180"/>
        <v>0</v>
      </c>
      <c r="BO56" s="156" t="s">
        <v>237</v>
      </c>
      <c r="BP56" s="150">
        <f t="shared" ref="BP56:CX56" ca="1" si="181">BP51+BP52</f>
        <v>0</v>
      </c>
      <c r="BQ56" s="150">
        <f t="shared" ca="1" si="181"/>
        <v>0</v>
      </c>
      <c r="BR56" s="150">
        <f t="shared" ca="1" si="181"/>
        <v>0</v>
      </c>
      <c r="BS56" s="150">
        <f t="shared" ca="1" si="181"/>
        <v>0</v>
      </c>
      <c r="BT56" s="150">
        <f t="shared" ca="1" si="181"/>
        <v>0</v>
      </c>
      <c r="BU56" s="150">
        <f t="shared" ca="1" si="181"/>
        <v>0</v>
      </c>
      <c r="BV56" s="150">
        <f t="shared" ca="1" si="181"/>
        <v>0</v>
      </c>
      <c r="BW56" s="150">
        <f t="shared" ca="1" si="181"/>
        <v>0</v>
      </c>
      <c r="BX56" s="150">
        <f t="shared" ca="1" si="181"/>
        <v>0</v>
      </c>
      <c r="BY56" s="150">
        <f t="shared" ca="1" si="181"/>
        <v>0</v>
      </c>
      <c r="BZ56" s="150">
        <f t="shared" ca="1" si="181"/>
        <v>0</v>
      </c>
      <c r="CA56" s="150">
        <f t="shared" ca="1" si="181"/>
        <v>0</v>
      </c>
      <c r="CB56" s="150">
        <f t="shared" ca="1" si="181"/>
        <v>0</v>
      </c>
      <c r="CC56" s="150">
        <f t="shared" ca="1" si="181"/>
        <v>0</v>
      </c>
      <c r="CD56" s="150">
        <f t="shared" ca="1" si="181"/>
        <v>0</v>
      </c>
      <c r="CE56" s="150">
        <f t="shared" ca="1" si="181"/>
        <v>0</v>
      </c>
      <c r="CF56" s="150">
        <f t="shared" ca="1" si="181"/>
        <v>0</v>
      </c>
      <c r="CG56" s="150">
        <f t="shared" ca="1" si="181"/>
        <v>0</v>
      </c>
      <c r="CH56" s="150">
        <f t="shared" ca="1" si="181"/>
        <v>0</v>
      </c>
      <c r="CI56" s="150">
        <f t="shared" ca="1" si="181"/>
        <v>0</v>
      </c>
      <c r="CJ56" s="150">
        <f t="shared" ca="1" si="181"/>
        <v>0</v>
      </c>
      <c r="CK56" s="150">
        <f t="shared" ca="1" si="181"/>
        <v>0</v>
      </c>
      <c r="CL56" s="150">
        <f t="shared" ca="1" si="181"/>
        <v>0</v>
      </c>
      <c r="CM56" s="150">
        <f t="shared" ca="1" si="181"/>
        <v>0</v>
      </c>
      <c r="CN56" s="150">
        <f t="shared" ca="1" si="181"/>
        <v>0</v>
      </c>
      <c r="CO56" s="150">
        <f t="shared" ca="1" si="181"/>
        <v>0</v>
      </c>
      <c r="CP56" s="150">
        <f t="shared" ca="1" si="181"/>
        <v>0</v>
      </c>
      <c r="CQ56" s="150">
        <f t="shared" ca="1" si="181"/>
        <v>0</v>
      </c>
      <c r="CR56" s="150">
        <f t="shared" ca="1" si="181"/>
        <v>0</v>
      </c>
      <c r="CS56" s="150">
        <f t="shared" ca="1" si="181"/>
        <v>0</v>
      </c>
      <c r="CT56" s="150">
        <f t="shared" ca="1" si="181"/>
        <v>0</v>
      </c>
      <c r="CU56" s="150">
        <f t="shared" ca="1" si="181"/>
        <v>0</v>
      </c>
      <c r="CV56" s="150">
        <f t="shared" ca="1" si="181"/>
        <v>0</v>
      </c>
      <c r="CW56" s="150">
        <f t="shared" ca="1" si="181"/>
        <v>0</v>
      </c>
      <c r="CX56" s="151">
        <f t="shared" ca="1" si="181"/>
        <v>0</v>
      </c>
    </row>
    <row r="57" spans="3:102" outlineLevel="1" x14ac:dyDescent="0.25">
      <c r="C57" s="4" t="str">
        <f t="shared" si="2"/>
        <v/>
      </c>
      <c r="E57" s="4">
        <f t="shared" si="3"/>
        <v>57</v>
      </c>
      <c r="G57" s="4" t="s">
        <v>10</v>
      </c>
      <c r="I57" s="1" t="s">
        <v>10</v>
      </c>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BO57" s="157" t="s">
        <v>241</v>
      </c>
      <c r="BP57" s="148">
        <f ca="1">BP53-BP54</f>
        <v>0</v>
      </c>
      <c r="BQ57" s="148">
        <f t="shared" ref="BQ57:CX57" ca="1" si="182">BQ53-BQ54</f>
        <v>0</v>
      </c>
      <c r="BR57" s="148">
        <f t="shared" ca="1" si="182"/>
        <v>0</v>
      </c>
      <c r="BS57" s="148">
        <f t="shared" ca="1" si="182"/>
        <v>0</v>
      </c>
      <c r="BT57" s="148">
        <f t="shared" ca="1" si="182"/>
        <v>0</v>
      </c>
      <c r="BU57" s="148">
        <f t="shared" ca="1" si="182"/>
        <v>0</v>
      </c>
      <c r="BV57" s="148">
        <f t="shared" ca="1" si="182"/>
        <v>0</v>
      </c>
      <c r="BW57" s="148">
        <f t="shared" ca="1" si="182"/>
        <v>0</v>
      </c>
      <c r="BX57" s="148">
        <f t="shared" ca="1" si="182"/>
        <v>0</v>
      </c>
      <c r="BY57" s="148">
        <f t="shared" ca="1" si="182"/>
        <v>0</v>
      </c>
      <c r="BZ57" s="148">
        <f t="shared" ca="1" si="182"/>
        <v>0</v>
      </c>
      <c r="CA57" s="148">
        <f t="shared" ca="1" si="182"/>
        <v>0</v>
      </c>
      <c r="CB57" s="148">
        <f t="shared" ca="1" si="182"/>
        <v>0</v>
      </c>
      <c r="CC57" s="148">
        <f t="shared" ca="1" si="182"/>
        <v>0</v>
      </c>
      <c r="CD57" s="148">
        <f t="shared" ca="1" si="182"/>
        <v>0</v>
      </c>
      <c r="CE57" s="148">
        <f t="shared" ca="1" si="182"/>
        <v>0</v>
      </c>
      <c r="CF57" s="148">
        <f t="shared" ca="1" si="182"/>
        <v>0</v>
      </c>
      <c r="CG57" s="148">
        <f t="shared" ca="1" si="182"/>
        <v>0</v>
      </c>
      <c r="CH57" s="148">
        <f t="shared" ca="1" si="182"/>
        <v>0</v>
      </c>
      <c r="CI57" s="148">
        <f t="shared" ca="1" si="182"/>
        <v>0</v>
      </c>
      <c r="CJ57" s="148">
        <f t="shared" ca="1" si="182"/>
        <v>0</v>
      </c>
      <c r="CK57" s="148">
        <f t="shared" ca="1" si="182"/>
        <v>0</v>
      </c>
      <c r="CL57" s="148">
        <f t="shared" ca="1" si="182"/>
        <v>0</v>
      </c>
      <c r="CM57" s="148">
        <f t="shared" ca="1" si="182"/>
        <v>0</v>
      </c>
      <c r="CN57" s="148">
        <f t="shared" ca="1" si="182"/>
        <v>0</v>
      </c>
      <c r="CO57" s="148">
        <f t="shared" ca="1" si="182"/>
        <v>0</v>
      </c>
      <c r="CP57" s="148">
        <f t="shared" ca="1" si="182"/>
        <v>0</v>
      </c>
      <c r="CQ57" s="148">
        <f t="shared" ca="1" si="182"/>
        <v>0</v>
      </c>
      <c r="CR57" s="148">
        <f t="shared" ca="1" si="182"/>
        <v>0</v>
      </c>
      <c r="CS57" s="148">
        <f t="shared" ca="1" si="182"/>
        <v>0</v>
      </c>
      <c r="CT57" s="148">
        <f t="shared" ca="1" si="182"/>
        <v>0</v>
      </c>
      <c r="CU57" s="148">
        <f t="shared" ca="1" si="182"/>
        <v>0</v>
      </c>
      <c r="CV57" s="148">
        <f t="shared" ca="1" si="182"/>
        <v>0</v>
      </c>
      <c r="CW57" s="148">
        <f t="shared" ca="1" si="182"/>
        <v>0</v>
      </c>
      <c r="CX57" s="149">
        <f t="shared" ca="1" si="182"/>
        <v>0</v>
      </c>
    </row>
    <row r="58" spans="3:102" s="45" customFormat="1" x14ac:dyDescent="0.25">
      <c r="C58" s="44" t="str">
        <f t="shared" si="2"/>
        <v/>
      </c>
      <c r="D58" s="44"/>
      <c r="E58" s="44">
        <f t="shared" si="3"/>
        <v>58</v>
      </c>
      <c r="F58" s="44"/>
      <c r="G58" s="44" t="s">
        <v>10</v>
      </c>
      <c r="I58" s="45" t="s">
        <v>10</v>
      </c>
    </row>
    <row r="59" spans="3:102" ht="19.5" thickBot="1" x14ac:dyDescent="0.35">
      <c r="C59" s="4" t="str">
        <f t="shared" si="2"/>
        <v>Line 59: . This is a new section of the model. These are the combined cashflow of New Project and Existing Business</v>
      </c>
      <c r="E59" s="4">
        <f t="shared" si="3"/>
        <v>59</v>
      </c>
      <c r="F59" s="4" t="s">
        <v>23</v>
      </c>
      <c r="G59" s="4" t="s">
        <v>10</v>
      </c>
      <c r="H59" s="3" t="s">
        <v>24</v>
      </c>
      <c r="I59" s="1" t="s">
        <v>10</v>
      </c>
      <c r="J59" s="3" t="s">
        <v>22</v>
      </c>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BO59" s="154"/>
      <c r="BP59" s="152">
        <f>M$5</f>
        <v>2020</v>
      </c>
      <c r="BQ59" s="152">
        <f t="shared" ref="BQ59:CX59" si="183">N$5</f>
        <v>2021</v>
      </c>
      <c r="BR59" s="152">
        <f t="shared" si="183"/>
        <v>2022</v>
      </c>
      <c r="BS59" s="152">
        <f t="shared" si="183"/>
        <v>2023</v>
      </c>
      <c r="BT59" s="152">
        <f t="shared" si="183"/>
        <v>2024</v>
      </c>
      <c r="BU59" s="152">
        <f t="shared" si="183"/>
        <v>2025</v>
      </c>
      <c r="BV59" s="152">
        <f t="shared" si="183"/>
        <v>2026</v>
      </c>
      <c r="BW59" s="152">
        <f t="shared" si="183"/>
        <v>2027</v>
      </c>
      <c r="BX59" s="152">
        <f t="shared" si="183"/>
        <v>2028</v>
      </c>
      <c r="BY59" s="152">
        <f t="shared" si="183"/>
        <v>2029</v>
      </c>
      <c r="BZ59" s="152">
        <f t="shared" si="183"/>
        <v>2030</v>
      </c>
      <c r="CA59" s="152">
        <f t="shared" si="183"/>
        <v>2031</v>
      </c>
      <c r="CB59" s="152">
        <f t="shared" si="183"/>
        <v>2032</v>
      </c>
      <c r="CC59" s="152">
        <f t="shared" si="183"/>
        <v>2033</v>
      </c>
      <c r="CD59" s="152">
        <f t="shared" si="183"/>
        <v>2034</v>
      </c>
      <c r="CE59" s="152">
        <f t="shared" si="183"/>
        <v>2035</v>
      </c>
      <c r="CF59" s="152">
        <f t="shared" si="183"/>
        <v>2036</v>
      </c>
      <c r="CG59" s="152">
        <f t="shared" si="183"/>
        <v>2037</v>
      </c>
      <c r="CH59" s="152">
        <f t="shared" si="183"/>
        <v>2038</v>
      </c>
      <c r="CI59" s="152">
        <f t="shared" si="183"/>
        <v>2039</v>
      </c>
      <c r="CJ59" s="152">
        <f t="shared" si="183"/>
        <v>2040</v>
      </c>
      <c r="CK59" s="152">
        <f t="shared" si="183"/>
        <v>2041</v>
      </c>
      <c r="CL59" s="152">
        <f t="shared" si="183"/>
        <v>2042</v>
      </c>
      <c r="CM59" s="152">
        <f t="shared" si="183"/>
        <v>2043</v>
      </c>
      <c r="CN59" s="152">
        <f t="shared" si="183"/>
        <v>2044</v>
      </c>
      <c r="CO59" s="152">
        <f t="shared" si="183"/>
        <v>2045</v>
      </c>
      <c r="CP59" s="152">
        <f t="shared" si="183"/>
        <v>2046</v>
      </c>
      <c r="CQ59" s="152">
        <f t="shared" si="183"/>
        <v>2047</v>
      </c>
      <c r="CR59" s="152">
        <f t="shared" si="183"/>
        <v>2048</v>
      </c>
      <c r="CS59" s="152">
        <f t="shared" si="183"/>
        <v>2049</v>
      </c>
      <c r="CT59" s="152">
        <f t="shared" si="183"/>
        <v>2050</v>
      </c>
      <c r="CU59" s="152">
        <f t="shared" si="183"/>
        <v>2051</v>
      </c>
      <c r="CV59" s="152">
        <f t="shared" si="183"/>
        <v>2052</v>
      </c>
      <c r="CW59" s="152">
        <f t="shared" si="183"/>
        <v>2053</v>
      </c>
      <c r="CX59" s="153">
        <f t="shared" si="183"/>
        <v>2054</v>
      </c>
    </row>
    <row r="60" spans="3:102" x14ac:dyDescent="0.25">
      <c r="C60" s="4" t="str">
        <f t="shared" si="2"/>
        <v>Line 60: Gross Income. This is a calculation. This is simply the sum from the existing and new.</v>
      </c>
      <c r="E60" s="4">
        <f t="shared" si="3"/>
        <v>60</v>
      </c>
      <c r="F60" s="4" t="s">
        <v>8</v>
      </c>
      <c r="G60" s="4" t="s">
        <v>10</v>
      </c>
      <c r="H60" s="1" t="s">
        <v>25</v>
      </c>
      <c r="I60" s="1" t="s">
        <v>10</v>
      </c>
      <c r="K60" s="1" t="s">
        <v>0</v>
      </c>
      <c r="M60" s="32">
        <f t="shared" ref="M60:AU60" ca="1" si="184">M21+M50</f>
        <v>0</v>
      </c>
      <c r="N60" s="33">
        <f t="shared" ca="1" si="184"/>
        <v>0</v>
      </c>
      <c r="O60" s="33">
        <f t="shared" ca="1" si="184"/>
        <v>0</v>
      </c>
      <c r="P60" s="33">
        <f t="shared" ca="1" si="184"/>
        <v>0</v>
      </c>
      <c r="Q60" s="33">
        <f t="shared" ca="1" si="184"/>
        <v>0</v>
      </c>
      <c r="R60" s="33">
        <f t="shared" ca="1" si="184"/>
        <v>0</v>
      </c>
      <c r="S60" s="33">
        <f t="shared" ca="1" si="184"/>
        <v>0</v>
      </c>
      <c r="T60" s="33">
        <f t="shared" ca="1" si="184"/>
        <v>0</v>
      </c>
      <c r="U60" s="33">
        <f t="shared" ca="1" si="184"/>
        <v>0</v>
      </c>
      <c r="V60" s="33">
        <f t="shared" ca="1" si="184"/>
        <v>0</v>
      </c>
      <c r="W60" s="33">
        <f t="shared" ca="1" si="184"/>
        <v>0</v>
      </c>
      <c r="X60" s="33">
        <f t="shared" ca="1" si="184"/>
        <v>0</v>
      </c>
      <c r="Y60" s="33">
        <f t="shared" ca="1" si="184"/>
        <v>0</v>
      </c>
      <c r="Z60" s="33">
        <f t="shared" ca="1" si="184"/>
        <v>0</v>
      </c>
      <c r="AA60" s="33">
        <f t="shared" ca="1" si="184"/>
        <v>0</v>
      </c>
      <c r="AB60" s="33">
        <f t="shared" ca="1" si="184"/>
        <v>0</v>
      </c>
      <c r="AC60" s="33">
        <f t="shared" ca="1" si="184"/>
        <v>0</v>
      </c>
      <c r="AD60" s="33">
        <f t="shared" ca="1" si="184"/>
        <v>0</v>
      </c>
      <c r="AE60" s="33">
        <f t="shared" ca="1" si="184"/>
        <v>0</v>
      </c>
      <c r="AF60" s="33">
        <f t="shared" ca="1" si="184"/>
        <v>0</v>
      </c>
      <c r="AG60" s="33">
        <f t="shared" ca="1" si="184"/>
        <v>0</v>
      </c>
      <c r="AH60" s="33">
        <f t="shared" ca="1" si="184"/>
        <v>0</v>
      </c>
      <c r="AI60" s="33">
        <f t="shared" ca="1" si="184"/>
        <v>0</v>
      </c>
      <c r="AJ60" s="33">
        <f t="shared" ca="1" si="184"/>
        <v>0</v>
      </c>
      <c r="AK60" s="33">
        <f t="shared" ca="1" si="184"/>
        <v>0</v>
      </c>
      <c r="AL60" s="33">
        <f t="shared" ca="1" si="184"/>
        <v>0</v>
      </c>
      <c r="AM60" s="33">
        <f t="shared" ca="1" si="184"/>
        <v>0</v>
      </c>
      <c r="AN60" s="33">
        <f t="shared" ca="1" si="184"/>
        <v>0</v>
      </c>
      <c r="AO60" s="33">
        <f t="shared" ca="1" si="184"/>
        <v>0</v>
      </c>
      <c r="AP60" s="33">
        <f t="shared" ca="1" si="184"/>
        <v>0</v>
      </c>
      <c r="AQ60" s="33">
        <f t="shared" ca="1" si="184"/>
        <v>0</v>
      </c>
      <c r="AR60" s="33">
        <f t="shared" ca="1" si="184"/>
        <v>0</v>
      </c>
      <c r="AS60" s="33">
        <f t="shared" ca="1" si="184"/>
        <v>0</v>
      </c>
      <c r="AT60" s="33">
        <f t="shared" ca="1" si="184"/>
        <v>0</v>
      </c>
      <c r="AU60" s="34">
        <f t="shared" ca="1" si="184"/>
        <v>0</v>
      </c>
      <c r="BO60" s="155" t="str">
        <f>K60</f>
        <v>Gross Income</v>
      </c>
      <c r="BP60" s="146">
        <f ca="1">M60</f>
        <v>0</v>
      </c>
      <c r="BQ60" s="146">
        <f t="shared" ref="BQ60:CX60" ca="1" si="185">N60</f>
        <v>0</v>
      </c>
      <c r="BR60" s="146">
        <f t="shared" ca="1" si="185"/>
        <v>0</v>
      </c>
      <c r="BS60" s="146">
        <f t="shared" ca="1" si="185"/>
        <v>0</v>
      </c>
      <c r="BT60" s="146">
        <f t="shared" ca="1" si="185"/>
        <v>0</v>
      </c>
      <c r="BU60" s="146">
        <f t="shared" ca="1" si="185"/>
        <v>0</v>
      </c>
      <c r="BV60" s="146">
        <f t="shared" ca="1" si="185"/>
        <v>0</v>
      </c>
      <c r="BW60" s="146">
        <f t="shared" ca="1" si="185"/>
        <v>0</v>
      </c>
      <c r="BX60" s="146">
        <f t="shared" ca="1" si="185"/>
        <v>0</v>
      </c>
      <c r="BY60" s="146">
        <f t="shared" ca="1" si="185"/>
        <v>0</v>
      </c>
      <c r="BZ60" s="146">
        <f t="shared" ca="1" si="185"/>
        <v>0</v>
      </c>
      <c r="CA60" s="146">
        <f t="shared" ca="1" si="185"/>
        <v>0</v>
      </c>
      <c r="CB60" s="146">
        <f t="shared" ca="1" si="185"/>
        <v>0</v>
      </c>
      <c r="CC60" s="146">
        <f t="shared" ca="1" si="185"/>
        <v>0</v>
      </c>
      <c r="CD60" s="146">
        <f t="shared" ca="1" si="185"/>
        <v>0</v>
      </c>
      <c r="CE60" s="146">
        <f t="shared" ca="1" si="185"/>
        <v>0</v>
      </c>
      <c r="CF60" s="146">
        <f t="shared" ca="1" si="185"/>
        <v>0</v>
      </c>
      <c r="CG60" s="146">
        <f t="shared" ca="1" si="185"/>
        <v>0</v>
      </c>
      <c r="CH60" s="146">
        <f t="shared" ca="1" si="185"/>
        <v>0</v>
      </c>
      <c r="CI60" s="146">
        <f t="shared" ca="1" si="185"/>
        <v>0</v>
      </c>
      <c r="CJ60" s="146">
        <f t="shared" ca="1" si="185"/>
        <v>0</v>
      </c>
      <c r="CK60" s="146">
        <f t="shared" ca="1" si="185"/>
        <v>0</v>
      </c>
      <c r="CL60" s="146">
        <f t="shared" ca="1" si="185"/>
        <v>0</v>
      </c>
      <c r="CM60" s="146">
        <f t="shared" ca="1" si="185"/>
        <v>0</v>
      </c>
      <c r="CN60" s="146">
        <f t="shared" ca="1" si="185"/>
        <v>0</v>
      </c>
      <c r="CO60" s="146">
        <f t="shared" ca="1" si="185"/>
        <v>0</v>
      </c>
      <c r="CP60" s="146">
        <f t="shared" ca="1" si="185"/>
        <v>0</v>
      </c>
      <c r="CQ60" s="146">
        <f t="shared" ca="1" si="185"/>
        <v>0</v>
      </c>
      <c r="CR60" s="146">
        <f t="shared" ca="1" si="185"/>
        <v>0</v>
      </c>
      <c r="CS60" s="146">
        <f t="shared" ca="1" si="185"/>
        <v>0</v>
      </c>
      <c r="CT60" s="146">
        <f t="shared" ca="1" si="185"/>
        <v>0</v>
      </c>
      <c r="CU60" s="146">
        <f t="shared" ca="1" si="185"/>
        <v>0</v>
      </c>
      <c r="CV60" s="146">
        <f t="shared" ca="1" si="185"/>
        <v>0</v>
      </c>
      <c r="CW60" s="146">
        <f t="shared" ca="1" si="185"/>
        <v>0</v>
      </c>
      <c r="CX60" s="147">
        <f t="shared" ca="1" si="185"/>
        <v>0</v>
      </c>
    </row>
    <row r="61" spans="3:102" x14ac:dyDescent="0.25">
      <c r="C61" s="4" t="str">
        <f t="shared" si="2"/>
        <v>Line 61: Operating Expenses. This is a calculation. This is simply the sum from the existing and new.</v>
      </c>
      <c r="E61" s="4">
        <f t="shared" si="3"/>
        <v>61</v>
      </c>
      <c r="F61" s="4" t="s">
        <v>8</v>
      </c>
      <c r="G61" s="4" t="s">
        <v>10</v>
      </c>
      <c r="H61" s="1" t="s">
        <v>25</v>
      </c>
      <c r="I61" s="1" t="s">
        <v>10</v>
      </c>
      <c r="K61" s="1" t="s">
        <v>4</v>
      </c>
      <c r="M61" s="35">
        <f t="shared" ref="M61:AU61" ca="1" si="186">M22+M51</f>
        <v>0</v>
      </c>
      <c r="N61" s="36">
        <f t="shared" ca="1" si="186"/>
        <v>0</v>
      </c>
      <c r="O61" s="36">
        <f t="shared" ca="1" si="186"/>
        <v>0</v>
      </c>
      <c r="P61" s="36">
        <f t="shared" ca="1" si="186"/>
        <v>0</v>
      </c>
      <c r="Q61" s="36">
        <f t="shared" ca="1" si="186"/>
        <v>0</v>
      </c>
      <c r="R61" s="36">
        <f t="shared" ca="1" si="186"/>
        <v>0</v>
      </c>
      <c r="S61" s="36">
        <f t="shared" ca="1" si="186"/>
        <v>0</v>
      </c>
      <c r="T61" s="36">
        <f t="shared" ca="1" si="186"/>
        <v>0</v>
      </c>
      <c r="U61" s="36">
        <f t="shared" ca="1" si="186"/>
        <v>0</v>
      </c>
      <c r="V61" s="36">
        <f t="shared" ca="1" si="186"/>
        <v>0</v>
      </c>
      <c r="W61" s="36">
        <f t="shared" ca="1" si="186"/>
        <v>0</v>
      </c>
      <c r="X61" s="36">
        <f t="shared" ca="1" si="186"/>
        <v>0</v>
      </c>
      <c r="Y61" s="36">
        <f t="shared" ca="1" si="186"/>
        <v>0</v>
      </c>
      <c r="Z61" s="36">
        <f t="shared" ca="1" si="186"/>
        <v>0</v>
      </c>
      <c r="AA61" s="36">
        <f t="shared" ca="1" si="186"/>
        <v>0</v>
      </c>
      <c r="AB61" s="36">
        <f t="shared" ca="1" si="186"/>
        <v>0</v>
      </c>
      <c r="AC61" s="36">
        <f t="shared" ca="1" si="186"/>
        <v>0</v>
      </c>
      <c r="AD61" s="36">
        <f t="shared" ca="1" si="186"/>
        <v>0</v>
      </c>
      <c r="AE61" s="36">
        <f t="shared" ca="1" si="186"/>
        <v>0</v>
      </c>
      <c r="AF61" s="36">
        <f t="shared" ca="1" si="186"/>
        <v>0</v>
      </c>
      <c r="AG61" s="36">
        <f t="shared" ca="1" si="186"/>
        <v>0</v>
      </c>
      <c r="AH61" s="36">
        <f t="shared" ca="1" si="186"/>
        <v>0</v>
      </c>
      <c r="AI61" s="36">
        <f t="shared" ca="1" si="186"/>
        <v>0</v>
      </c>
      <c r="AJ61" s="36">
        <f t="shared" ca="1" si="186"/>
        <v>0</v>
      </c>
      <c r="AK61" s="36">
        <f t="shared" ca="1" si="186"/>
        <v>0</v>
      </c>
      <c r="AL61" s="36">
        <f t="shared" ca="1" si="186"/>
        <v>0</v>
      </c>
      <c r="AM61" s="36">
        <f t="shared" ca="1" si="186"/>
        <v>0</v>
      </c>
      <c r="AN61" s="36">
        <f t="shared" ca="1" si="186"/>
        <v>0</v>
      </c>
      <c r="AO61" s="36">
        <f t="shared" ca="1" si="186"/>
        <v>0</v>
      </c>
      <c r="AP61" s="36">
        <f t="shared" ca="1" si="186"/>
        <v>0</v>
      </c>
      <c r="AQ61" s="36">
        <f t="shared" ca="1" si="186"/>
        <v>0</v>
      </c>
      <c r="AR61" s="36">
        <f t="shared" ca="1" si="186"/>
        <v>0</v>
      </c>
      <c r="AS61" s="36">
        <f t="shared" ca="1" si="186"/>
        <v>0</v>
      </c>
      <c r="AT61" s="36">
        <f t="shared" ca="1" si="186"/>
        <v>0</v>
      </c>
      <c r="AU61" s="37">
        <f t="shared" ca="1" si="186"/>
        <v>0</v>
      </c>
      <c r="BO61" s="156" t="str">
        <f t="shared" ref="BO61:BO63" si="187">K61</f>
        <v>Operating Expenses</v>
      </c>
      <c r="BP61" s="150">
        <f ca="1">-M61</f>
        <v>0</v>
      </c>
      <c r="BQ61" s="150">
        <f t="shared" ref="BQ61:CF63" ca="1" si="188">-N61</f>
        <v>0</v>
      </c>
      <c r="BR61" s="150">
        <f t="shared" ca="1" si="188"/>
        <v>0</v>
      </c>
      <c r="BS61" s="150">
        <f t="shared" ca="1" si="188"/>
        <v>0</v>
      </c>
      <c r="BT61" s="150">
        <f t="shared" ca="1" si="188"/>
        <v>0</v>
      </c>
      <c r="BU61" s="150">
        <f t="shared" ca="1" si="188"/>
        <v>0</v>
      </c>
      <c r="BV61" s="150">
        <f t="shared" ca="1" si="188"/>
        <v>0</v>
      </c>
      <c r="BW61" s="150">
        <f t="shared" ca="1" si="188"/>
        <v>0</v>
      </c>
      <c r="BX61" s="150">
        <f t="shared" ca="1" si="188"/>
        <v>0</v>
      </c>
      <c r="BY61" s="150">
        <f t="shared" ca="1" si="188"/>
        <v>0</v>
      </c>
      <c r="BZ61" s="150">
        <f t="shared" ca="1" si="188"/>
        <v>0</v>
      </c>
      <c r="CA61" s="150">
        <f t="shared" ca="1" si="188"/>
        <v>0</v>
      </c>
      <c r="CB61" s="150">
        <f t="shared" ca="1" si="188"/>
        <v>0</v>
      </c>
      <c r="CC61" s="150">
        <f t="shared" ca="1" si="188"/>
        <v>0</v>
      </c>
      <c r="CD61" s="150">
        <f t="shared" ca="1" si="188"/>
        <v>0</v>
      </c>
      <c r="CE61" s="150">
        <f t="shared" ca="1" si="188"/>
        <v>0</v>
      </c>
      <c r="CF61" s="150">
        <f t="shared" ca="1" si="188"/>
        <v>0</v>
      </c>
      <c r="CG61" s="150">
        <f t="shared" ref="CG61:CV63" ca="1" si="189">-AD61</f>
        <v>0</v>
      </c>
      <c r="CH61" s="150">
        <f t="shared" ca="1" si="189"/>
        <v>0</v>
      </c>
      <c r="CI61" s="150">
        <f t="shared" ca="1" si="189"/>
        <v>0</v>
      </c>
      <c r="CJ61" s="150">
        <f t="shared" ca="1" si="189"/>
        <v>0</v>
      </c>
      <c r="CK61" s="150">
        <f t="shared" ca="1" si="189"/>
        <v>0</v>
      </c>
      <c r="CL61" s="150">
        <f t="shared" ca="1" si="189"/>
        <v>0</v>
      </c>
      <c r="CM61" s="150">
        <f t="shared" ca="1" si="189"/>
        <v>0</v>
      </c>
      <c r="CN61" s="150">
        <f t="shared" ca="1" si="189"/>
        <v>0</v>
      </c>
      <c r="CO61" s="150">
        <f t="shared" ca="1" si="189"/>
        <v>0</v>
      </c>
      <c r="CP61" s="150">
        <f t="shared" ca="1" si="189"/>
        <v>0</v>
      </c>
      <c r="CQ61" s="150">
        <f t="shared" ca="1" si="189"/>
        <v>0</v>
      </c>
      <c r="CR61" s="150">
        <f t="shared" ca="1" si="189"/>
        <v>0</v>
      </c>
      <c r="CS61" s="150">
        <f t="shared" ca="1" si="189"/>
        <v>0</v>
      </c>
      <c r="CT61" s="150">
        <f t="shared" ca="1" si="189"/>
        <v>0</v>
      </c>
      <c r="CU61" s="150">
        <f t="shared" ca="1" si="189"/>
        <v>0</v>
      </c>
      <c r="CV61" s="150">
        <f t="shared" ca="1" si="189"/>
        <v>0</v>
      </c>
      <c r="CW61" s="150">
        <f t="shared" ref="CW61:CX63" ca="1" si="190">-AT61</f>
        <v>0</v>
      </c>
      <c r="CX61" s="151">
        <f t="shared" ca="1" si="190"/>
        <v>0</v>
      </c>
    </row>
    <row r="62" spans="3:102" x14ac:dyDescent="0.25">
      <c r="C62" s="4" t="str">
        <f t="shared" si="2"/>
        <v>Line 62: Debt Principal payment required. This is a calculation. This is simply the sum from the existing and new.</v>
      </c>
      <c r="E62" s="4">
        <f t="shared" si="3"/>
        <v>62</v>
      </c>
      <c r="F62" s="4" t="s">
        <v>8</v>
      </c>
      <c r="G62" s="4" t="s">
        <v>10</v>
      </c>
      <c r="H62" s="1" t="s">
        <v>25</v>
      </c>
      <c r="I62" s="1" t="s">
        <v>10</v>
      </c>
      <c r="K62" s="1" t="s">
        <v>247</v>
      </c>
      <c r="M62" s="35">
        <f t="shared" ref="M62:AU62" ca="1" si="191">M23+M52</f>
        <v>0</v>
      </c>
      <c r="N62" s="36">
        <f t="shared" ca="1" si="191"/>
        <v>0</v>
      </c>
      <c r="O62" s="36">
        <f t="shared" ca="1" si="191"/>
        <v>0</v>
      </c>
      <c r="P62" s="36">
        <f t="shared" ca="1" si="191"/>
        <v>0</v>
      </c>
      <c r="Q62" s="36">
        <f t="shared" ca="1" si="191"/>
        <v>0</v>
      </c>
      <c r="R62" s="36">
        <f t="shared" ca="1" si="191"/>
        <v>0</v>
      </c>
      <c r="S62" s="36">
        <f t="shared" ca="1" si="191"/>
        <v>0</v>
      </c>
      <c r="T62" s="36">
        <f t="shared" ca="1" si="191"/>
        <v>0</v>
      </c>
      <c r="U62" s="36">
        <f t="shared" ca="1" si="191"/>
        <v>0</v>
      </c>
      <c r="V62" s="36">
        <f t="shared" ca="1" si="191"/>
        <v>0</v>
      </c>
      <c r="W62" s="36">
        <f t="shared" ca="1" si="191"/>
        <v>0</v>
      </c>
      <c r="X62" s="36">
        <f t="shared" ca="1" si="191"/>
        <v>0</v>
      </c>
      <c r="Y62" s="36">
        <f t="shared" ca="1" si="191"/>
        <v>0</v>
      </c>
      <c r="Z62" s="36">
        <f t="shared" ca="1" si="191"/>
        <v>0</v>
      </c>
      <c r="AA62" s="36">
        <f t="shared" ca="1" si="191"/>
        <v>0</v>
      </c>
      <c r="AB62" s="36">
        <f t="shared" ca="1" si="191"/>
        <v>0</v>
      </c>
      <c r="AC62" s="36">
        <f t="shared" ca="1" si="191"/>
        <v>0</v>
      </c>
      <c r="AD62" s="36">
        <f t="shared" ca="1" si="191"/>
        <v>0</v>
      </c>
      <c r="AE62" s="36">
        <f t="shared" ca="1" si="191"/>
        <v>0</v>
      </c>
      <c r="AF62" s="36">
        <f t="shared" ca="1" si="191"/>
        <v>0</v>
      </c>
      <c r="AG62" s="36">
        <f t="shared" ca="1" si="191"/>
        <v>0</v>
      </c>
      <c r="AH62" s="36">
        <f t="shared" ca="1" si="191"/>
        <v>0</v>
      </c>
      <c r="AI62" s="36">
        <f t="shared" ca="1" si="191"/>
        <v>0</v>
      </c>
      <c r="AJ62" s="36">
        <f t="shared" ca="1" si="191"/>
        <v>0</v>
      </c>
      <c r="AK62" s="36">
        <f t="shared" ca="1" si="191"/>
        <v>0</v>
      </c>
      <c r="AL62" s="36">
        <f t="shared" ca="1" si="191"/>
        <v>0</v>
      </c>
      <c r="AM62" s="36">
        <f t="shared" ca="1" si="191"/>
        <v>0</v>
      </c>
      <c r="AN62" s="36">
        <f t="shared" ca="1" si="191"/>
        <v>0</v>
      </c>
      <c r="AO62" s="36">
        <f t="shared" ca="1" si="191"/>
        <v>0</v>
      </c>
      <c r="AP62" s="36">
        <f t="shared" ca="1" si="191"/>
        <v>0</v>
      </c>
      <c r="AQ62" s="36">
        <f t="shared" ca="1" si="191"/>
        <v>0</v>
      </c>
      <c r="AR62" s="36">
        <f t="shared" ca="1" si="191"/>
        <v>0</v>
      </c>
      <c r="AS62" s="36">
        <f t="shared" ca="1" si="191"/>
        <v>0</v>
      </c>
      <c r="AT62" s="36">
        <f t="shared" ca="1" si="191"/>
        <v>0</v>
      </c>
      <c r="AU62" s="37">
        <f t="shared" ca="1" si="191"/>
        <v>0</v>
      </c>
      <c r="BO62" s="156" t="str">
        <f t="shared" si="187"/>
        <v>Debt Principal payment required</v>
      </c>
      <c r="BP62" s="150">
        <f ca="1">-M62</f>
        <v>0</v>
      </c>
      <c r="BQ62" s="150">
        <f t="shared" ca="1" si="188"/>
        <v>0</v>
      </c>
      <c r="BR62" s="150">
        <f t="shared" ca="1" si="188"/>
        <v>0</v>
      </c>
      <c r="BS62" s="150">
        <f t="shared" ca="1" si="188"/>
        <v>0</v>
      </c>
      <c r="BT62" s="150">
        <f t="shared" ca="1" si="188"/>
        <v>0</v>
      </c>
      <c r="BU62" s="150">
        <f t="shared" ca="1" si="188"/>
        <v>0</v>
      </c>
      <c r="BV62" s="150">
        <f t="shared" ca="1" si="188"/>
        <v>0</v>
      </c>
      <c r="BW62" s="150">
        <f t="shared" ca="1" si="188"/>
        <v>0</v>
      </c>
      <c r="BX62" s="150">
        <f t="shared" ca="1" si="188"/>
        <v>0</v>
      </c>
      <c r="BY62" s="150">
        <f t="shared" ca="1" si="188"/>
        <v>0</v>
      </c>
      <c r="BZ62" s="150">
        <f t="shared" ca="1" si="188"/>
        <v>0</v>
      </c>
      <c r="CA62" s="150">
        <f t="shared" ca="1" si="188"/>
        <v>0</v>
      </c>
      <c r="CB62" s="150">
        <f t="shared" ca="1" si="188"/>
        <v>0</v>
      </c>
      <c r="CC62" s="150">
        <f t="shared" ca="1" si="188"/>
        <v>0</v>
      </c>
      <c r="CD62" s="150">
        <f t="shared" ca="1" si="188"/>
        <v>0</v>
      </c>
      <c r="CE62" s="150">
        <f t="shared" ca="1" si="188"/>
        <v>0</v>
      </c>
      <c r="CF62" s="150">
        <f t="shared" ca="1" si="188"/>
        <v>0</v>
      </c>
      <c r="CG62" s="150">
        <f t="shared" ca="1" si="189"/>
        <v>0</v>
      </c>
      <c r="CH62" s="150">
        <f t="shared" ca="1" si="189"/>
        <v>0</v>
      </c>
      <c r="CI62" s="150">
        <f t="shared" ca="1" si="189"/>
        <v>0</v>
      </c>
      <c r="CJ62" s="150">
        <f t="shared" ca="1" si="189"/>
        <v>0</v>
      </c>
      <c r="CK62" s="150">
        <f t="shared" ca="1" si="189"/>
        <v>0</v>
      </c>
      <c r="CL62" s="150">
        <f t="shared" ca="1" si="189"/>
        <v>0</v>
      </c>
      <c r="CM62" s="150">
        <f t="shared" ca="1" si="189"/>
        <v>0</v>
      </c>
      <c r="CN62" s="150">
        <f t="shared" ca="1" si="189"/>
        <v>0</v>
      </c>
      <c r="CO62" s="150">
        <f t="shared" ca="1" si="189"/>
        <v>0</v>
      </c>
      <c r="CP62" s="150">
        <f t="shared" ca="1" si="189"/>
        <v>0</v>
      </c>
      <c r="CQ62" s="150">
        <f t="shared" ca="1" si="189"/>
        <v>0</v>
      </c>
      <c r="CR62" s="150">
        <f t="shared" ca="1" si="189"/>
        <v>0</v>
      </c>
      <c r="CS62" s="150">
        <f t="shared" ca="1" si="189"/>
        <v>0</v>
      </c>
      <c r="CT62" s="150">
        <f t="shared" ca="1" si="189"/>
        <v>0</v>
      </c>
      <c r="CU62" s="150">
        <f t="shared" ca="1" si="189"/>
        <v>0</v>
      </c>
      <c r="CV62" s="150">
        <f t="shared" ca="1" si="189"/>
        <v>0</v>
      </c>
      <c r="CW62" s="150">
        <f t="shared" ca="1" si="190"/>
        <v>0</v>
      </c>
      <c r="CX62" s="151">
        <f t="shared" ca="1" si="190"/>
        <v>0</v>
      </c>
    </row>
    <row r="63" spans="3:102" x14ac:dyDescent="0.25">
      <c r="C63" s="4" t="str">
        <f t="shared" si="2"/>
        <v>Line 63: Debt Interest payment required. This is a calculation. This is simply the sum from the existing and new.</v>
      </c>
      <c r="E63" s="4">
        <f t="shared" si="3"/>
        <v>63</v>
      </c>
      <c r="F63" s="4" t="s">
        <v>8</v>
      </c>
      <c r="G63" s="4" t="s">
        <v>10</v>
      </c>
      <c r="H63" s="1" t="s">
        <v>25</v>
      </c>
      <c r="I63" s="1" t="s">
        <v>10</v>
      </c>
      <c r="K63" s="1" t="s">
        <v>46</v>
      </c>
      <c r="M63" s="35">
        <f t="shared" ref="M63:AU63" ca="1" si="192">M24+M53</f>
        <v>0</v>
      </c>
      <c r="N63" s="36">
        <f t="shared" ca="1" si="192"/>
        <v>0</v>
      </c>
      <c r="O63" s="36">
        <f t="shared" ca="1" si="192"/>
        <v>0</v>
      </c>
      <c r="P63" s="36">
        <f t="shared" ca="1" si="192"/>
        <v>0</v>
      </c>
      <c r="Q63" s="36">
        <f t="shared" ca="1" si="192"/>
        <v>0</v>
      </c>
      <c r="R63" s="36">
        <f t="shared" ca="1" si="192"/>
        <v>0</v>
      </c>
      <c r="S63" s="36">
        <f t="shared" ca="1" si="192"/>
        <v>0</v>
      </c>
      <c r="T63" s="36">
        <f t="shared" ca="1" si="192"/>
        <v>0</v>
      </c>
      <c r="U63" s="36">
        <f t="shared" ca="1" si="192"/>
        <v>0</v>
      </c>
      <c r="V63" s="36">
        <f t="shared" ca="1" si="192"/>
        <v>0</v>
      </c>
      <c r="W63" s="36">
        <f t="shared" ca="1" si="192"/>
        <v>0</v>
      </c>
      <c r="X63" s="36">
        <f t="shared" ca="1" si="192"/>
        <v>0</v>
      </c>
      <c r="Y63" s="36">
        <f t="shared" ca="1" si="192"/>
        <v>0</v>
      </c>
      <c r="Z63" s="36">
        <f t="shared" ca="1" si="192"/>
        <v>0</v>
      </c>
      <c r="AA63" s="36">
        <f t="shared" ca="1" si="192"/>
        <v>0</v>
      </c>
      <c r="AB63" s="36">
        <f t="shared" ca="1" si="192"/>
        <v>0</v>
      </c>
      <c r="AC63" s="36">
        <f t="shared" ca="1" si="192"/>
        <v>0</v>
      </c>
      <c r="AD63" s="36">
        <f t="shared" ca="1" si="192"/>
        <v>0</v>
      </c>
      <c r="AE63" s="36">
        <f t="shared" ca="1" si="192"/>
        <v>0</v>
      </c>
      <c r="AF63" s="36">
        <f t="shared" ca="1" si="192"/>
        <v>0</v>
      </c>
      <c r="AG63" s="36">
        <f t="shared" ca="1" si="192"/>
        <v>0</v>
      </c>
      <c r="AH63" s="36">
        <f t="shared" ca="1" si="192"/>
        <v>0</v>
      </c>
      <c r="AI63" s="36">
        <f t="shared" ca="1" si="192"/>
        <v>0</v>
      </c>
      <c r="AJ63" s="36">
        <f t="shared" ca="1" si="192"/>
        <v>0</v>
      </c>
      <c r="AK63" s="36">
        <f t="shared" ca="1" si="192"/>
        <v>0</v>
      </c>
      <c r="AL63" s="36">
        <f t="shared" ca="1" si="192"/>
        <v>0</v>
      </c>
      <c r="AM63" s="36">
        <f t="shared" ca="1" si="192"/>
        <v>0</v>
      </c>
      <c r="AN63" s="36">
        <f t="shared" ca="1" si="192"/>
        <v>0</v>
      </c>
      <c r="AO63" s="36">
        <f t="shared" ca="1" si="192"/>
        <v>0</v>
      </c>
      <c r="AP63" s="36">
        <f t="shared" ca="1" si="192"/>
        <v>0</v>
      </c>
      <c r="AQ63" s="36">
        <f t="shared" ca="1" si="192"/>
        <v>0</v>
      </c>
      <c r="AR63" s="36">
        <f t="shared" ca="1" si="192"/>
        <v>0</v>
      </c>
      <c r="AS63" s="36">
        <f t="shared" ca="1" si="192"/>
        <v>0</v>
      </c>
      <c r="AT63" s="36">
        <f t="shared" ca="1" si="192"/>
        <v>0</v>
      </c>
      <c r="AU63" s="37">
        <f t="shared" ca="1" si="192"/>
        <v>0</v>
      </c>
      <c r="BO63" s="156" t="str">
        <f t="shared" si="187"/>
        <v>Debt Interest payment required</v>
      </c>
      <c r="BP63" s="150">
        <f ca="1">-M63</f>
        <v>0</v>
      </c>
      <c r="BQ63" s="150">
        <f t="shared" ca="1" si="188"/>
        <v>0</v>
      </c>
      <c r="BR63" s="150">
        <f t="shared" ca="1" si="188"/>
        <v>0</v>
      </c>
      <c r="BS63" s="150">
        <f t="shared" ca="1" si="188"/>
        <v>0</v>
      </c>
      <c r="BT63" s="150">
        <f t="shared" ca="1" si="188"/>
        <v>0</v>
      </c>
      <c r="BU63" s="150">
        <f t="shared" ca="1" si="188"/>
        <v>0</v>
      </c>
      <c r="BV63" s="150">
        <f t="shared" ca="1" si="188"/>
        <v>0</v>
      </c>
      <c r="BW63" s="150">
        <f t="shared" ca="1" si="188"/>
        <v>0</v>
      </c>
      <c r="BX63" s="150">
        <f t="shared" ca="1" si="188"/>
        <v>0</v>
      </c>
      <c r="BY63" s="150">
        <f t="shared" ca="1" si="188"/>
        <v>0</v>
      </c>
      <c r="BZ63" s="150">
        <f t="shared" ca="1" si="188"/>
        <v>0</v>
      </c>
      <c r="CA63" s="150">
        <f t="shared" ca="1" si="188"/>
        <v>0</v>
      </c>
      <c r="CB63" s="150">
        <f t="shared" ca="1" si="188"/>
        <v>0</v>
      </c>
      <c r="CC63" s="150">
        <f t="shared" ca="1" si="188"/>
        <v>0</v>
      </c>
      <c r="CD63" s="150">
        <f t="shared" ca="1" si="188"/>
        <v>0</v>
      </c>
      <c r="CE63" s="150">
        <f t="shared" ca="1" si="188"/>
        <v>0</v>
      </c>
      <c r="CF63" s="150">
        <f t="shared" ca="1" si="188"/>
        <v>0</v>
      </c>
      <c r="CG63" s="150">
        <f t="shared" ca="1" si="189"/>
        <v>0</v>
      </c>
      <c r="CH63" s="150">
        <f t="shared" ca="1" si="189"/>
        <v>0</v>
      </c>
      <c r="CI63" s="150">
        <f t="shared" ca="1" si="189"/>
        <v>0</v>
      </c>
      <c r="CJ63" s="150">
        <f t="shared" ca="1" si="189"/>
        <v>0</v>
      </c>
      <c r="CK63" s="150">
        <f t="shared" ca="1" si="189"/>
        <v>0</v>
      </c>
      <c r="CL63" s="150">
        <f t="shared" ca="1" si="189"/>
        <v>0</v>
      </c>
      <c r="CM63" s="150">
        <f t="shared" ca="1" si="189"/>
        <v>0</v>
      </c>
      <c r="CN63" s="150">
        <f t="shared" ca="1" si="189"/>
        <v>0</v>
      </c>
      <c r="CO63" s="150">
        <f t="shared" ca="1" si="189"/>
        <v>0</v>
      </c>
      <c r="CP63" s="150">
        <f t="shared" ca="1" si="189"/>
        <v>0</v>
      </c>
      <c r="CQ63" s="150">
        <f t="shared" ca="1" si="189"/>
        <v>0</v>
      </c>
      <c r="CR63" s="150">
        <f t="shared" ca="1" si="189"/>
        <v>0</v>
      </c>
      <c r="CS63" s="150">
        <f t="shared" ca="1" si="189"/>
        <v>0</v>
      </c>
      <c r="CT63" s="150">
        <f t="shared" ca="1" si="189"/>
        <v>0</v>
      </c>
      <c r="CU63" s="150">
        <f t="shared" ca="1" si="189"/>
        <v>0</v>
      </c>
      <c r="CV63" s="150">
        <f t="shared" ca="1" si="189"/>
        <v>0</v>
      </c>
      <c r="CW63" s="150">
        <f t="shared" ca="1" si="190"/>
        <v>0</v>
      </c>
      <c r="CX63" s="151">
        <f t="shared" ca="1" si="190"/>
        <v>0</v>
      </c>
    </row>
    <row r="64" spans="3:102" ht="15.75" thickBot="1" x14ac:dyDescent="0.3">
      <c r="C64" s="4" t="str">
        <f t="shared" si="2"/>
        <v>Line 64: Net cashflow after debt servicing. This is a calculation. This is the sum of the combined income paying the combined debt.</v>
      </c>
      <c r="E64" s="4">
        <f t="shared" si="3"/>
        <v>64</v>
      </c>
      <c r="F64" s="4" t="s">
        <v>8</v>
      </c>
      <c r="G64" s="4" t="s">
        <v>10</v>
      </c>
      <c r="H64" s="1" t="s">
        <v>53</v>
      </c>
      <c r="I64" s="1" t="s">
        <v>10</v>
      </c>
      <c r="K64" s="1" t="s">
        <v>16</v>
      </c>
      <c r="M64" s="35">
        <f t="shared" ref="M64:AU64" ca="1" si="193">M25+M54</f>
        <v>0</v>
      </c>
      <c r="N64" s="36">
        <f t="shared" ca="1" si="193"/>
        <v>0</v>
      </c>
      <c r="O64" s="36">
        <f t="shared" ca="1" si="193"/>
        <v>0</v>
      </c>
      <c r="P64" s="36">
        <f t="shared" ca="1" si="193"/>
        <v>0</v>
      </c>
      <c r="Q64" s="36">
        <f t="shared" ca="1" si="193"/>
        <v>0</v>
      </c>
      <c r="R64" s="36">
        <f t="shared" ca="1" si="193"/>
        <v>0</v>
      </c>
      <c r="S64" s="36">
        <f t="shared" ca="1" si="193"/>
        <v>0</v>
      </c>
      <c r="T64" s="36">
        <f t="shared" ca="1" si="193"/>
        <v>0</v>
      </c>
      <c r="U64" s="36">
        <f t="shared" ca="1" si="193"/>
        <v>0</v>
      </c>
      <c r="V64" s="36">
        <f t="shared" ca="1" si="193"/>
        <v>0</v>
      </c>
      <c r="W64" s="36">
        <f t="shared" ca="1" si="193"/>
        <v>0</v>
      </c>
      <c r="X64" s="36">
        <f t="shared" ca="1" si="193"/>
        <v>0</v>
      </c>
      <c r="Y64" s="36">
        <f t="shared" ca="1" si="193"/>
        <v>0</v>
      </c>
      <c r="Z64" s="36">
        <f t="shared" ca="1" si="193"/>
        <v>0</v>
      </c>
      <c r="AA64" s="36">
        <f t="shared" ca="1" si="193"/>
        <v>0</v>
      </c>
      <c r="AB64" s="36">
        <f t="shared" ca="1" si="193"/>
        <v>0</v>
      </c>
      <c r="AC64" s="36">
        <f t="shared" ca="1" si="193"/>
        <v>0</v>
      </c>
      <c r="AD64" s="36">
        <f t="shared" ca="1" si="193"/>
        <v>0</v>
      </c>
      <c r="AE64" s="36">
        <f t="shared" ca="1" si="193"/>
        <v>0</v>
      </c>
      <c r="AF64" s="36">
        <f t="shared" ca="1" si="193"/>
        <v>0</v>
      </c>
      <c r="AG64" s="36">
        <f t="shared" ca="1" si="193"/>
        <v>0</v>
      </c>
      <c r="AH64" s="36">
        <f t="shared" ca="1" si="193"/>
        <v>0</v>
      </c>
      <c r="AI64" s="36">
        <f t="shared" ca="1" si="193"/>
        <v>0</v>
      </c>
      <c r="AJ64" s="36">
        <f t="shared" ca="1" si="193"/>
        <v>0</v>
      </c>
      <c r="AK64" s="36">
        <f t="shared" ca="1" si="193"/>
        <v>0</v>
      </c>
      <c r="AL64" s="36">
        <f t="shared" ca="1" si="193"/>
        <v>0</v>
      </c>
      <c r="AM64" s="36">
        <f t="shared" ca="1" si="193"/>
        <v>0</v>
      </c>
      <c r="AN64" s="36">
        <f t="shared" ca="1" si="193"/>
        <v>0</v>
      </c>
      <c r="AO64" s="36">
        <f t="shared" ca="1" si="193"/>
        <v>0</v>
      </c>
      <c r="AP64" s="36">
        <f t="shared" ca="1" si="193"/>
        <v>0</v>
      </c>
      <c r="AQ64" s="36">
        <f t="shared" ca="1" si="193"/>
        <v>0</v>
      </c>
      <c r="AR64" s="36">
        <f t="shared" ca="1" si="193"/>
        <v>0</v>
      </c>
      <c r="AS64" s="36">
        <f t="shared" ca="1" si="193"/>
        <v>0</v>
      </c>
      <c r="AT64" s="36">
        <f t="shared" ca="1" si="193"/>
        <v>0</v>
      </c>
      <c r="AU64" s="37">
        <f t="shared" ca="1" si="193"/>
        <v>0</v>
      </c>
      <c r="BO64" s="156" t="str">
        <f>K67</f>
        <v>Direct Support payments</v>
      </c>
      <c r="BP64" s="150">
        <f ca="1">-M67</f>
        <v>0</v>
      </c>
      <c r="BQ64" s="150">
        <f t="shared" ref="BQ64:CX64" ca="1" si="194">-N67</f>
        <v>0</v>
      </c>
      <c r="BR64" s="150">
        <f t="shared" ca="1" si="194"/>
        <v>0</v>
      </c>
      <c r="BS64" s="150">
        <f t="shared" ca="1" si="194"/>
        <v>0</v>
      </c>
      <c r="BT64" s="150">
        <f t="shared" ca="1" si="194"/>
        <v>0</v>
      </c>
      <c r="BU64" s="150">
        <f t="shared" ca="1" si="194"/>
        <v>0</v>
      </c>
      <c r="BV64" s="150">
        <f t="shared" ca="1" si="194"/>
        <v>0</v>
      </c>
      <c r="BW64" s="150">
        <f t="shared" ca="1" si="194"/>
        <v>0</v>
      </c>
      <c r="BX64" s="150">
        <f t="shared" ca="1" si="194"/>
        <v>0</v>
      </c>
      <c r="BY64" s="150">
        <f t="shared" ca="1" si="194"/>
        <v>0</v>
      </c>
      <c r="BZ64" s="150">
        <f t="shared" ca="1" si="194"/>
        <v>0</v>
      </c>
      <c r="CA64" s="150">
        <f t="shared" ca="1" si="194"/>
        <v>0</v>
      </c>
      <c r="CB64" s="150">
        <f t="shared" ca="1" si="194"/>
        <v>0</v>
      </c>
      <c r="CC64" s="150">
        <f t="shared" ca="1" si="194"/>
        <v>0</v>
      </c>
      <c r="CD64" s="150">
        <f t="shared" ca="1" si="194"/>
        <v>0</v>
      </c>
      <c r="CE64" s="150">
        <f t="shared" ca="1" si="194"/>
        <v>0</v>
      </c>
      <c r="CF64" s="150">
        <f t="shared" ca="1" si="194"/>
        <v>0</v>
      </c>
      <c r="CG64" s="150">
        <f t="shared" ca="1" si="194"/>
        <v>0</v>
      </c>
      <c r="CH64" s="150">
        <f t="shared" ca="1" si="194"/>
        <v>0</v>
      </c>
      <c r="CI64" s="150">
        <f t="shared" ca="1" si="194"/>
        <v>0</v>
      </c>
      <c r="CJ64" s="150">
        <f t="shared" ca="1" si="194"/>
        <v>0</v>
      </c>
      <c r="CK64" s="150">
        <f t="shared" ca="1" si="194"/>
        <v>0</v>
      </c>
      <c r="CL64" s="150">
        <f t="shared" ca="1" si="194"/>
        <v>0</v>
      </c>
      <c r="CM64" s="150">
        <f t="shared" ca="1" si="194"/>
        <v>0</v>
      </c>
      <c r="CN64" s="150">
        <f t="shared" ca="1" si="194"/>
        <v>0</v>
      </c>
      <c r="CO64" s="150">
        <f t="shared" ca="1" si="194"/>
        <v>0</v>
      </c>
      <c r="CP64" s="150">
        <f t="shared" ca="1" si="194"/>
        <v>0</v>
      </c>
      <c r="CQ64" s="150">
        <f t="shared" ca="1" si="194"/>
        <v>0</v>
      </c>
      <c r="CR64" s="150">
        <f t="shared" ca="1" si="194"/>
        <v>0</v>
      </c>
      <c r="CS64" s="150">
        <f t="shared" ca="1" si="194"/>
        <v>0</v>
      </c>
      <c r="CT64" s="150">
        <f t="shared" ca="1" si="194"/>
        <v>0</v>
      </c>
      <c r="CU64" s="150">
        <f t="shared" ca="1" si="194"/>
        <v>0</v>
      </c>
      <c r="CV64" s="150">
        <f t="shared" ca="1" si="194"/>
        <v>0</v>
      </c>
      <c r="CW64" s="150">
        <f t="shared" ca="1" si="194"/>
        <v>0</v>
      </c>
      <c r="CX64" s="151">
        <f t="shared" ca="1" si="194"/>
        <v>0</v>
      </c>
    </row>
    <row r="65" spans="3:102" ht="15.75" thickBot="1" x14ac:dyDescent="0.3">
      <c r="C65" s="4" t="str">
        <f t="shared" si="2"/>
        <v>Line 65: Percent of combined debt shortfall guaranteed by government. This is an input. This determines the extent to which the Government has effectively guaranteed the debt.</v>
      </c>
      <c r="E65" s="4">
        <f t="shared" si="3"/>
        <v>65</v>
      </c>
      <c r="F65" s="4" t="s">
        <v>6</v>
      </c>
      <c r="G65" s="4" t="s">
        <v>10</v>
      </c>
      <c r="H65" s="1" t="s">
        <v>20</v>
      </c>
      <c r="I65" s="1" t="s">
        <v>10</v>
      </c>
      <c r="K65" s="1" t="s">
        <v>51</v>
      </c>
      <c r="M65" s="191">
        <f>'Input Cashflows'!M63</f>
        <v>1</v>
      </c>
      <c r="N65" s="18">
        <f t="shared" ref="N65:AU65" si="195">M65</f>
        <v>1</v>
      </c>
      <c r="O65" s="18">
        <f t="shared" si="195"/>
        <v>1</v>
      </c>
      <c r="P65" s="18">
        <f t="shared" si="195"/>
        <v>1</v>
      </c>
      <c r="Q65" s="18">
        <f t="shared" si="195"/>
        <v>1</v>
      </c>
      <c r="R65" s="18">
        <f t="shared" si="195"/>
        <v>1</v>
      </c>
      <c r="S65" s="18">
        <f t="shared" si="195"/>
        <v>1</v>
      </c>
      <c r="T65" s="18">
        <f t="shared" si="195"/>
        <v>1</v>
      </c>
      <c r="U65" s="18">
        <f t="shared" si="195"/>
        <v>1</v>
      </c>
      <c r="V65" s="18">
        <f t="shared" si="195"/>
        <v>1</v>
      </c>
      <c r="W65" s="18">
        <f t="shared" si="195"/>
        <v>1</v>
      </c>
      <c r="X65" s="18">
        <f t="shared" si="195"/>
        <v>1</v>
      </c>
      <c r="Y65" s="18">
        <f t="shared" si="195"/>
        <v>1</v>
      </c>
      <c r="Z65" s="18">
        <f t="shared" si="195"/>
        <v>1</v>
      </c>
      <c r="AA65" s="18">
        <f t="shared" si="195"/>
        <v>1</v>
      </c>
      <c r="AB65" s="18">
        <f t="shared" si="195"/>
        <v>1</v>
      </c>
      <c r="AC65" s="18">
        <f t="shared" si="195"/>
        <v>1</v>
      </c>
      <c r="AD65" s="18">
        <f t="shared" si="195"/>
        <v>1</v>
      </c>
      <c r="AE65" s="18">
        <f t="shared" si="195"/>
        <v>1</v>
      </c>
      <c r="AF65" s="18">
        <f t="shared" si="195"/>
        <v>1</v>
      </c>
      <c r="AG65" s="18">
        <f t="shared" si="195"/>
        <v>1</v>
      </c>
      <c r="AH65" s="18">
        <f t="shared" si="195"/>
        <v>1</v>
      </c>
      <c r="AI65" s="18">
        <f t="shared" si="195"/>
        <v>1</v>
      </c>
      <c r="AJ65" s="18">
        <f t="shared" si="195"/>
        <v>1</v>
      </c>
      <c r="AK65" s="18">
        <f t="shared" si="195"/>
        <v>1</v>
      </c>
      <c r="AL65" s="18">
        <f t="shared" si="195"/>
        <v>1</v>
      </c>
      <c r="AM65" s="18">
        <f t="shared" si="195"/>
        <v>1</v>
      </c>
      <c r="AN65" s="18">
        <f t="shared" si="195"/>
        <v>1</v>
      </c>
      <c r="AO65" s="18">
        <f t="shared" si="195"/>
        <v>1</v>
      </c>
      <c r="AP65" s="18">
        <f t="shared" si="195"/>
        <v>1</v>
      </c>
      <c r="AQ65" s="18">
        <f t="shared" si="195"/>
        <v>1</v>
      </c>
      <c r="AR65" s="18">
        <f t="shared" si="195"/>
        <v>1</v>
      </c>
      <c r="AS65" s="18">
        <f t="shared" si="195"/>
        <v>1</v>
      </c>
      <c r="AT65" s="18">
        <f t="shared" si="195"/>
        <v>1</v>
      </c>
      <c r="AU65" s="19">
        <f t="shared" si="195"/>
        <v>1</v>
      </c>
      <c r="BO65" s="157" t="str">
        <f>K68</f>
        <v>Direct Government receipts</v>
      </c>
      <c r="BP65" s="148">
        <f ca="1">M68</f>
        <v>0</v>
      </c>
      <c r="BQ65" s="148">
        <f t="shared" ref="BQ65:CX65" ca="1" si="196">N68</f>
        <v>0</v>
      </c>
      <c r="BR65" s="148">
        <f t="shared" ref="BR65" ca="1" si="197">O68</f>
        <v>0</v>
      </c>
      <c r="BS65" s="148">
        <f t="shared" ref="BS65" ca="1" si="198">P68</f>
        <v>0</v>
      </c>
      <c r="BT65" s="148">
        <f t="shared" ref="BT65" ca="1" si="199">Q68</f>
        <v>0</v>
      </c>
      <c r="BU65" s="148">
        <f t="shared" ref="BU65" ca="1" si="200">R68</f>
        <v>0</v>
      </c>
      <c r="BV65" s="148">
        <f t="shared" ref="BV65" ca="1" si="201">S68</f>
        <v>0</v>
      </c>
      <c r="BW65" s="148">
        <f t="shared" ref="BW65" ca="1" si="202">T68</f>
        <v>0</v>
      </c>
      <c r="BX65" s="148">
        <f t="shared" ca="1" si="196"/>
        <v>0</v>
      </c>
      <c r="BY65" s="148">
        <f t="shared" ca="1" si="196"/>
        <v>0</v>
      </c>
      <c r="BZ65" s="148">
        <f t="shared" ca="1" si="196"/>
        <v>0</v>
      </c>
      <c r="CA65" s="148">
        <f t="shared" ca="1" si="196"/>
        <v>0</v>
      </c>
      <c r="CB65" s="148">
        <f t="shared" ca="1" si="196"/>
        <v>0</v>
      </c>
      <c r="CC65" s="148">
        <f t="shared" ca="1" si="196"/>
        <v>0</v>
      </c>
      <c r="CD65" s="148">
        <f t="shared" ca="1" si="196"/>
        <v>0</v>
      </c>
      <c r="CE65" s="148">
        <f t="shared" ca="1" si="196"/>
        <v>0</v>
      </c>
      <c r="CF65" s="148">
        <f t="shared" ca="1" si="196"/>
        <v>0</v>
      </c>
      <c r="CG65" s="148">
        <f t="shared" ca="1" si="196"/>
        <v>0</v>
      </c>
      <c r="CH65" s="148">
        <f t="shared" ca="1" si="196"/>
        <v>0</v>
      </c>
      <c r="CI65" s="148">
        <f t="shared" ca="1" si="196"/>
        <v>0</v>
      </c>
      <c r="CJ65" s="148">
        <f t="shared" ca="1" si="196"/>
        <v>0</v>
      </c>
      <c r="CK65" s="148">
        <f t="shared" ca="1" si="196"/>
        <v>0</v>
      </c>
      <c r="CL65" s="148">
        <f t="shared" ca="1" si="196"/>
        <v>0</v>
      </c>
      <c r="CM65" s="148">
        <f t="shared" ca="1" si="196"/>
        <v>0</v>
      </c>
      <c r="CN65" s="148">
        <f t="shared" ca="1" si="196"/>
        <v>0</v>
      </c>
      <c r="CO65" s="148">
        <f t="shared" ca="1" si="196"/>
        <v>0</v>
      </c>
      <c r="CP65" s="148">
        <f t="shared" ca="1" si="196"/>
        <v>0</v>
      </c>
      <c r="CQ65" s="148">
        <f t="shared" ca="1" si="196"/>
        <v>0</v>
      </c>
      <c r="CR65" s="148">
        <f t="shared" ca="1" si="196"/>
        <v>0</v>
      </c>
      <c r="CS65" s="148">
        <f t="shared" ca="1" si="196"/>
        <v>0</v>
      </c>
      <c r="CT65" s="148">
        <f t="shared" ca="1" si="196"/>
        <v>0</v>
      </c>
      <c r="CU65" s="148">
        <f t="shared" ca="1" si="196"/>
        <v>0</v>
      </c>
      <c r="CV65" s="148">
        <f t="shared" ca="1" si="196"/>
        <v>0</v>
      </c>
      <c r="CW65" s="148">
        <f t="shared" ca="1" si="196"/>
        <v>0</v>
      </c>
      <c r="CX65" s="149">
        <f t="shared" ca="1" si="196"/>
        <v>0</v>
      </c>
    </row>
    <row r="66" spans="3:102" ht="15.75" thickBot="1" x14ac:dyDescent="0.3">
      <c r="C66" s="4" t="str">
        <f t="shared" si="2"/>
        <v>Line 66: Debt payments made by Government for Guarantee on Debt of combined business and project. This is a calculation. This is the combined shortfall multiplied by the Government's responsibility.</v>
      </c>
      <c r="E66" s="4">
        <f t="shared" si="3"/>
        <v>66</v>
      </c>
      <c r="F66" s="4" t="s">
        <v>8</v>
      </c>
      <c r="G66" s="4" t="s">
        <v>10</v>
      </c>
      <c r="H66" s="1" t="s">
        <v>26</v>
      </c>
      <c r="I66" s="1" t="s">
        <v>10</v>
      </c>
      <c r="K66" s="1" t="s">
        <v>54</v>
      </c>
      <c r="M66" s="47">
        <f ca="1">MIN(0,M64)*M65</f>
        <v>0</v>
      </c>
      <c r="N66" s="42">
        <f t="shared" ref="N66:AU66" ca="1" si="203">MIN(0,N64)*N65</f>
        <v>0</v>
      </c>
      <c r="O66" s="42">
        <f t="shared" ca="1" si="203"/>
        <v>0</v>
      </c>
      <c r="P66" s="42">
        <f t="shared" ca="1" si="203"/>
        <v>0</v>
      </c>
      <c r="Q66" s="42">
        <f t="shared" ca="1" si="203"/>
        <v>0</v>
      </c>
      <c r="R66" s="42">
        <f t="shared" ca="1" si="203"/>
        <v>0</v>
      </c>
      <c r="S66" s="42">
        <f t="shared" ca="1" si="203"/>
        <v>0</v>
      </c>
      <c r="T66" s="42">
        <f t="shared" ca="1" si="203"/>
        <v>0</v>
      </c>
      <c r="U66" s="42">
        <f t="shared" ca="1" si="203"/>
        <v>0</v>
      </c>
      <c r="V66" s="42">
        <f t="shared" ca="1" si="203"/>
        <v>0</v>
      </c>
      <c r="W66" s="42">
        <f t="shared" ca="1" si="203"/>
        <v>0</v>
      </c>
      <c r="X66" s="42">
        <f t="shared" ca="1" si="203"/>
        <v>0</v>
      </c>
      <c r="Y66" s="42">
        <f t="shared" ca="1" si="203"/>
        <v>0</v>
      </c>
      <c r="Z66" s="42">
        <f t="shared" ca="1" si="203"/>
        <v>0</v>
      </c>
      <c r="AA66" s="42">
        <f t="shared" ca="1" si="203"/>
        <v>0</v>
      </c>
      <c r="AB66" s="42">
        <f t="shared" ca="1" si="203"/>
        <v>0</v>
      </c>
      <c r="AC66" s="42">
        <f t="shared" ca="1" si="203"/>
        <v>0</v>
      </c>
      <c r="AD66" s="42">
        <f t="shared" ca="1" si="203"/>
        <v>0</v>
      </c>
      <c r="AE66" s="42">
        <f t="shared" ca="1" si="203"/>
        <v>0</v>
      </c>
      <c r="AF66" s="42">
        <f t="shared" ca="1" si="203"/>
        <v>0</v>
      </c>
      <c r="AG66" s="42">
        <f t="shared" ca="1" si="203"/>
        <v>0</v>
      </c>
      <c r="AH66" s="42">
        <f t="shared" ca="1" si="203"/>
        <v>0</v>
      </c>
      <c r="AI66" s="42">
        <f t="shared" ca="1" si="203"/>
        <v>0</v>
      </c>
      <c r="AJ66" s="42">
        <f t="shared" ca="1" si="203"/>
        <v>0</v>
      </c>
      <c r="AK66" s="42">
        <f t="shared" ca="1" si="203"/>
        <v>0</v>
      </c>
      <c r="AL66" s="42">
        <f t="shared" ca="1" si="203"/>
        <v>0</v>
      </c>
      <c r="AM66" s="42">
        <f t="shared" ca="1" si="203"/>
        <v>0</v>
      </c>
      <c r="AN66" s="42">
        <f t="shared" ca="1" si="203"/>
        <v>0</v>
      </c>
      <c r="AO66" s="42">
        <f t="shared" ca="1" si="203"/>
        <v>0</v>
      </c>
      <c r="AP66" s="42">
        <f t="shared" ca="1" si="203"/>
        <v>0</v>
      </c>
      <c r="AQ66" s="42">
        <f t="shared" ca="1" si="203"/>
        <v>0</v>
      </c>
      <c r="AR66" s="42">
        <f t="shared" ca="1" si="203"/>
        <v>0</v>
      </c>
      <c r="AS66" s="42">
        <f t="shared" ca="1" si="203"/>
        <v>0</v>
      </c>
      <c r="AT66" s="42">
        <f t="shared" ca="1" si="203"/>
        <v>0</v>
      </c>
      <c r="AU66" s="43">
        <f t="shared" ca="1" si="203"/>
        <v>0</v>
      </c>
      <c r="BO66" s="155" t="s">
        <v>236</v>
      </c>
      <c r="BP66" s="146">
        <f ca="1">BP60-BP61</f>
        <v>0</v>
      </c>
      <c r="BQ66" s="146">
        <f ca="1">BQ60-BQ61</f>
        <v>0</v>
      </c>
      <c r="BR66" s="146">
        <f t="shared" ref="BR66:BW66" ca="1" si="204">BR60-BR61</f>
        <v>0</v>
      </c>
      <c r="BS66" s="146">
        <f t="shared" ca="1" si="204"/>
        <v>0</v>
      </c>
      <c r="BT66" s="146">
        <f t="shared" ca="1" si="204"/>
        <v>0</v>
      </c>
      <c r="BU66" s="146">
        <f t="shared" ca="1" si="204"/>
        <v>0</v>
      </c>
      <c r="BV66" s="146">
        <f t="shared" ca="1" si="204"/>
        <v>0</v>
      </c>
      <c r="BW66" s="146">
        <f t="shared" ca="1" si="204"/>
        <v>0</v>
      </c>
      <c r="BX66" s="146">
        <f t="shared" ref="BX66:CX66" ca="1" si="205">BX60-BX61</f>
        <v>0</v>
      </c>
      <c r="BY66" s="146">
        <f t="shared" ca="1" si="205"/>
        <v>0</v>
      </c>
      <c r="BZ66" s="146">
        <f t="shared" ca="1" si="205"/>
        <v>0</v>
      </c>
      <c r="CA66" s="146">
        <f t="shared" ca="1" si="205"/>
        <v>0</v>
      </c>
      <c r="CB66" s="146">
        <f t="shared" ca="1" si="205"/>
        <v>0</v>
      </c>
      <c r="CC66" s="146">
        <f t="shared" ca="1" si="205"/>
        <v>0</v>
      </c>
      <c r="CD66" s="146">
        <f t="shared" ca="1" si="205"/>
        <v>0</v>
      </c>
      <c r="CE66" s="146">
        <f t="shared" ca="1" si="205"/>
        <v>0</v>
      </c>
      <c r="CF66" s="146">
        <f t="shared" ca="1" si="205"/>
        <v>0</v>
      </c>
      <c r="CG66" s="146">
        <f t="shared" ca="1" si="205"/>
        <v>0</v>
      </c>
      <c r="CH66" s="146">
        <f t="shared" ca="1" si="205"/>
        <v>0</v>
      </c>
      <c r="CI66" s="146">
        <f t="shared" ca="1" si="205"/>
        <v>0</v>
      </c>
      <c r="CJ66" s="146">
        <f t="shared" ca="1" si="205"/>
        <v>0</v>
      </c>
      <c r="CK66" s="146">
        <f t="shared" ca="1" si="205"/>
        <v>0</v>
      </c>
      <c r="CL66" s="146">
        <f t="shared" ca="1" si="205"/>
        <v>0</v>
      </c>
      <c r="CM66" s="146">
        <f t="shared" ca="1" si="205"/>
        <v>0</v>
      </c>
      <c r="CN66" s="146">
        <f t="shared" ca="1" si="205"/>
        <v>0</v>
      </c>
      <c r="CO66" s="146">
        <f t="shared" ca="1" si="205"/>
        <v>0</v>
      </c>
      <c r="CP66" s="146">
        <f t="shared" ca="1" si="205"/>
        <v>0</v>
      </c>
      <c r="CQ66" s="146">
        <f t="shared" ca="1" si="205"/>
        <v>0</v>
      </c>
      <c r="CR66" s="146">
        <f t="shared" ca="1" si="205"/>
        <v>0</v>
      </c>
      <c r="CS66" s="146">
        <f t="shared" ca="1" si="205"/>
        <v>0</v>
      </c>
      <c r="CT66" s="146">
        <f t="shared" ca="1" si="205"/>
        <v>0</v>
      </c>
      <c r="CU66" s="146">
        <f t="shared" ca="1" si="205"/>
        <v>0</v>
      </c>
      <c r="CV66" s="146">
        <f t="shared" ca="1" si="205"/>
        <v>0</v>
      </c>
      <c r="CW66" s="146">
        <f t="shared" ca="1" si="205"/>
        <v>0</v>
      </c>
      <c r="CX66" s="147">
        <f t="shared" ca="1" si="205"/>
        <v>0</v>
      </c>
    </row>
    <row r="67" spans="3:102" x14ac:dyDescent="0.25">
      <c r="C67" s="4" t="str">
        <f t="shared" si="2"/>
        <v>Line 67: Direct Support payments. This is a calculation. This is simply the sum from the existing and new.</v>
      </c>
      <c r="E67" s="4">
        <f t="shared" si="3"/>
        <v>67</v>
      </c>
      <c r="F67" s="4" t="s">
        <v>8</v>
      </c>
      <c r="G67" s="4" t="s">
        <v>10</v>
      </c>
      <c r="H67" s="1" t="s">
        <v>25</v>
      </c>
      <c r="I67" s="1" t="s">
        <v>10</v>
      </c>
      <c r="K67" s="1" t="str">
        <f>K55</f>
        <v>Direct Support payments</v>
      </c>
      <c r="M67" s="38">
        <f t="shared" ref="M67:AU67" ca="1" si="206">M26+M55</f>
        <v>0</v>
      </c>
      <c r="N67" s="39">
        <f t="shared" ca="1" si="206"/>
        <v>0</v>
      </c>
      <c r="O67" s="39">
        <f t="shared" ca="1" si="206"/>
        <v>0</v>
      </c>
      <c r="P67" s="39">
        <f t="shared" ca="1" si="206"/>
        <v>0</v>
      </c>
      <c r="Q67" s="39">
        <f t="shared" ca="1" si="206"/>
        <v>0</v>
      </c>
      <c r="R67" s="39">
        <f t="shared" ca="1" si="206"/>
        <v>0</v>
      </c>
      <c r="S67" s="39">
        <f t="shared" ca="1" si="206"/>
        <v>0</v>
      </c>
      <c r="T67" s="39">
        <f t="shared" ca="1" si="206"/>
        <v>0</v>
      </c>
      <c r="U67" s="39">
        <f t="shared" ca="1" si="206"/>
        <v>0</v>
      </c>
      <c r="V67" s="39">
        <f t="shared" ca="1" si="206"/>
        <v>0</v>
      </c>
      <c r="W67" s="39">
        <f t="shared" ca="1" si="206"/>
        <v>0</v>
      </c>
      <c r="X67" s="39">
        <f t="shared" ca="1" si="206"/>
        <v>0</v>
      </c>
      <c r="Y67" s="39">
        <f t="shared" ca="1" si="206"/>
        <v>0</v>
      </c>
      <c r="Z67" s="39">
        <f t="shared" ca="1" si="206"/>
        <v>0</v>
      </c>
      <c r="AA67" s="39">
        <f t="shared" ca="1" si="206"/>
        <v>0</v>
      </c>
      <c r="AB67" s="39">
        <f t="shared" ca="1" si="206"/>
        <v>0</v>
      </c>
      <c r="AC67" s="39">
        <f t="shared" ca="1" si="206"/>
        <v>0</v>
      </c>
      <c r="AD67" s="39">
        <f t="shared" ca="1" si="206"/>
        <v>0</v>
      </c>
      <c r="AE67" s="39">
        <f t="shared" ca="1" si="206"/>
        <v>0</v>
      </c>
      <c r="AF67" s="39">
        <f t="shared" ca="1" si="206"/>
        <v>0</v>
      </c>
      <c r="AG67" s="39">
        <f t="shared" ca="1" si="206"/>
        <v>0</v>
      </c>
      <c r="AH67" s="39">
        <f t="shared" ca="1" si="206"/>
        <v>0</v>
      </c>
      <c r="AI67" s="39">
        <f t="shared" ca="1" si="206"/>
        <v>0</v>
      </c>
      <c r="AJ67" s="39">
        <f t="shared" ca="1" si="206"/>
        <v>0</v>
      </c>
      <c r="AK67" s="39">
        <f t="shared" ca="1" si="206"/>
        <v>0</v>
      </c>
      <c r="AL67" s="39">
        <f t="shared" ca="1" si="206"/>
        <v>0</v>
      </c>
      <c r="AM67" s="39">
        <f t="shared" ca="1" si="206"/>
        <v>0</v>
      </c>
      <c r="AN67" s="39">
        <f t="shared" ca="1" si="206"/>
        <v>0</v>
      </c>
      <c r="AO67" s="39">
        <f t="shared" ca="1" si="206"/>
        <v>0</v>
      </c>
      <c r="AP67" s="39">
        <f t="shared" ca="1" si="206"/>
        <v>0</v>
      </c>
      <c r="AQ67" s="39">
        <f t="shared" ca="1" si="206"/>
        <v>0</v>
      </c>
      <c r="AR67" s="39">
        <f t="shared" ca="1" si="206"/>
        <v>0</v>
      </c>
      <c r="AS67" s="39">
        <f t="shared" ca="1" si="206"/>
        <v>0</v>
      </c>
      <c r="AT67" s="39">
        <f t="shared" ca="1" si="206"/>
        <v>0</v>
      </c>
      <c r="AU67" s="40">
        <f t="shared" ca="1" si="206"/>
        <v>0</v>
      </c>
      <c r="BO67" s="157" t="s">
        <v>237</v>
      </c>
      <c r="BP67" s="148">
        <f ca="1">BP62+BP63</f>
        <v>0</v>
      </c>
      <c r="BQ67" s="148">
        <f ca="1">BQ62+BQ63</f>
        <v>0</v>
      </c>
      <c r="BR67" s="148">
        <f t="shared" ref="BR67:BW67" ca="1" si="207">BR62+BR63</f>
        <v>0</v>
      </c>
      <c r="BS67" s="148">
        <f t="shared" ca="1" si="207"/>
        <v>0</v>
      </c>
      <c r="BT67" s="148">
        <f t="shared" ca="1" si="207"/>
        <v>0</v>
      </c>
      <c r="BU67" s="148">
        <f t="shared" ca="1" si="207"/>
        <v>0</v>
      </c>
      <c r="BV67" s="148">
        <f t="shared" ca="1" si="207"/>
        <v>0</v>
      </c>
      <c r="BW67" s="148">
        <f t="shared" ca="1" si="207"/>
        <v>0</v>
      </c>
      <c r="BX67" s="148">
        <f t="shared" ref="BX67:CX67" ca="1" si="208">BX62+BX63</f>
        <v>0</v>
      </c>
      <c r="BY67" s="148">
        <f t="shared" ca="1" si="208"/>
        <v>0</v>
      </c>
      <c r="BZ67" s="148">
        <f t="shared" ca="1" si="208"/>
        <v>0</v>
      </c>
      <c r="CA67" s="148">
        <f t="shared" ca="1" si="208"/>
        <v>0</v>
      </c>
      <c r="CB67" s="148">
        <f t="shared" ca="1" si="208"/>
        <v>0</v>
      </c>
      <c r="CC67" s="148">
        <f t="shared" ca="1" si="208"/>
        <v>0</v>
      </c>
      <c r="CD67" s="148">
        <f t="shared" ca="1" si="208"/>
        <v>0</v>
      </c>
      <c r="CE67" s="148">
        <f t="shared" ca="1" si="208"/>
        <v>0</v>
      </c>
      <c r="CF67" s="148">
        <f t="shared" ca="1" si="208"/>
        <v>0</v>
      </c>
      <c r="CG67" s="148">
        <f t="shared" ca="1" si="208"/>
        <v>0</v>
      </c>
      <c r="CH67" s="148">
        <f t="shared" ca="1" si="208"/>
        <v>0</v>
      </c>
      <c r="CI67" s="148">
        <f t="shared" ca="1" si="208"/>
        <v>0</v>
      </c>
      <c r="CJ67" s="148">
        <f t="shared" ca="1" si="208"/>
        <v>0</v>
      </c>
      <c r="CK67" s="148">
        <f t="shared" ca="1" si="208"/>
        <v>0</v>
      </c>
      <c r="CL67" s="148">
        <f t="shared" ca="1" si="208"/>
        <v>0</v>
      </c>
      <c r="CM67" s="148">
        <f t="shared" ca="1" si="208"/>
        <v>0</v>
      </c>
      <c r="CN67" s="148">
        <f t="shared" ca="1" si="208"/>
        <v>0</v>
      </c>
      <c r="CO67" s="148">
        <f t="shared" ca="1" si="208"/>
        <v>0</v>
      </c>
      <c r="CP67" s="148">
        <f t="shared" ca="1" si="208"/>
        <v>0</v>
      </c>
      <c r="CQ67" s="148">
        <f t="shared" ca="1" si="208"/>
        <v>0</v>
      </c>
      <c r="CR67" s="148">
        <f t="shared" ca="1" si="208"/>
        <v>0</v>
      </c>
      <c r="CS67" s="148">
        <f t="shared" ca="1" si="208"/>
        <v>0</v>
      </c>
      <c r="CT67" s="148">
        <f t="shared" ca="1" si="208"/>
        <v>0</v>
      </c>
      <c r="CU67" s="148">
        <f t="shared" ca="1" si="208"/>
        <v>0</v>
      </c>
      <c r="CV67" s="148">
        <f t="shared" ca="1" si="208"/>
        <v>0</v>
      </c>
      <c r="CW67" s="148">
        <f t="shared" ca="1" si="208"/>
        <v>0</v>
      </c>
      <c r="CX67" s="149">
        <f t="shared" ca="1" si="208"/>
        <v>0</v>
      </c>
    </row>
    <row r="68" spans="3:102" ht="15.75" thickBot="1" x14ac:dyDescent="0.3">
      <c r="C68" s="4" t="str">
        <f t="shared" si="2"/>
        <v>Line 68: Direct Government receipts. This is a calculation. This is simply the sum from the existing and new.</v>
      </c>
      <c r="E68" s="4">
        <f t="shared" si="3"/>
        <v>68</v>
      </c>
      <c r="F68" s="4" t="s">
        <v>8</v>
      </c>
      <c r="G68" s="4" t="s">
        <v>10</v>
      </c>
      <c r="H68" s="1" t="s">
        <v>25</v>
      </c>
      <c r="I68" s="1" t="s">
        <v>10</v>
      </c>
      <c r="K68" s="1" t="str">
        <f>K56</f>
        <v>Direct Government receipts</v>
      </c>
      <c r="M68" s="38">
        <f t="shared" ref="M68:AU68" ca="1" si="209">M27+M56</f>
        <v>0</v>
      </c>
      <c r="N68" s="39">
        <f t="shared" ca="1" si="209"/>
        <v>0</v>
      </c>
      <c r="O68" s="39">
        <f t="shared" ca="1" si="209"/>
        <v>0</v>
      </c>
      <c r="P68" s="39">
        <f t="shared" ca="1" si="209"/>
        <v>0</v>
      </c>
      <c r="Q68" s="39">
        <f t="shared" ca="1" si="209"/>
        <v>0</v>
      </c>
      <c r="R68" s="39">
        <f t="shared" ca="1" si="209"/>
        <v>0</v>
      </c>
      <c r="S68" s="39">
        <f t="shared" ca="1" si="209"/>
        <v>0</v>
      </c>
      <c r="T68" s="39">
        <f t="shared" ca="1" si="209"/>
        <v>0</v>
      </c>
      <c r="U68" s="39">
        <f t="shared" ca="1" si="209"/>
        <v>0</v>
      </c>
      <c r="V68" s="39">
        <f t="shared" ca="1" si="209"/>
        <v>0</v>
      </c>
      <c r="W68" s="39">
        <f t="shared" ca="1" si="209"/>
        <v>0</v>
      </c>
      <c r="X68" s="39">
        <f t="shared" ca="1" si="209"/>
        <v>0</v>
      </c>
      <c r="Y68" s="39">
        <f t="shared" ca="1" si="209"/>
        <v>0</v>
      </c>
      <c r="Z68" s="39">
        <f t="shared" ca="1" si="209"/>
        <v>0</v>
      </c>
      <c r="AA68" s="39">
        <f t="shared" ca="1" si="209"/>
        <v>0</v>
      </c>
      <c r="AB68" s="39">
        <f t="shared" ca="1" si="209"/>
        <v>0</v>
      </c>
      <c r="AC68" s="39">
        <f t="shared" ca="1" si="209"/>
        <v>0</v>
      </c>
      <c r="AD68" s="39">
        <f t="shared" ca="1" si="209"/>
        <v>0</v>
      </c>
      <c r="AE68" s="39">
        <f t="shared" ca="1" si="209"/>
        <v>0</v>
      </c>
      <c r="AF68" s="39">
        <f t="shared" ca="1" si="209"/>
        <v>0</v>
      </c>
      <c r="AG68" s="39">
        <f t="shared" ca="1" si="209"/>
        <v>0</v>
      </c>
      <c r="AH68" s="39">
        <f t="shared" ca="1" si="209"/>
        <v>0</v>
      </c>
      <c r="AI68" s="39">
        <f t="shared" ca="1" si="209"/>
        <v>0</v>
      </c>
      <c r="AJ68" s="39">
        <f t="shared" ca="1" si="209"/>
        <v>0</v>
      </c>
      <c r="AK68" s="39">
        <f t="shared" ca="1" si="209"/>
        <v>0</v>
      </c>
      <c r="AL68" s="39">
        <f t="shared" ca="1" si="209"/>
        <v>0</v>
      </c>
      <c r="AM68" s="39">
        <f t="shared" ca="1" si="209"/>
        <v>0</v>
      </c>
      <c r="AN68" s="39">
        <f t="shared" ca="1" si="209"/>
        <v>0</v>
      </c>
      <c r="AO68" s="39">
        <f t="shared" ca="1" si="209"/>
        <v>0</v>
      </c>
      <c r="AP68" s="39">
        <f t="shared" ca="1" si="209"/>
        <v>0</v>
      </c>
      <c r="AQ68" s="39">
        <f t="shared" ca="1" si="209"/>
        <v>0</v>
      </c>
      <c r="AR68" s="39">
        <f t="shared" ca="1" si="209"/>
        <v>0</v>
      </c>
      <c r="AS68" s="39">
        <f t="shared" ca="1" si="209"/>
        <v>0</v>
      </c>
      <c r="AT68" s="39">
        <f t="shared" ca="1" si="209"/>
        <v>0</v>
      </c>
      <c r="AU68" s="40">
        <f t="shared" ca="1" si="209"/>
        <v>0</v>
      </c>
      <c r="BO68" s="155" t="s">
        <v>240</v>
      </c>
      <c r="BP68" s="146">
        <f ca="1">BP64-BP65</f>
        <v>0</v>
      </c>
      <c r="BQ68" s="146">
        <f t="shared" ref="BQ68:CX68" ca="1" si="210">BQ64-BQ65</f>
        <v>0</v>
      </c>
      <c r="BR68" s="146">
        <f t="shared" ref="BR68:BW68" ca="1" si="211">BR64-BR65</f>
        <v>0</v>
      </c>
      <c r="BS68" s="146">
        <f t="shared" ca="1" si="211"/>
        <v>0</v>
      </c>
      <c r="BT68" s="146">
        <f t="shared" ca="1" si="211"/>
        <v>0</v>
      </c>
      <c r="BU68" s="146">
        <f t="shared" ca="1" si="211"/>
        <v>0</v>
      </c>
      <c r="BV68" s="146">
        <f t="shared" ca="1" si="211"/>
        <v>0</v>
      </c>
      <c r="BW68" s="146">
        <f t="shared" ca="1" si="211"/>
        <v>0</v>
      </c>
      <c r="BX68" s="146">
        <f t="shared" ca="1" si="210"/>
        <v>0</v>
      </c>
      <c r="BY68" s="146">
        <f t="shared" ca="1" si="210"/>
        <v>0</v>
      </c>
      <c r="BZ68" s="146">
        <f t="shared" ca="1" si="210"/>
        <v>0</v>
      </c>
      <c r="CA68" s="146">
        <f t="shared" ca="1" si="210"/>
        <v>0</v>
      </c>
      <c r="CB68" s="146">
        <f t="shared" ca="1" si="210"/>
        <v>0</v>
      </c>
      <c r="CC68" s="146">
        <f t="shared" ca="1" si="210"/>
        <v>0</v>
      </c>
      <c r="CD68" s="146">
        <f t="shared" ca="1" si="210"/>
        <v>0</v>
      </c>
      <c r="CE68" s="146">
        <f t="shared" ca="1" si="210"/>
        <v>0</v>
      </c>
      <c r="CF68" s="146">
        <f t="shared" ca="1" si="210"/>
        <v>0</v>
      </c>
      <c r="CG68" s="146">
        <f t="shared" ca="1" si="210"/>
        <v>0</v>
      </c>
      <c r="CH68" s="146">
        <f t="shared" ca="1" si="210"/>
        <v>0</v>
      </c>
      <c r="CI68" s="146">
        <f t="shared" ca="1" si="210"/>
        <v>0</v>
      </c>
      <c r="CJ68" s="146">
        <f t="shared" ca="1" si="210"/>
        <v>0</v>
      </c>
      <c r="CK68" s="146">
        <f t="shared" ca="1" si="210"/>
        <v>0</v>
      </c>
      <c r="CL68" s="146">
        <f t="shared" ca="1" si="210"/>
        <v>0</v>
      </c>
      <c r="CM68" s="146">
        <f t="shared" ca="1" si="210"/>
        <v>0</v>
      </c>
      <c r="CN68" s="146">
        <f t="shared" ca="1" si="210"/>
        <v>0</v>
      </c>
      <c r="CO68" s="146">
        <f t="shared" ca="1" si="210"/>
        <v>0</v>
      </c>
      <c r="CP68" s="146">
        <f t="shared" ca="1" si="210"/>
        <v>0</v>
      </c>
      <c r="CQ68" s="146">
        <f t="shared" ca="1" si="210"/>
        <v>0</v>
      </c>
      <c r="CR68" s="146">
        <f t="shared" ca="1" si="210"/>
        <v>0</v>
      </c>
      <c r="CS68" s="146">
        <f t="shared" ca="1" si="210"/>
        <v>0</v>
      </c>
      <c r="CT68" s="146">
        <f t="shared" ca="1" si="210"/>
        <v>0</v>
      </c>
      <c r="CU68" s="146">
        <f t="shared" ca="1" si="210"/>
        <v>0</v>
      </c>
      <c r="CV68" s="146">
        <f t="shared" ca="1" si="210"/>
        <v>0</v>
      </c>
      <c r="CW68" s="146">
        <f t="shared" ca="1" si="210"/>
        <v>0</v>
      </c>
      <c r="CX68" s="147">
        <f t="shared" ca="1" si="210"/>
        <v>0</v>
      </c>
    </row>
    <row r="69" spans="3:102" ht="15.75" thickBot="1" x14ac:dyDescent="0.3">
      <c r="C69" s="4" t="str">
        <f t="shared" si="2"/>
        <v>Line 69: Total payments by Government. This is a calculation. This is the sum of revenues and payments.</v>
      </c>
      <c r="E69" s="4">
        <f t="shared" si="3"/>
        <v>69</v>
      </c>
      <c r="F69" s="4" t="s">
        <v>8</v>
      </c>
      <c r="G69" s="4" t="s">
        <v>10</v>
      </c>
      <c r="H69" s="1" t="s">
        <v>27</v>
      </c>
      <c r="I69" s="1" t="s">
        <v>10</v>
      </c>
      <c r="K69" s="1" t="s">
        <v>14</v>
      </c>
      <c r="M69" s="41">
        <f ca="1">SUM(M66:M68)</f>
        <v>0</v>
      </c>
      <c r="N69" s="42">
        <f t="shared" ref="N69:AU69" ca="1" si="212">SUM(N66:N68)</f>
        <v>0</v>
      </c>
      <c r="O69" s="42">
        <f t="shared" ca="1" si="212"/>
        <v>0</v>
      </c>
      <c r="P69" s="42">
        <f t="shared" ca="1" si="212"/>
        <v>0</v>
      </c>
      <c r="Q69" s="42">
        <f t="shared" ca="1" si="212"/>
        <v>0</v>
      </c>
      <c r="R69" s="42">
        <f t="shared" ca="1" si="212"/>
        <v>0</v>
      </c>
      <c r="S69" s="42">
        <f t="shared" ca="1" si="212"/>
        <v>0</v>
      </c>
      <c r="T69" s="42">
        <f t="shared" ca="1" si="212"/>
        <v>0</v>
      </c>
      <c r="U69" s="42">
        <f t="shared" ca="1" si="212"/>
        <v>0</v>
      </c>
      <c r="V69" s="42">
        <f t="shared" ca="1" si="212"/>
        <v>0</v>
      </c>
      <c r="W69" s="42">
        <f t="shared" ca="1" si="212"/>
        <v>0</v>
      </c>
      <c r="X69" s="42">
        <f t="shared" ca="1" si="212"/>
        <v>0</v>
      </c>
      <c r="Y69" s="42">
        <f t="shared" ca="1" si="212"/>
        <v>0</v>
      </c>
      <c r="Z69" s="42">
        <f t="shared" ca="1" si="212"/>
        <v>0</v>
      </c>
      <c r="AA69" s="42">
        <f t="shared" ca="1" si="212"/>
        <v>0</v>
      </c>
      <c r="AB69" s="42">
        <f t="shared" ca="1" si="212"/>
        <v>0</v>
      </c>
      <c r="AC69" s="42">
        <f t="shared" ca="1" si="212"/>
        <v>0</v>
      </c>
      <c r="AD69" s="42">
        <f t="shared" ca="1" si="212"/>
        <v>0</v>
      </c>
      <c r="AE69" s="42">
        <f t="shared" ca="1" si="212"/>
        <v>0</v>
      </c>
      <c r="AF69" s="42">
        <f t="shared" ca="1" si="212"/>
        <v>0</v>
      </c>
      <c r="AG69" s="42">
        <f t="shared" ca="1" si="212"/>
        <v>0</v>
      </c>
      <c r="AH69" s="42">
        <f t="shared" ca="1" si="212"/>
        <v>0</v>
      </c>
      <c r="AI69" s="42">
        <f t="shared" ca="1" si="212"/>
        <v>0</v>
      </c>
      <c r="AJ69" s="42">
        <f t="shared" ca="1" si="212"/>
        <v>0</v>
      </c>
      <c r="AK69" s="42">
        <f t="shared" ca="1" si="212"/>
        <v>0</v>
      </c>
      <c r="AL69" s="42">
        <f t="shared" ca="1" si="212"/>
        <v>0</v>
      </c>
      <c r="AM69" s="42">
        <f t="shared" ca="1" si="212"/>
        <v>0</v>
      </c>
      <c r="AN69" s="42">
        <f t="shared" ca="1" si="212"/>
        <v>0</v>
      </c>
      <c r="AO69" s="42">
        <f t="shared" ca="1" si="212"/>
        <v>0</v>
      </c>
      <c r="AP69" s="42">
        <f t="shared" ca="1" si="212"/>
        <v>0</v>
      </c>
      <c r="AQ69" s="42">
        <f t="shared" ca="1" si="212"/>
        <v>0</v>
      </c>
      <c r="AR69" s="42">
        <f t="shared" ca="1" si="212"/>
        <v>0</v>
      </c>
      <c r="AS69" s="42">
        <f t="shared" ca="1" si="212"/>
        <v>0</v>
      </c>
      <c r="AT69" s="42">
        <f t="shared" ca="1" si="212"/>
        <v>0</v>
      </c>
      <c r="AU69" s="43">
        <f t="shared" ca="1" si="212"/>
        <v>0</v>
      </c>
      <c r="BO69" s="157" t="s">
        <v>242</v>
      </c>
      <c r="BP69" s="148">
        <f ca="1">-M66</f>
        <v>0</v>
      </c>
      <c r="BQ69" s="148">
        <f t="shared" ref="BQ69:CX69" ca="1" si="213">-N66</f>
        <v>0</v>
      </c>
      <c r="BR69" s="148">
        <f t="shared" ca="1" si="213"/>
        <v>0</v>
      </c>
      <c r="BS69" s="148">
        <f t="shared" ca="1" si="213"/>
        <v>0</v>
      </c>
      <c r="BT69" s="148">
        <f t="shared" ref="BT69" ca="1" si="214">-Q66</f>
        <v>0</v>
      </c>
      <c r="BU69" s="148">
        <f t="shared" ref="BU69" ca="1" si="215">-R66</f>
        <v>0</v>
      </c>
      <c r="BV69" s="148">
        <f t="shared" ca="1" si="213"/>
        <v>0</v>
      </c>
      <c r="BW69" s="148">
        <f t="shared" ca="1" si="213"/>
        <v>0</v>
      </c>
      <c r="BX69" s="148">
        <f t="shared" ca="1" si="213"/>
        <v>0</v>
      </c>
      <c r="BY69" s="148">
        <f t="shared" ca="1" si="213"/>
        <v>0</v>
      </c>
      <c r="BZ69" s="148">
        <f t="shared" ca="1" si="213"/>
        <v>0</v>
      </c>
      <c r="CA69" s="148">
        <f t="shared" ca="1" si="213"/>
        <v>0</v>
      </c>
      <c r="CB69" s="148">
        <f t="shared" ca="1" si="213"/>
        <v>0</v>
      </c>
      <c r="CC69" s="148">
        <f t="shared" ca="1" si="213"/>
        <v>0</v>
      </c>
      <c r="CD69" s="148">
        <f t="shared" ca="1" si="213"/>
        <v>0</v>
      </c>
      <c r="CE69" s="148">
        <f t="shared" ca="1" si="213"/>
        <v>0</v>
      </c>
      <c r="CF69" s="148">
        <f t="shared" ca="1" si="213"/>
        <v>0</v>
      </c>
      <c r="CG69" s="148">
        <f t="shared" ca="1" si="213"/>
        <v>0</v>
      </c>
      <c r="CH69" s="148">
        <f t="shared" ca="1" si="213"/>
        <v>0</v>
      </c>
      <c r="CI69" s="148">
        <f t="shared" ca="1" si="213"/>
        <v>0</v>
      </c>
      <c r="CJ69" s="148">
        <f t="shared" ca="1" si="213"/>
        <v>0</v>
      </c>
      <c r="CK69" s="148">
        <f t="shared" ca="1" si="213"/>
        <v>0</v>
      </c>
      <c r="CL69" s="148">
        <f t="shared" ca="1" si="213"/>
        <v>0</v>
      </c>
      <c r="CM69" s="148">
        <f t="shared" ca="1" si="213"/>
        <v>0</v>
      </c>
      <c r="CN69" s="148">
        <f t="shared" ca="1" si="213"/>
        <v>0</v>
      </c>
      <c r="CO69" s="148">
        <f t="shared" ca="1" si="213"/>
        <v>0</v>
      </c>
      <c r="CP69" s="148">
        <f t="shared" ca="1" si="213"/>
        <v>0</v>
      </c>
      <c r="CQ69" s="148">
        <f t="shared" ca="1" si="213"/>
        <v>0</v>
      </c>
      <c r="CR69" s="148">
        <f t="shared" ca="1" si="213"/>
        <v>0</v>
      </c>
      <c r="CS69" s="148">
        <f t="shared" ca="1" si="213"/>
        <v>0</v>
      </c>
      <c r="CT69" s="148">
        <f t="shared" ca="1" si="213"/>
        <v>0</v>
      </c>
      <c r="CU69" s="148">
        <f t="shared" ca="1" si="213"/>
        <v>0</v>
      </c>
      <c r="CV69" s="148">
        <f t="shared" ca="1" si="213"/>
        <v>0</v>
      </c>
      <c r="CW69" s="148">
        <f t="shared" ca="1" si="213"/>
        <v>0</v>
      </c>
      <c r="CX69" s="149">
        <f t="shared" ca="1" si="213"/>
        <v>0</v>
      </c>
    </row>
  </sheetData>
  <sheetProtection algorithmName="SHA-512" hashValue="FSW1CoAZUFDb8AhH8IYtZs3XnGPwu9b7U4gVJsSMGm3Rd4auamvkdvZ8020Xuno4DcNq8bv5tF8eGNfYaeE3Og==" saltValue="aPdnahWQPWmfRTVIfJDm4A==" spinCount="100000" sheet="1" objects="1" scenarios="1" formatCells="0" formatColumns="0" formatRow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6DD76-EFCF-4A2B-9F16-A95B2D95E68F}">
  <sheetPr codeName="Sheet6"/>
  <dimension ref="A1:CX69"/>
  <sheetViews>
    <sheetView topLeftCell="G1" zoomScaleNormal="100" workbookViewId="0">
      <selection activeCell="M2" sqref="M2"/>
    </sheetView>
  </sheetViews>
  <sheetFormatPr defaultRowHeight="15" outlineLevelRow="1" outlineLevelCol="1" x14ac:dyDescent="0.25"/>
  <cols>
    <col min="1" max="1" width="12.5703125" style="1" hidden="1" customWidth="1" outlineLevel="1"/>
    <col min="2" max="2" width="10.5703125" style="1" hidden="1" customWidth="1" outlineLevel="1"/>
    <col min="3" max="6" width="13.42578125" style="4" hidden="1" customWidth="1" outlineLevel="1"/>
    <col min="7" max="7" width="4.42578125" style="4" customWidth="1" collapsed="1"/>
    <col min="8" max="8" width="23.140625" style="1" customWidth="1"/>
    <col min="9" max="9" width="4.42578125" style="1" customWidth="1"/>
    <col min="10" max="10" width="4.85546875" style="1" customWidth="1"/>
    <col min="11" max="11" width="40" style="1" customWidth="1"/>
    <col min="12" max="12" width="7.28515625" style="1" customWidth="1"/>
    <col min="13" max="14" width="10" style="1" customWidth="1"/>
    <col min="15" max="15" width="13.28515625" style="1" customWidth="1"/>
    <col min="16" max="20" width="10" style="1" customWidth="1"/>
    <col min="21" max="22" width="9.140625" style="1"/>
    <col min="23" max="23" width="10.5703125" style="1" bestFit="1" customWidth="1"/>
    <col min="24" max="66" width="9.140625" style="1"/>
    <col min="67" max="67" width="26.42578125" style="1" customWidth="1"/>
    <col min="68" max="16384" width="9.140625" style="1"/>
  </cols>
  <sheetData>
    <row r="1" spans="3:102" x14ac:dyDescent="0.25">
      <c r="C1" s="20">
        <f ca="1">TODAY()</f>
        <v>43958</v>
      </c>
    </row>
    <row r="2" spans="3:102" ht="18.75" x14ac:dyDescent="0.3">
      <c r="H2" s="2" t="s">
        <v>31</v>
      </c>
      <c r="J2" s="3" t="s">
        <v>1</v>
      </c>
      <c r="L2" s="57" t="s">
        <v>36</v>
      </c>
      <c r="M2" s="174" t="s">
        <v>250</v>
      </c>
      <c r="N2" s="175"/>
      <c r="O2" s="175"/>
      <c r="P2" s="175"/>
      <c r="Q2" s="50" t="s">
        <v>3</v>
      </c>
      <c r="R2" s="50"/>
      <c r="S2" s="50"/>
      <c r="T2" s="50"/>
      <c r="U2" s="51" t="s">
        <v>5</v>
      </c>
      <c r="V2" s="51"/>
      <c r="W2" s="51"/>
      <c r="X2" s="51"/>
      <c r="Y2" s="52" t="s">
        <v>2</v>
      </c>
      <c r="Z2" s="52"/>
      <c r="AA2" s="52"/>
      <c r="AB2" s="52"/>
      <c r="AC2" s="53" t="s">
        <v>32</v>
      </c>
      <c r="AD2" s="53"/>
      <c r="AE2" s="53"/>
      <c r="AF2" s="54"/>
    </row>
    <row r="3" spans="3:102" x14ac:dyDescent="0.25">
      <c r="H3" s="1" t="s">
        <v>40</v>
      </c>
    </row>
    <row r="4" spans="3:102" ht="15.75" thickBot="1" x14ac:dyDescent="0.3">
      <c r="I4" s="2"/>
      <c r="J4" s="2" t="s">
        <v>35</v>
      </c>
    </row>
    <row r="5" spans="3:102" ht="15.75" thickBot="1" x14ac:dyDescent="0.3">
      <c r="C5" s="4" t="str">
        <f>IF(AND(F5="",H5=""),"","Line "&amp;E5&amp;": "&amp;K5&amp;". This is "&amp;F5&amp;". "&amp;H5)</f>
        <v>Line 5: Start of Analysis FYI. This is an input. Enter the desired first year of the analysis.</v>
      </c>
      <c r="E5" s="4">
        <f>ROW(F5)</f>
        <v>5</v>
      </c>
      <c r="F5" s="4" t="s">
        <v>6</v>
      </c>
      <c r="G5" s="4" t="s">
        <v>10</v>
      </c>
      <c r="H5" s="1" t="s">
        <v>9</v>
      </c>
      <c r="I5" s="1" t="s">
        <v>10</v>
      </c>
      <c r="K5" s="1" t="s">
        <v>34</v>
      </c>
      <c r="M5" s="173">
        <f>'Input Cashflows'!M5</f>
        <v>2020</v>
      </c>
      <c r="N5" s="12">
        <f>M5+1</f>
        <v>2021</v>
      </c>
      <c r="O5" s="12">
        <f t="shared" ref="O5:AT5" si="0">N5+1</f>
        <v>2022</v>
      </c>
      <c r="P5" s="12">
        <f t="shared" si="0"/>
        <v>2023</v>
      </c>
      <c r="Q5" s="12">
        <f t="shared" si="0"/>
        <v>2024</v>
      </c>
      <c r="R5" s="12">
        <f t="shared" si="0"/>
        <v>2025</v>
      </c>
      <c r="S5" s="12">
        <f t="shared" si="0"/>
        <v>2026</v>
      </c>
      <c r="T5" s="12">
        <f t="shared" si="0"/>
        <v>2027</v>
      </c>
      <c r="U5" s="12">
        <f t="shared" si="0"/>
        <v>2028</v>
      </c>
      <c r="V5" s="12">
        <f t="shared" si="0"/>
        <v>2029</v>
      </c>
      <c r="W5" s="12">
        <f t="shared" si="0"/>
        <v>2030</v>
      </c>
      <c r="X5" s="12">
        <f t="shared" si="0"/>
        <v>2031</v>
      </c>
      <c r="Y5" s="12">
        <f t="shared" si="0"/>
        <v>2032</v>
      </c>
      <c r="Z5" s="12">
        <f t="shared" si="0"/>
        <v>2033</v>
      </c>
      <c r="AA5" s="12">
        <f t="shared" si="0"/>
        <v>2034</v>
      </c>
      <c r="AB5" s="12">
        <f t="shared" si="0"/>
        <v>2035</v>
      </c>
      <c r="AC5" s="12">
        <f t="shared" si="0"/>
        <v>2036</v>
      </c>
      <c r="AD5" s="12">
        <f t="shared" si="0"/>
        <v>2037</v>
      </c>
      <c r="AE5" s="12">
        <f t="shared" si="0"/>
        <v>2038</v>
      </c>
      <c r="AF5" s="12">
        <f t="shared" si="0"/>
        <v>2039</v>
      </c>
      <c r="AG5" s="12">
        <f t="shared" si="0"/>
        <v>2040</v>
      </c>
      <c r="AH5" s="12">
        <f t="shared" si="0"/>
        <v>2041</v>
      </c>
      <c r="AI5" s="12">
        <f t="shared" si="0"/>
        <v>2042</v>
      </c>
      <c r="AJ5" s="12">
        <f t="shared" si="0"/>
        <v>2043</v>
      </c>
      <c r="AK5" s="12">
        <f t="shared" si="0"/>
        <v>2044</v>
      </c>
      <c r="AL5" s="12">
        <f t="shared" si="0"/>
        <v>2045</v>
      </c>
      <c r="AM5" s="12">
        <f t="shared" si="0"/>
        <v>2046</v>
      </c>
      <c r="AN5" s="12">
        <f t="shared" si="0"/>
        <v>2047</v>
      </c>
      <c r="AO5" s="12">
        <f t="shared" si="0"/>
        <v>2048</v>
      </c>
      <c r="AP5" s="12">
        <f t="shared" si="0"/>
        <v>2049</v>
      </c>
      <c r="AQ5" s="12">
        <f t="shared" si="0"/>
        <v>2050</v>
      </c>
      <c r="AR5" s="12">
        <f t="shared" si="0"/>
        <v>2051</v>
      </c>
      <c r="AS5" s="12">
        <f t="shared" si="0"/>
        <v>2052</v>
      </c>
      <c r="AT5" s="12">
        <f t="shared" si="0"/>
        <v>2053</v>
      </c>
      <c r="AU5" s="13">
        <f>AT5+1</f>
        <v>2054</v>
      </c>
      <c r="BO5" s="1" t="s">
        <v>238</v>
      </c>
    </row>
    <row r="6" spans="3:102" ht="15.75" thickBot="1" x14ac:dyDescent="0.3">
      <c r="C6" s="4" t="str">
        <f t="shared" ref="C6:C69" si="1">IF(AND(F6="",H6=""),"","Line "&amp;E6&amp;": "&amp;K6&amp;". This is "&amp;F6&amp;". "&amp;H6)</f>
        <v/>
      </c>
      <c r="E6" s="4">
        <f t="shared" ref="E6:E69" si="2">ROW(F6)</f>
        <v>6</v>
      </c>
      <c r="G6" s="4" t="s">
        <v>10</v>
      </c>
      <c r="I6" s="1" t="s">
        <v>10</v>
      </c>
      <c r="BO6" s="154"/>
      <c r="BP6" s="152">
        <f>M$5</f>
        <v>2020</v>
      </c>
      <c r="BQ6" s="152">
        <f t="shared" ref="BQ6:CX6" si="3">N$5</f>
        <v>2021</v>
      </c>
      <c r="BR6" s="152">
        <f t="shared" si="3"/>
        <v>2022</v>
      </c>
      <c r="BS6" s="152">
        <f t="shared" si="3"/>
        <v>2023</v>
      </c>
      <c r="BT6" s="152">
        <f t="shared" si="3"/>
        <v>2024</v>
      </c>
      <c r="BU6" s="152">
        <f t="shared" si="3"/>
        <v>2025</v>
      </c>
      <c r="BV6" s="152">
        <f t="shared" si="3"/>
        <v>2026</v>
      </c>
      <c r="BW6" s="152">
        <f t="shared" si="3"/>
        <v>2027</v>
      </c>
      <c r="BX6" s="152">
        <f t="shared" si="3"/>
        <v>2028</v>
      </c>
      <c r="BY6" s="152">
        <f t="shared" si="3"/>
        <v>2029</v>
      </c>
      <c r="BZ6" s="152">
        <f t="shared" si="3"/>
        <v>2030</v>
      </c>
      <c r="CA6" s="152">
        <f t="shared" si="3"/>
        <v>2031</v>
      </c>
      <c r="CB6" s="152">
        <f t="shared" si="3"/>
        <v>2032</v>
      </c>
      <c r="CC6" s="152">
        <f t="shared" si="3"/>
        <v>2033</v>
      </c>
      <c r="CD6" s="152">
        <f t="shared" si="3"/>
        <v>2034</v>
      </c>
      <c r="CE6" s="152">
        <f t="shared" si="3"/>
        <v>2035</v>
      </c>
      <c r="CF6" s="152">
        <f t="shared" si="3"/>
        <v>2036</v>
      </c>
      <c r="CG6" s="152">
        <f t="shared" si="3"/>
        <v>2037</v>
      </c>
      <c r="CH6" s="152">
        <f t="shared" si="3"/>
        <v>2038</v>
      </c>
      <c r="CI6" s="152">
        <f t="shared" si="3"/>
        <v>2039</v>
      </c>
      <c r="CJ6" s="152">
        <f t="shared" si="3"/>
        <v>2040</v>
      </c>
      <c r="CK6" s="152">
        <f t="shared" si="3"/>
        <v>2041</v>
      </c>
      <c r="CL6" s="152">
        <f t="shared" si="3"/>
        <v>2042</v>
      </c>
      <c r="CM6" s="152">
        <f t="shared" si="3"/>
        <v>2043</v>
      </c>
      <c r="CN6" s="152">
        <f t="shared" si="3"/>
        <v>2044</v>
      </c>
      <c r="CO6" s="152">
        <f t="shared" si="3"/>
        <v>2045</v>
      </c>
      <c r="CP6" s="152">
        <f t="shared" si="3"/>
        <v>2046</v>
      </c>
      <c r="CQ6" s="152">
        <f t="shared" si="3"/>
        <v>2047</v>
      </c>
      <c r="CR6" s="152">
        <f t="shared" si="3"/>
        <v>2048</v>
      </c>
      <c r="CS6" s="152">
        <f t="shared" si="3"/>
        <v>2049</v>
      </c>
      <c r="CT6" s="152">
        <f t="shared" si="3"/>
        <v>2050</v>
      </c>
      <c r="CU6" s="152">
        <f t="shared" si="3"/>
        <v>2051</v>
      </c>
      <c r="CV6" s="152">
        <f t="shared" si="3"/>
        <v>2052</v>
      </c>
      <c r="CW6" s="152">
        <f t="shared" si="3"/>
        <v>2053</v>
      </c>
      <c r="CX6" s="153">
        <f t="shared" si="3"/>
        <v>2054</v>
      </c>
    </row>
    <row r="7" spans="3:102" x14ac:dyDescent="0.25">
      <c r="C7" s="4" t="str">
        <f t="shared" si="1"/>
        <v>Line 7: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7" s="4">
        <f t="shared" si="2"/>
        <v>7</v>
      </c>
      <c r="F7" s="4" t="s">
        <v>6</v>
      </c>
      <c r="G7" s="4" t="s">
        <v>10</v>
      </c>
      <c r="H7" s="1" t="s">
        <v>48</v>
      </c>
      <c r="I7" s="1" t="s">
        <v>10</v>
      </c>
      <c r="K7" s="1" t="s">
        <v>15</v>
      </c>
      <c r="M7" s="176">
        <f>'Input Cashflows'!M7</f>
        <v>0</v>
      </c>
      <c r="N7" s="177">
        <f>'Input Cashflows'!N7</f>
        <v>0</v>
      </c>
      <c r="O7" s="177">
        <f>'Input Cashflows'!O7</f>
        <v>0</v>
      </c>
      <c r="P7" s="177">
        <f>'Input Cashflows'!P7</f>
        <v>0</v>
      </c>
      <c r="Q7" s="177">
        <f>'Input Cashflows'!Q7</f>
        <v>0</v>
      </c>
      <c r="R7" s="177">
        <f>'Input Cashflows'!R7</f>
        <v>0</v>
      </c>
      <c r="S7" s="177">
        <f>'Input Cashflows'!S7</f>
        <v>0</v>
      </c>
      <c r="T7" s="177">
        <f>'Input Cashflows'!T7</f>
        <v>0</v>
      </c>
      <c r="U7" s="177">
        <f>'Input Cashflows'!U7</f>
        <v>0</v>
      </c>
      <c r="V7" s="177">
        <f>'Input Cashflows'!V7</f>
        <v>0</v>
      </c>
      <c r="W7" s="177">
        <f>'Input Cashflows'!W7</f>
        <v>0</v>
      </c>
      <c r="X7" s="177">
        <f>'Input Cashflows'!X7</f>
        <v>0</v>
      </c>
      <c r="Y7" s="177">
        <f>'Input Cashflows'!Y7</f>
        <v>0</v>
      </c>
      <c r="Z7" s="177">
        <f>'Input Cashflows'!Z7</f>
        <v>0</v>
      </c>
      <c r="AA7" s="177">
        <f>'Input Cashflows'!AA7</f>
        <v>0</v>
      </c>
      <c r="AB7" s="177">
        <f>'Input Cashflows'!AB7</f>
        <v>0</v>
      </c>
      <c r="AC7" s="177">
        <f>'Input Cashflows'!AC7</f>
        <v>0</v>
      </c>
      <c r="AD7" s="177">
        <f>'Input Cashflows'!AD7</f>
        <v>0</v>
      </c>
      <c r="AE7" s="177">
        <f>'Input Cashflows'!AE7</f>
        <v>0</v>
      </c>
      <c r="AF7" s="177">
        <f>'Input Cashflows'!AF7</f>
        <v>0</v>
      </c>
      <c r="AG7" s="177">
        <f>'Input Cashflows'!AG7</f>
        <v>0</v>
      </c>
      <c r="AH7" s="177">
        <f>'Input Cashflows'!AH7</f>
        <v>0</v>
      </c>
      <c r="AI7" s="177">
        <f>'Input Cashflows'!AI7</f>
        <v>0</v>
      </c>
      <c r="AJ7" s="177">
        <f>'Input Cashflows'!AJ7</f>
        <v>0</v>
      </c>
      <c r="AK7" s="177">
        <f>'Input Cashflows'!AK7</f>
        <v>0</v>
      </c>
      <c r="AL7" s="177">
        <f>'Input Cashflows'!AL7</f>
        <v>0</v>
      </c>
      <c r="AM7" s="177">
        <f>'Input Cashflows'!AM7</f>
        <v>0</v>
      </c>
      <c r="AN7" s="177">
        <f>'Input Cashflows'!AN7</f>
        <v>0</v>
      </c>
      <c r="AO7" s="177">
        <f>'Input Cashflows'!AO7</f>
        <v>0</v>
      </c>
      <c r="AP7" s="177">
        <f>'Input Cashflows'!AP7</f>
        <v>0</v>
      </c>
      <c r="AQ7" s="177">
        <f>'Input Cashflows'!AQ7</f>
        <v>0</v>
      </c>
      <c r="AR7" s="178">
        <f>'Input Cashflows'!AR7</f>
        <v>0</v>
      </c>
      <c r="AS7" s="178">
        <f>'Input Cashflows'!AS7</f>
        <v>0</v>
      </c>
      <c r="AT7" s="178">
        <f>'Input Cashflows'!AT7</f>
        <v>0</v>
      </c>
      <c r="AU7" s="179">
        <f>'Input Cashflows'!AU7</f>
        <v>0</v>
      </c>
      <c r="BO7" s="155" t="str">
        <f>K7</f>
        <v>Gross Operating Income to Company</v>
      </c>
      <c r="BP7" s="146">
        <f t="shared" ref="BP7:CX7" si="4">M7</f>
        <v>0</v>
      </c>
      <c r="BQ7" s="146">
        <f t="shared" si="4"/>
        <v>0</v>
      </c>
      <c r="BR7" s="146">
        <f t="shared" si="4"/>
        <v>0</v>
      </c>
      <c r="BS7" s="146">
        <f t="shared" si="4"/>
        <v>0</v>
      </c>
      <c r="BT7" s="146">
        <f t="shared" si="4"/>
        <v>0</v>
      </c>
      <c r="BU7" s="146">
        <f t="shared" si="4"/>
        <v>0</v>
      </c>
      <c r="BV7" s="146">
        <f t="shared" si="4"/>
        <v>0</v>
      </c>
      <c r="BW7" s="146">
        <f t="shared" si="4"/>
        <v>0</v>
      </c>
      <c r="BX7" s="146">
        <f t="shared" si="4"/>
        <v>0</v>
      </c>
      <c r="BY7" s="146">
        <f t="shared" si="4"/>
        <v>0</v>
      </c>
      <c r="BZ7" s="146">
        <f t="shared" si="4"/>
        <v>0</v>
      </c>
      <c r="CA7" s="146">
        <f t="shared" si="4"/>
        <v>0</v>
      </c>
      <c r="CB7" s="146">
        <f t="shared" si="4"/>
        <v>0</v>
      </c>
      <c r="CC7" s="146">
        <f t="shared" si="4"/>
        <v>0</v>
      </c>
      <c r="CD7" s="146">
        <f t="shared" si="4"/>
        <v>0</v>
      </c>
      <c r="CE7" s="146">
        <f t="shared" si="4"/>
        <v>0</v>
      </c>
      <c r="CF7" s="146">
        <f t="shared" si="4"/>
        <v>0</v>
      </c>
      <c r="CG7" s="146">
        <f t="shared" si="4"/>
        <v>0</v>
      </c>
      <c r="CH7" s="146">
        <f t="shared" si="4"/>
        <v>0</v>
      </c>
      <c r="CI7" s="146">
        <f t="shared" si="4"/>
        <v>0</v>
      </c>
      <c r="CJ7" s="146">
        <f t="shared" si="4"/>
        <v>0</v>
      </c>
      <c r="CK7" s="146">
        <f t="shared" si="4"/>
        <v>0</v>
      </c>
      <c r="CL7" s="146">
        <f t="shared" si="4"/>
        <v>0</v>
      </c>
      <c r="CM7" s="146">
        <f t="shared" si="4"/>
        <v>0</v>
      </c>
      <c r="CN7" s="146">
        <f t="shared" si="4"/>
        <v>0</v>
      </c>
      <c r="CO7" s="146">
        <f t="shared" si="4"/>
        <v>0</v>
      </c>
      <c r="CP7" s="146">
        <f t="shared" si="4"/>
        <v>0</v>
      </c>
      <c r="CQ7" s="146">
        <f t="shared" si="4"/>
        <v>0</v>
      </c>
      <c r="CR7" s="146">
        <f t="shared" si="4"/>
        <v>0</v>
      </c>
      <c r="CS7" s="146">
        <f t="shared" si="4"/>
        <v>0</v>
      </c>
      <c r="CT7" s="146">
        <f t="shared" si="4"/>
        <v>0</v>
      </c>
      <c r="CU7" s="146">
        <f t="shared" si="4"/>
        <v>0</v>
      </c>
      <c r="CV7" s="146">
        <f t="shared" si="4"/>
        <v>0</v>
      </c>
      <c r="CW7" s="146">
        <f t="shared" si="4"/>
        <v>0</v>
      </c>
      <c r="CX7" s="147">
        <f t="shared" si="4"/>
        <v>0</v>
      </c>
    </row>
    <row r="8" spans="3:102" x14ac:dyDescent="0.25">
      <c r="C8" s="4" t="str">
        <f t="shared" si="1"/>
        <v>Line 8: Operating Expenses. This is an input. Enter the projected operating costs per year.  This can include capital or construction costs.</v>
      </c>
      <c r="E8" s="4">
        <f t="shared" si="2"/>
        <v>8</v>
      </c>
      <c r="F8" s="4" t="s">
        <v>6</v>
      </c>
      <c r="G8" s="4" t="s">
        <v>10</v>
      </c>
      <c r="H8" s="1" t="s">
        <v>37</v>
      </c>
      <c r="I8" s="1" t="s">
        <v>10</v>
      </c>
      <c r="K8" s="1" t="s">
        <v>4</v>
      </c>
      <c r="L8" s="1" t="s">
        <v>33</v>
      </c>
      <c r="M8" s="180">
        <f>'Input Cashflows'!M8</f>
        <v>0</v>
      </c>
      <c r="N8" s="181">
        <f>'Input Cashflows'!N8</f>
        <v>0</v>
      </c>
      <c r="O8" s="181">
        <f>'Input Cashflows'!O8</f>
        <v>0</v>
      </c>
      <c r="P8" s="181">
        <f>'Input Cashflows'!P8</f>
        <v>0</v>
      </c>
      <c r="Q8" s="181">
        <f>'Input Cashflows'!Q8</f>
        <v>0</v>
      </c>
      <c r="R8" s="181">
        <f>'Input Cashflows'!R8</f>
        <v>0</v>
      </c>
      <c r="S8" s="181">
        <f>'Input Cashflows'!S8</f>
        <v>0</v>
      </c>
      <c r="T8" s="181">
        <f>'Input Cashflows'!T8</f>
        <v>0</v>
      </c>
      <c r="U8" s="181">
        <f>'Input Cashflows'!U8</f>
        <v>0</v>
      </c>
      <c r="V8" s="181">
        <f>'Input Cashflows'!V8</f>
        <v>0</v>
      </c>
      <c r="W8" s="181">
        <f>'Input Cashflows'!W8</f>
        <v>0</v>
      </c>
      <c r="X8" s="181">
        <f>'Input Cashflows'!X8</f>
        <v>0</v>
      </c>
      <c r="Y8" s="181">
        <f>'Input Cashflows'!Y8</f>
        <v>0</v>
      </c>
      <c r="Z8" s="181">
        <f>'Input Cashflows'!Z8</f>
        <v>0</v>
      </c>
      <c r="AA8" s="181">
        <f>'Input Cashflows'!AA8</f>
        <v>0</v>
      </c>
      <c r="AB8" s="181">
        <f>'Input Cashflows'!AB8</f>
        <v>0</v>
      </c>
      <c r="AC8" s="181">
        <f>'Input Cashflows'!AC8</f>
        <v>0</v>
      </c>
      <c r="AD8" s="181">
        <f>'Input Cashflows'!AD8</f>
        <v>0</v>
      </c>
      <c r="AE8" s="181">
        <f>'Input Cashflows'!AE8</f>
        <v>0</v>
      </c>
      <c r="AF8" s="181">
        <f>'Input Cashflows'!AF8</f>
        <v>0</v>
      </c>
      <c r="AG8" s="181">
        <f>'Input Cashflows'!AG8</f>
        <v>0</v>
      </c>
      <c r="AH8" s="181">
        <f>'Input Cashflows'!AH8</f>
        <v>0</v>
      </c>
      <c r="AI8" s="181">
        <f>'Input Cashflows'!AI8</f>
        <v>0</v>
      </c>
      <c r="AJ8" s="181">
        <f>'Input Cashflows'!AJ8</f>
        <v>0</v>
      </c>
      <c r="AK8" s="181">
        <f>'Input Cashflows'!AK8</f>
        <v>0</v>
      </c>
      <c r="AL8" s="181">
        <f>'Input Cashflows'!AL8</f>
        <v>0</v>
      </c>
      <c r="AM8" s="181">
        <f>'Input Cashflows'!AM8</f>
        <v>0</v>
      </c>
      <c r="AN8" s="181">
        <f>'Input Cashflows'!AN8</f>
        <v>0</v>
      </c>
      <c r="AO8" s="181">
        <f>'Input Cashflows'!AO8</f>
        <v>0</v>
      </c>
      <c r="AP8" s="181">
        <f>'Input Cashflows'!AP8</f>
        <v>0</v>
      </c>
      <c r="AQ8" s="181">
        <f>'Input Cashflows'!AQ8</f>
        <v>0</v>
      </c>
      <c r="AR8" s="182">
        <f>'Input Cashflows'!AR8</f>
        <v>0</v>
      </c>
      <c r="AS8" s="182">
        <f>'Input Cashflows'!AS8</f>
        <v>0</v>
      </c>
      <c r="AT8" s="182">
        <f>'Input Cashflows'!AT8</f>
        <v>0</v>
      </c>
      <c r="AU8" s="183">
        <f>'Input Cashflows'!AU8</f>
        <v>0</v>
      </c>
      <c r="BO8" s="156" t="str">
        <f t="shared" ref="BO8:BO12" si="5">K8</f>
        <v>Operating Expenses</v>
      </c>
      <c r="BP8" s="150">
        <f t="shared" ref="BP8:BY11" si="6">-M8</f>
        <v>0</v>
      </c>
      <c r="BQ8" s="150">
        <f t="shared" si="6"/>
        <v>0</v>
      </c>
      <c r="BR8" s="150">
        <f t="shared" si="6"/>
        <v>0</v>
      </c>
      <c r="BS8" s="150">
        <f t="shared" si="6"/>
        <v>0</v>
      </c>
      <c r="BT8" s="150">
        <f t="shared" si="6"/>
        <v>0</v>
      </c>
      <c r="BU8" s="150">
        <f t="shared" si="6"/>
        <v>0</v>
      </c>
      <c r="BV8" s="150">
        <f t="shared" si="6"/>
        <v>0</v>
      </c>
      <c r="BW8" s="150">
        <f t="shared" si="6"/>
        <v>0</v>
      </c>
      <c r="BX8" s="150">
        <f t="shared" si="6"/>
        <v>0</v>
      </c>
      <c r="BY8" s="150">
        <f t="shared" si="6"/>
        <v>0</v>
      </c>
      <c r="BZ8" s="150">
        <f t="shared" ref="BZ8:CF11" si="7">-W8</f>
        <v>0</v>
      </c>
      <c r="CA8" s="150">
        <f t="shared" si="7"/>
        <v>0</v>
      </c>
      <c r="CB8" s="150">
        <f t="shared" si="7"/>
        <v>0</v>
      </c>
      <c r="CC8" s="150">
        <f t="shared" si="7"/>
        <v>0</v>
      </c>
      <c r="CD8" s="150">
        <f t="shared" si="7"/>
        <v>0</v>
      </c>
      <c r="CE8" s="150">
        <f t="shared" si="7"/>
        <v>0</v>
      </c>
      <c r="CF8" s="150">
        <f t="shared" si="7"/>
        <v>0</v>
      </c>
      <c r="CG8" s="150">
        <f t="shared" ref="CG8:CV11" si="8">-AD8</f>
        <v>0</v>
      </c>
      <c r="CH8" s="150">
        <f t="shared" si="8"/>
        <v>0</v>
      </c>
      <c r="CI8" s="150">
        <f t="shared" si="8"/>
        <v>0</v>
      </c>
      <c r="CJ8" s="150">
        <f t="shared" si="8"/>
        <v>0</v>
      </c>
      <c r="CK8" s="150">
        <f t="shared" si="8"/>
        <v>0</v>
      </c>
      <c r="CL8" s="150">
        <f t="shared" si="8"/>
        <v>0</v>
      </c>
      <c r="CM8" s="150">
        <f t="shared" si="8"/>
        <v>0</v>
      </c>
      <c r="CN8" s="150">
        <f t="shared" si="8"/>
        <v>0</v>
      </c>
      <c r="CO8" s="150">
        <f t="shared" si="8"/>
        <v>0</v>
      </c>
      <c r="CP8" s="150">
        <f t="shared" si="8"/>
        <v>0</v>
      </c>
      <c r="CQ8" s="150">
        <f t="shared" si="8"/>
        <v>0</v>
      </c>
      <c r="CR8" s="150">
        <f t="shared" si="8"/>
        <v>0</v>
      </c>
      <c r="CS8" s="150">
        <f t="shared" si="8"/>
        <v>0</v>
      </c>
      <c r="CT8" s="150">
        <f t="shared" si="8"/>
        <v>0</v>
      </c>
      <c r="CU8" s="150">
        <f t="shared" si="8"/>
        <v>0</v>
      </c>
      <c r="CV8" s="150">
        <f t="shared" si="8"/>
        <v>0</v>
      </c>
      <c r="CW8" s="150">
        <f t="shared" ref="CW8:CX11" si="9">-AT8</f>
        <v>0</v>
      </c>
      <c r="CX8" s="151">
        <f t="shared" si="9"/>
        <v>0</v>
      </c>
    </row>
    <row r="9" spans="3:102" x14ac:dyDescent="0.25">
      <c r="C9" s="4" t="str">
        <f t="shared" si="1"/>
        <v>Line 9: Expected Debt Principal Repayments. This is an input. Enter the net amount of Principal to be repaid as a negative number.  If there are debt disbursements to the company in this year, add those as a positive number.</v>
      </c>
      <c r="E9" s="4">
        <f t="shared" si="2"/>
        <v>9</v>
      </c>
      <c r="F9" s="4" t="s">
        <v>6</v>
      </c>
      <c r="G9" s="4" t="s">
        <v>10</v>
      </c>
      <c r="H9" s="1" t="s">
        <v>245</v>
      </c>
      <c r="I9" s="1" t="s">
        <v>10</v>
      </c>
      <c r="K9" s="1" t="s">
        <v>246</v>
      </c>
      <c r="L9" s="1" t="s">
        <v>33</v>
      </c>
      <c r="M9" s="180">
        <f>'Input Cashflows'!M9</f>
        <v>0</v>
      </c>
      <c r="N9" s="181">
        <f>'Input Cashflows'!N9</f>
        <v>0</v>
      </c>
      <c r="O9" s="181">
        <f>'Input Cashflows'!O9</f>
        <v>0</v>
      </c>
      <c r="P9" s="181">
        <f>'Input Cashflows'!P9</f>
        <v>0</v>
      </c>
      <c r="Q9" s="181">
        <f>'Input Cashflows'!Q9</f>
        <v>0</v>
      </c>
      <c r="R9" s="181">
        <f>'Input Cashflows'!R9</f>
        <v>0</v>
      </c>
      <c r="S9" s="181">
        <f>'Input Cashflows'!S9</f>
        <v>0</v>
      </c>
      <c r="T9" s="181">
        <f>'Input Cashflows'!T9</f>
        <v>0</v>
      </c>
      <c r="U9" s="181">
        <f>'Input Cashflows'!U9</f>
        <v>0</v>
      </c>
      <c r="V9" s="181">
        <f>'Input Cashflows'!V9</f>
        <v>0</v>
      </c>
      <c r="W9" s="181">
        <f>'Input Cashflows'!W9</f>
        <v>0</v>
      </c>
      <c r="X9" s="181">
        <f>'Input Cashflows'!X9</f>
        <v>0</v>
      </c>
      <c r="Y9" s="181">
        <f>'Input Cashflows'!Y9</f>
        <v>0</v>
      </c>
      <c r="Z9" s="181">
        <f>'Input Cashflows'!Z9</f>
        <v>0</v>
      </c>
      <c r="AA9" s="181">
        <f>'Input Cashflows'!AA9</f>
        <v>0</v>
      </c>
      <c r="AB9" s="181">
        <f>'Input Cashflows'!AB9</f>
        <v>0</v>
      </c>
      <c r="AC9" s="181">
        <f>'Input Cashflows'!AC9</f>
        <v>0</v>
      </c>
      <c r="AD9" s="181">
        <f>'Input Cashflows'!AD9</f>
        <v>0</v>
      </c>
      <c r="AE9" s="181">
        <f>'Input Cashflows'!AE9</f>
        <v>0</v>
      </c>
      <c r="AF9" s="181">
        <f>'Input Cashflows'!AF9</f>
        <v>0</v>
      </c>
      <c r="AG9" s="181">
        <f>'Input Cashflows'!AG9</f>
        <v>0</v>
      </c>
      <c r="AH9" s="181">
        <f>'Input Cashflows'!AH9</f>
        <v>0</v>
      </c>
      <c r="AI9" s="181">
        <f>'Input Cashflows'!AI9</f>
        <v>0</v>
      </c>
      <c r="AJ9" s="181">
        <f>'Input Cashflows'!AJ9</f>
        <v>0</v>
      </c>
      <c r="AK9" s="181">
        <f>'Input Cashflows'!AK9</f>
        <v>0</v>
      </c>
      <c r="AL9" s="181">
        <f>'Input Cashflows'!AL9</f>
        <v>0</v>
      </c>
      <c r="AM9" s="181">
        <f>'Input Cashflows'!AM9</f>
        <v>0</v>
      </c>
      <c r="AN9" s="181">
        <f>'Input Cashflows'!AN9</f>
        <v>0</v>
      </c>
      <c r="AO9" s="181">
        <f>'Input Cashflows'!AO9</f>
        <v>0</v>
      </c>
      <c r="AP9" s="181">
        <f>'Input Cashflows'!AP9</f>
        <v>0</v>
      </c>
      <c r="AQ9" s="181">
        <f>'Input Cashflows'!AQ9</f>
        <v>0</v>
      </c>
      <c r="AR9" s="182">
        <f>'Input Cashflows'!AR9</f>
        <v>0</v>
      </c>
      <c r="AS9" s="182">
        <f>'Input Cashflows'!AS9</f>
        <v>0</v>
      </c>
      <c r="AT9" s="182">
        <f>'Input Cashflows'!AT9</f>
        <v>0</v>
      </c>
      <c r="AU9" s="183">
        <f>'Input Cashflows'!AU9</f>
        <v>0</v>
      </c>
      <c r="BO9" s="156" t="str">
        <f t="shared" si="5"/>
        <v>Expected Debt Principal Repayments</v>
      </c>
      <c r="BP9" s="150">
        <f t="shared" si="6"/>
        <v>0</v>
      </c>
      <c r="BQ9" s="150">
        <f t="shared" si="6"/>
        <v>0</v>
      </c>
      <c r="BR9" s="150">
        <f t="shared" si="6"/>
        <v>0</v>
      </c>
      <c r="BS9" s="150">
        <f t="shared" si="6"/>
        <v>0</v>
      </c>
      <c r="BT9" s="150">
        <f t="shared" si="6"/>
        <v>0</v>
      </c>
      <c r="BU9" s="150">
        <f t="shared" si="6"/>
        <v>0</v>
      </c>
      <c r="BV9" s="150">
        <f t="shared" si="6"/>
        <v>0</v>
      </c>
      <c r="BW9" s="150">
        <f t="shared" si="6"/>
        <v>0</v>
      </c>
      <c r="BX9" s="150">
        <f t="shared" si="6"/>
        <v>0</v>
      </c>
      <c r="BY9" s="150">
        <f t="shared" si="6"/>
        <v>0</v>
      </c>
      <c r="BZ9" s="150">
        <f t="shared" si="7"/>
        <v>0</v>
      </c>
      <c r="CA9" s="150">
        <f t="shared" si="7"/>
        <v>0</v>
      </c>
      <c r="CB9" s="150">
        <f t="shared" si="7"/>
        <v>0</v>
      </c>
      <c r="CC9" s="150">
        <f t="shared" si="7"/>
        <v>0</v>
      </c>
      <c r="CD9" s="150">
        <f t="shared" si="7"/>
        <v>0</v>
      </c>
      <c r="CE9" s="150">
        <f t="shared" si="7"/>
        <v>0</v>
      </c>
      <c r="CF9" s="150">
        <f t="shared" si="7"/>
        <v>0</v>
      </c>
      <c r="CG9" s="150">
        <f t="shared" si="8"/>
        <v>0</v>
      </c>
      <c r="CH9" s="150">
        <f t="shared" si="8"/>
        <v>0</v>
      </c>
      <c r="CI9" s="150">
        <f t="shared" si="8"/>
        <v>0</v>
      </c>
      <c r="CJ9" s="150">
        <f t="shared" si="8"/>
        <v>0</v>
      </c>
      <c r="CK9" s="150">
        <f t="shared" si="8"/>
        <v>0</v>
      </c>
      <c r="CL9" s="150">
        <f t="shared" si="8"/>
        <v>0</v>
      </c>
      <c r="CM9" s="150">
        <f t="shared" si="8"/>
        <v>0</v>
      </c>
      <c r="CN9" s="150">
        <f t="shared" si="8"/>
        <v>0</v>
      </c>
      <c r="CO9" s="150">
        <f t="shared" si="8"/>
        <v>0</v>
      </c>
      <c r="CP9" s="150">
        <f t="shared" si="8"/>
        <v>0</v>
      </c>
      <c r="CQ9" s="150">
        <f t="shared" si="8"/>
        <v>0</v>
      </c>
      <c r="CR9" s="150">
        <f t="shared" si="8"/>
        <v>0</v>
      </c>
      <c r="CS9" s="150">
        <f t="shared" si="8"/>
        <v>0</v>
      </c>
      <c r="CT9" s="150">
        <f t="shared" si="8"/>
        <v>0</v>
      </c>
      <c r="CU9" s="150">
        <f t="shared" si="8"/>
        <v>0</v>
      </c>
      <c r="CV9" s="150">
        <f t="shared" si="8"/>
        <v>0</v>
      </c>
      <c r="CW9" s="150">
        <f t="shared" si="9"/>
        <v>0</v>
      </c>
      <c r="CX9" s="151">
        <f t="shared" si="9"/>
        <v>0</v>
      </c>
    </row>
    <row r="10" spans="3:102" ht="15.75" thickBot="1" x14ac:dyDescent="0.3">
      <c r="C10" s="4" t="str">
        <f t="shared" si="1"/>
        <v>Line 10: Expected Debt Interest Repayments. This is an input. Enter the net amount of interest to be paid as a negative number.</v>
      </c>
      <c r="E10" s="4">
        <f t="shared" si="2"/>
        <v>10</v>
      </c>
      <c r="F10" s="4" t="s">
        <v>6</v>
      </c>
      <c r="G10" s="4" t="s">
        <v>10</v>
      </c>
      <c r="H10" s="1" t="s">
        <v>47</v>
      </c>
      <c r="I10" s="1" t="s">
        <v>10</v>
      </c>
      <c r="K10" s="1" t="s">
        <v>45</v>
      </c>
      <c r="L10" s="1" t="s">
        <v>33</v>
      </c>
      <c r="M10" s="180">
        <f>'Input Cashflows'!M10</f>
        <v>0</v>
      </c>
      <c r="N10" s="181">
        <f>'Input Cashflows'!N10</f>
        <v>0</v>
      </c>
      <c r="O10" s="184">
        <f>'Input Cashflows'!O10</f>
        <v>0</v>
      </c>
      <c r="P10" s="184">
        <f>'Input Cashflows'!P10</f>
        <v>0</v>
      </c>
      <c r="Q10" s="181">
        <f>'Input Cashflows'!Q10</f>
        <v>0</v>
      </c>
      <c r="R10" s="181">
        <f>'Input Cashflows'!R10</f>
        <v>0</v>
      </c>
      <c r="S10" s="181">
        <f>'Input Cashflows'!S10</f>
        <v>0</v>
      </c>
      <c r="T10" s="181">
        <f>'Input Cashflows'!T10</f>
        <v>0</v>
      </c>
      <c r="U10" s="181">
        <f>'Input Cashflows'!U10</f>
        <v>0</v>
      </c>
      <c r="V10" s="181">
        <f>'Input Cashflows'!V10</f>
        <v>0</v>
      </c>
      <c r="W10" s="181">
        <f>'Input Cashflows'!W10</f>
        <v>0</v>
      </c>
      <c r="X10" s="181">
        <f>'Input Cashflows'!X10</f>
        <v>0</v>
      </c>
      <c r="Y10" s="181">
        <f>'Input Cashflows'!Y10</f>
        <v>0</v>
      </c>
      <c r="Z10" s="181">
        <f>'Input Cashflows'!Z10</f>
        <v>0</v>
      </c>
      <c r="AA10" s="181">
        <f>'Input Cashflows'!AA10</f>
        <v>0</v>
      </c>
      <c r="AB10" s="181">
        <f>'Input Cashflows'!AB10</f>
        <v>0</v>
      </c>
      <c r="AC10" s="181">
        <f>'Input Cashflows'!AC10</f>
        <v>0</v>
      </c>
      <c r="AD10" s="181">
        <f>'Input Cashflows'!AD10</f>
        <v>0</v>
      </c>
      <c r="AE10" s="181">
        <f>'Input Cashflows'!AE10</f>
        <v>0</v>
      </c>
      <c r="AF10" s="181">
        <f>'Input Cashflows'!AF10</f>
        <v>0</v>
      </c>
      <c r="AG10" s="181">
        <f>'Input Cashflows'!AG10</f>
        <v>0</v>
      </c>
      <c r="AH10" s="181">
        <f>'Input Cashflows'!AH10</f>
        <v>0</v>
      </c>
      <c r="AI10" s="181">
        <f>'Input Cashflows'!AI10</f>
        <v>0</v>
      </c>
      <c r="AJ10" s="181">
        <f>'Input Cashflows'!AJ10</f>
        <v>0</v>
      </c>
      <c r="AK10" s="181">
        <f>'Input Cashflows'!AK10</f>
        <v>0</v>
      </c>
      <c r="AL10" s="181">
        <f>'Input Cashflows'!AL10</f>
        <v>0</v>
      </c>
      <c r="AM10" s="181">
        <f>'Input Cashflows'!AM10</f>
        <v>0</v>
      </c>
      <c r="AN10" s="181">
        <f>'Input Cashflows'!AN10</f>
        <v>0</v>
      </c>
      <c r="AO10" s="181">
        <f>'Input Cashflows'!AO10</f>
        <v>0</v>
      </c>
      <c r="AP10" s="181">
        <f>'Input Cashflows'!AP10</f>
        <v>0</v>
      </c>
      <c r="AQ10" s="181">
        <f>'Input Cashflows'!AQ10</f>
        <v>0</v>
      </c>
      <c r="AR10" s="182">
        <f>'Input Cashflows'!AR10</f>
        <v>0</v>
      </c>
      <c r="AS10" s="182">
        <f>'Input Cashflows'!AS10</f>
        <v>0</v>
      </c>
      <c r="AT10" s="182">
        <f>'Input Cashflows'!AT10</f>
        <v>0</v>
      </c>
      <c r="AU10" s="183">
        <f>'Input Cashflows'!AU10</f>
        <v>0</v>
      </c>
      <c r="BO10" s="156" t="str">
        <f t="shared" si="5"/>
        <v>Expected Debt Interest Repayments</v>
      </c>
      <c r="BP10" s="150">
        <f t="shared" si="6"/>
        <v>0</v>
      </c>
      <c r="BQ10" s="150">
        <f t="shared" si="6"/>
        <v>0</v>
      </c>
      <c r="BR10" s="150">
        <f t="shared" si="6"/>
        <v>0</v>
      </c>
      <c r="BS10" s="150">
        <f t="shared" si="6"/>
        <v>0</v>
      </c>
      <c r="BT10" s="150">
        <f t="shared" si="6"/>
        <v>0</v>
      </c>
      <c r="BU10" s="150">
        <f t="shared" si="6"/>
        <v>0</v>
      </c>
      <c r="BV10" s="150">
        <f t="shared" si="6"/>
        <v>0</v>
      </c>
      <c r="BW10" s="150">
        <f t="shared" si="6"/>
        <v>0</v>
      </c>
      <c r="BX10" s="150">
        <f t="shared" si="6"/>
        <v>0</v>
      </c>
      <c r="BY10" s="150">
        <f t="shared" si="6"/>
        <v>0</v>
      </c>
      <c r="BZ10" s="150">
        <f t="shared" si="7"/>
        <v>0</v>
      </c>
      <c r="CA10" s="150">
        <f t="shared" si="7"/>
        <v>0</v>
      </c>
      <c r="CB10" s="150">
        <f t="shared" si="7"/>
        <v>0</v>
      </c>
      <c r="CC10" s="150">
        <f t="shared" si="7"/>
        <v>0</v>
      </c>
      <c r="CD10" s="150">
        <f t="shared" si="7"/>
        <v>0</v>
      </c>
      <c r="CE10" s="150">
        <f t="shared" si="7"/>
        <v>0</v>
      </c>
      <c r="CF10" s="150">
        <f t="shared" si="7"/>
        <v>0</v>
      </c>
      <c r="CG10" s="150">
        <f t="shared" si="8"/>
        <v>0</v>
      </c>
      <c r="CH10" s="150">
        <f t="shared" si="8"/>
        <v>0</v>
      </c>
      <c r="CI10" s="150">
        <f t="shared" si="8"/>
        <v>0</v>
      </c>
      <c r="CJ10" s="150">
        <f t="shared" si="8"/>
        <v>0</v>
      </c>
      <c r="CK10" s="150">
        <f t="shared" si="8"/>
        <v>0</v>
      </c>
      <c r="CL10" s="150">
        <f t="shared" si="8"/>
        <v>0</v>
      </c>
      <c r="CM10" s="150">
        <f t="shared" si="8"/>
        <v>0</v>
      </c>
      <c r="CN10" s="150">
        <f t="shared" si="8"/>
        <v>0</v>
      </c>
      <c r="CO10" s="150">
        <f t="shared" si="8"/>
        <v>0</v>
      </c>
      <c r="CP10" s="150">
        <f t="shared" si="8"/>
        <v>0</v>
      </c>
      <c r="CQ10" s="150">
        <f t="shared" si="8"/>
        <v>0</v>
      </c>
      <c r="CR10" s="150">
        <f t="shared" si="8"/>
        <v>0</v>
      </c>
      <c r="CS10" s="150">
        <f t="shared" si="8"/>
        <v>0</v>
      </c>
      <c r="CT10" s="150">
        <f t="shared" si="8"/>
        <v>0</v>
      </c>
      <c r="CU10" s="150">
        <f t="shared" si="8"/>
        <v>0</v>
      </c>
      <c r="CV10" s="150">
        <f t="shared" si="8"/>
        <v>0</v>
      </c>
      <c r="CW10" s="150">
        <f t="shared" si="9"/>
        <v>0</v>
      </c>
      <c r="CX10" s="151">
        <f t="shared" si="9"/>
        <v>0</v>
      </c>
    </row>
    <row r="11" spans="3:102" x14ac:dyDescent="0.25">
      <c r="C11" s="4" t="str">
        <f t="shared" si="1"/>
        <v>Line 11: Direct Support payments. This is an input. This line can be used for payments such as payments for minimum revenue guarantees for toll roads.</v>
      </c>
      <c r="E11" s="4">
        <f t="shared" si="2"/>
        <v>11</v>
      </c>
      <c r="F11" s="4" t="s">
        <v>6</v>
      </c>
      <c r="G11" s="4" t="s">
        <v>10</v>
      </c>
      <c r="H11" s="1" t="s">
        <v>42</v>
      </c>
      <c r="I11" s="1" t="s">
        <v>10</v>
      </c>
      <c r="K11" s="1" t="s">
        <v>197</v>
      </c>
      <c r="L11" s="1" t="s">
        <v>33</v>
      </c>
      <c r="M11" s="185">
        <f>'Input Cashflows'!M11</f>
        <v>0</v>
      </c>
      <c r="N11" s="186">
        <f>'Input Cashflows'!N11</f>
        <v>0</v>
      </c>
      <c r="O11" s="186">
        <f>'Input Cashflows'!O11</f>
        <v>0</v>
      </c>
      <c r="P11" s="186">
        <f>'Input Cashflows'!P11</f>
        <v>0</v>
      </c>
      <c r="Q11" s="186">
        <f>'Input Cashflows'!Q11</f>
        <v>0</v>
      </c>
      <c r="R11" s="186">
        <f>'Input Cashflows'!R11</f>
        <v>0</v>
      </c>
      <c r="S11" s="186">
        <f>'Input Cashflows'!S11</f>
        <v>0</v>
      </c>
      <c r="T11" s="186">
        <f>'Input Cashflows'!T11</f>
        <v>0</v>
      </c>
      <c r="U11" s="186">
        <f>'Input Cashflows'!U11</f>
        <v>0</v>
      </c>
      <c r="V11" s="186">
        <f>'Input Cashflows'!V11</f>
        <v>0</v>
      </c>
      <c r="W11" s="186">
        <f>'Input Cashflows'!W11</f>
        <v>0</v>
      </c>
      <c r="X11" s="186">
        <f>'Input Cashflows'!X11</f>
        <v>0</v>
      </c>
      <c r="Y11" s="186">
        <f>'Input Cashflows'!Y11</f>
        <v>0</v>
      </c>
      <c r="Z11" s="186">
        <f>'Input Cashflows'!Z11</f>
        <v>0</v>
      </c>
      <c r="AA11" s="186">
        <f>'Input Cashflows'!AA11</f>
        <v>0</v>
      </c>
      <c r="AB11" s="186">
        <f>'Input Cashflows'!AB11</f>
        <v>0</v>
      </c>
      <c r="AC11" s="186">
        <f>'Input Cashflows'!AC11</f>
        <v>0</v>
      </c>
      <c r="AD11" s="186">
        <f>'Input Cashflows'!AD11</f>
        <v>0</v>
      </c>
      <c r="AE11" s="186">
        <f>'Input Cashflows'!AE11</f>
        <v>0</v>
      </c>
      <c r="AF11" s="186">
        <f>'Input Cashflows'!AF11</f>
        <v>0</v>
      </c>
      <c r="AG11" s="186">
        <f>'Input Cashflows'!AG11</f>
        <v>0</v>
      </c>
      <c r="AH11" s="186">
        <f>'Input Cashflows'!AH11</f>
        <v>0</v>
      </c>
      <c r="AI11" s="186">
        <f>'Input Cashflows'!AI11</f>
        <v>0</v>
      </c>
      <c r="AJ11" s="186">
        <f>'Input Cashflows'!AJ11</f>
        <v>0</v>
      </c>
      <c r="AK11" s="186">
        <f>'Input Cashflows'!AK11</f>
        <v>0</v>
      </c>
      <c r="AL11" s="186">
        <f>'Input Cashflows'!AL11</f>
        <v>0</v>
      </c>
      <c r="AM11" s="186">
        <f>'Input Cashflows'!AM11</f>
        <v>0</v>
      </c>
      <c r="AN11" s="186">
        <f>'Input Cashflows'!AN11</f>
        <v>0</v>
      </c>
      <c r="AO11" s="186">
        <f>'Input Cashflows'!AO11</f>
        <v>0</v>
      </c>
      <c r="AP11" s="186">
        <f>'Input Cashflows'!AP11</f>
        <v>0</v>
      </c>
      <c r="AQ11" s="186">
        <f>'Input Cashflows'!AQ11</f>
        <v>0</v>
      </c>
      <c r="AR11" s="186">
        <f>'Input Cashflows'!AR11</f>
        <v>0</v>
      </c>
      <c r="AS11" s="186">
        <f>'Input Cashflows'!AS11</f>
        <v>0</v>
      </c>
      <c r="AT11" s="186">
        <f>'Input Cashflows'!AT11</f>
        <v>0</v>
      </c>
      <c r="AU11" s="187">
        <f>'Input Cashflows'!AU11</f>
        <v>0</v>
      </c>
      <c r="BO11" s="156" t="str">
        <f t="shared" si="5"/>
        <v>Direct Support payments</v>
      </c>
      <c r="BP11" s="150">
        <f t="shared" si="6"/>
        <v>0</v>
      </c>
      <c r="BQ11" s="150">
        <f t="shared" si="6"/>
        <v>0</v>
      </c>
      <c r="BR11" s="150">
        <f t="shared" si="6"/>
        <v>0</v>
      </c>
      <c r="BS11" s="150">
        <f t="shared" si="6"/>
        <v>0</v>
      </c>
      <c r="BT11" s="150">
        <f t="shared" si="6"/>
        <v>0</v>
      </c>
      <c r="BU11" s="150">
        <f t="shared" si="6"/>
        <v>0</v>
      </c>
      <c r="BV11" s="150">
        <f t="shared" si="6"/>
        <v>0</v>
      </c>
      <c r="BW11" s="150">
        <f t="shared" si="6"/>
        <v>0</v>
      </c>
      <c r="BX11" s="150">
        <f t="shared" si="6"/>
        <v>0</v>
      </c>
      <c r="BY11" s="150">
        <f t="shared" si="6"/>
        <v>0</v>
      </c>
      <c r="BZ11" s="150">
        <f t="shared" si="7"/>
        <v>0</v>
      </c>
      <c r="CA11" s="150">
        <f t="shared" si="7"/>
        <v>0</v>
      </c>
      <c r="CB11" s="150">
        <f t="shared" si="7"/>
        <v>0</v>
      </c>
      <c r="CC11" s="150">
        <f t="shared" si="7"/>
        <v>0</v>
      </c>
      <c r="CD11" s="150">
        <f t="shared" si="7"/>
        <v>0</v>
      </c>
      <c r="CE11" s="150">
        <f t="shared" si="7"/>
        <v>0</v>
      </c>
      <c r="CF11" s="150">
        <f t="shared" si="7"/>
        <v>0</v>
      </c>
      <c r="CG11" s="150">
        <f t="shared" si="8"/>
        <v>0</v>
      </c>
      <c r="CH11" s="150">
        <f t="shared" si="8"/>
        <v>0</v>
      </c>
      <c r="CI11" s="150">
        <f t="shared" si="8"/>
        <v>0</v>
      </c>
      <c r="CJ11" s="150">
        <f t="shared" si="8"/>
        <v>0</v>
      </c>
      <c r="CK11" s="150">
        <f t="shared" si="8"/>
        <v>0</v>
      </c>
      <c r="CL11" s="150">
        <f t="shared" si="8"/>
        <v>0</v>
      </c>
      <c r="CM11" s="150">
        <f t="shared" si="8"/>
        <v>0</v>
      </c>
      <c r="CN11" s="150">
        <f t="shared" si="8"/>
        <v>0</v>
      </c>
      <c r="CO11" s="150">
        <f t="shared" si="8"/>
        <v>0</v>
      </c>
      <c r="CP11" s="150">
        <f t="shared" si="8"/>
        <v>0</v>
      </c>
      <c r="CQ11" s="150">
        <f t="shared" si="8"/>
        <v>0</v>
      </c>
      <c r="CR11" s="150">
        <f t="shared" si="8"/>
        <v>0</v>
      </c>
      <c r="CS11" s="150">
        <f t="shared" si="8"/>
        <v>0</v>
      </c>
      <c r="CT11" s="150">
        <f t="shared" si="8"/>
        <v>0</v>
      </c>
      <c r="CU11" s="150">
        <f t="shared" si="8"/>
        <v>0</v>
      </c>
      <c r="CV11" s="150">
        <f t="shared" si="8"/>
        <v>0</v>
      </c>
      <c r="CW11" s="150">
        <f t="shared" si="9"/>
        <v>0</v>
      </c>
      <c r="CX11" s="151">
        <f t="shared" si="9"/>
        <v>0</v>
      </c>
    </row>
    <row r="12" spans="3:102" ht="15.75" thickBot="1" x14ac:dyDescent="0.3">
      <c r="C12" s="4" t="str">
        <f t="shared" si="1"/>
        <v xml:space="preserve">Line 12: Direct Government receipts. This is an input. This line can be used for payments such as receipts from toll roads.  </v>
      </c>
      <c r="E12" s="4">
        <f t="shared" si="2"/>
        <v>12</v>
      </c>
      <c r="F12" s="4" t="s">
        <v>6</v>
      </c>
      <c r="G12" s="4" t="s">
        <v>10</v>
      </c>
      <c r="H12" s="1" t="s">
        <v>43</v>
      </c>
      <c r="I12" s="1" t="s">
        <v>10</v>
      </c>
      <c r="K12" s="1" t="s">
        <v>198</v>
      </c>
      <c r="M12" s="188">
        <f>'Input Cashflows'!M12</f>
        <v>0</v>
      </c>
      <c r="N12" s="189">
        <f>'Input Cashflows'!N12</f>
        <v>0</v>
      </c>
      <c r="O12" s="189">
        <f>'Input Cashflows'!O12</f>
        <v>0</v>
      </c>
      <c r="P12" s="189">
        <f>'Input Cashflows'!P12</f>
        <v>0</v>
      </c>
      <c r="Q12" s="189">
        <f>'Input Cashflows'!Q12</f>
        <v>0</v>
      </c>
      <c r="R12" s="189">
        <f>'Input Cashflows'!R12</f>
        <v>0</v>
      </c>
      <c r="S12" s="189">
        <f>'Input Cashflows'!S12</f>
        <v>0</v>
      </c>
      <c r="T12" s="189">
        <f>'Input Cashflows'!T12</f>
        <v>0</v>
      </c>
      <c r="U12" s="189">
        <f>'Input Cashflows'!U12</f>
        <v>0</v>
      </c>
      <c r="V12" s="189">
        <f>'Input Cashflows'!V12</f>
        <v>0</v>
      </c>
      <c r="W12" s="189">
        <f>'Input Cashflows'!W12</f>
        <v>0</v>
      </c>
      <c r="X12" s="189">
        <f>'Input Cashflows'!X12</f>
        <v>0</v>
      </c>
      <c r="Y12" s="189">
        <f>'Input Cashflows'!Y12</f>
        <v>0</v>
      </c>
      <c r="Z12" s="189">
        <f>'Input Cashflows'!Z12</f>
        <v>0</v>
      </c>
      <c r="AA12" s="189">
        <f>'Input Cashflows'!AA12</f>
        <v>0</v>
      </c>
      <c r="AB12" s="189">
        <f>'Input Cashflows'!AB12</f>
        <v>0</v>
      </c>
      <c r="AC12" s="189">
        <f>'Input Cashflows'!AC12</f>
        <v>0</v>
      </c>
      <c r="AD12" s="189">
        <f>'Input Cashflows'!AD12</f>
        <v>0</v>
      </c>
      <c r="AE12" s="189">
        <f>'Input Cashflows'!AE12</f>
        <v>0</v>
      </c>
      <c r="AF12" s="189">
        <f>'Input Cashflows'!AF12</f>
        <v>0</v>
      </c>
      <c r="AG12" s="189">
        <f>'Input Cashflows'!AG12</f>
        <v>0</v>
      </c>
      <c r="AH12" s="189">
        <f>'Input Cashflows'!AH12</f>
        <v>0</v>
      </c>
      <c r="AI12" s="189">
        <f>'Input Cashflows'!AI12</f>
        <v>0</v>
      </c>
      <c r="AJ12" s="189">
        <f>'Input Cashflows'!AJ12</f>
        <v>0</v>
      </c>
      <c r="AK12" s="189">
        <f>'Input Cashflows'!AK12</f>
        <v>0</v>
      </c>
      <c r="AL12" s="189">
        <f>'Input Cashflows'!AL12</f>
        <v>0</v>
      </c>
      <c r="AM12" s="189">
        <f>'Input Cashflows'!AM12</f>
        <v>0</v>
      </c>
      <c r="AN12" s="189">
        <f>'Input Cashflows'!AN12</f>
        <v>0</v>
      </c>
      <c r="AO12" s="189">
        <f>'Input Cashflows'!AO12</f>
        <v>0</v>
      </c>
      <c r="AP12" s="189">
        <f>'Input Cashflows'!AP12</f>
        <v>0</v>
      </c>
      <c r="AQ12" s="189">
        <f>'Input Cashflows'!AQ12</f>
        <v>0</v>
      </c>
      <c r="AR12" s="189">
        <f>'Input Cashflows'!AR12</f>
        <v>0</v>
      </c>
      <c r="AS12" s="189">
        <f>'Input Cashflows'!AS12</f>
        <v>0</v>
      </c>
      <c r="AT12" s="189">
        <f>'Input Cashflows'!AT12</f>
        <v>0</v>
      </c>
      <c r="AU12" s="190">
        <f>'Input Cashflows'!AU12</f>
        <v>0</v>
      </c>
      <c r="BO12" s="157" t="str">
        <f t="shared" si="5"/>
        <v>Direct Government receipts</v>
      </c>
      <c r="BP12" s="148">
        <f t="shared" ref="BP12:CX12" si="10">M12</f>
        <v>0</v>
      </c>
      <c r="BQ12" s="148">
        <f t="shared" si="10"/>
        <v>0</v>
      </c>
      <c r="BR12" s="148">
        <f t="shared" si="10"/>
        <v>0</v>
      </c>
      <c r="BS12" s="148">
        <f t="shared" si="10"/>
        <v>0</v>
      </c>
      <c r="BT12" s="148">
        <f t="shared" si="10"/>
        <v>0</v>
      </c>
      <c r="BU12" s="148">
        <f t="shared" si="10"/>
        <v>0</v>
      </c>
      <c r="BV12" s="148">
        <f t="shared" si="10"/>
        <v>0</v>
      </c>
      <c r="BW12" s="148">
        <f t="shared" si="10"/>
        <v>0</v>
      </c>
      <c r="BX12" s="148">
        <f t="shared" si="10"/>
        <v>0</v>
      </c>
      <c r="BY12" s="148">
        <f t="shared" si="10"/>
        <v>0</v>
      </c>
      <c r="BZ12" s="148">
        <f t="shared" si="10"/>
        <v>0</v>
      </c>
      <c r="CA12" s="148">
        <f t="shared" si="10"/>
        <v>0</v>
      </c>
      <c r="CB12" s="148">
        <f t="shared" si="10"/>
        <v>0</v>
      </c>
      <c r="CC12" s="148">
        <f t="shared" si="10"/>
        <v>0</v>
      </c>
      <c r="CD12" s="148">
        <f t="shared" si="10"/>
        <v>0</v>
      </c>
      <c r="CE12" s="148">
        <f t="shared" si="10"/>
        <v>0</v>
      </c>
      <c r="CF12" s="148">
        <f t="shared" si="10"/>
        <v>0</v>
      </c>
      <c r="CG12" s="148">
        <f t="shared" si="10"/>
        <v>0</v>
      </c>
      <c r="CH12" s="148">
        <f t="shared" si="10"/>
        <v>0</v>
      </c>
      <c r="CI12" s="148">
        <f t="shared" si="10"/>
        <v>0</v>
      </c>
      <c r="CJ12" s="148">
        <f t="shared" si="10"/>
        <v>0</v>
      </c>
      <c r="CK12" s="148">
        <f t="shared" si="10"/>
        <v>0</v>
      </c>
      <c r="CL12" s="148">
        <f t="shared" si="10"/>
        <v>0</v>
      </c>
      <c r="CM12" s="148">
        <f t="shared" si="10"/>
        <v>0</v>
      </c>
      <c r="CN12" s="148">
        <f t="shared" si="10"/>
        <v>0</v>
      </c>
      <c r="CO12" s="148">
        <f t="shared" si="10"/>
        <v>0</v>
      </c>
      <c r="CP12" s="148">
        <f t="shared" si="10"/>
        <v>0</v>
      </c>
      <c r="CQ12" s="148">
        <f t="shared" si="10"/>
        <v>0</v>
      </c>
      <c r="CR12" s="148">
        <f t="shared" si="10"/>
        <v>0</v>
      </c>
      <c r="CS12" s="148">
        <f t="shared" si="10"/>
        <v>0</v>
      </c>
      <c r="CT12" s="148">
        <f t="shared" si="10"/>
        <v>0</v>
      </c>
      <c r="CU12" s="148">
        <f t="shared" si="10"/>
        <v>0</v>
      </c>
      <c r="CV12" s="148">
        <f t="shared" si="10"/>
        <v>0</v>
      </c>
      <c r="CW12" s="148">
        <f t="shared" si="10"/>
        <v>0</v>
      </c>
      <c r="CX12" s="149">
        <f t="shared" si="10"/>
        <v>0</v>
      </c>
    </row>
    <row r="13" spans="3:102" ht="15.75" thickBot="1" x14ac:dyDescent="0.3">
      <c r="C13" s="4" t="str">
        <f t="shared" si="1"/>
        <v>Line 13: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13" s="4">
        <f t="shared" si="2"/>
        <v>13</v>
      </c>
      <c r="F13" s="4" t="s">
        <v>13</v>
      </c>
      <c r="G13" s="4" t="s">
        <v>10</v>
      </c>
      <c r="H13" s="1" t="s">
        <v>30</v>
      </c>
      <c r="I13" s="1" t="s">
        <v>10</v>
      </c>
      <c r="J13" s="2" t="s">
        <v>11</v>
      </c>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BO13" s="155" t="s">
        <v>236</v>
      </c>
      <c r="BP13" s="146">
        <f t="shared" ref="BP13:CX13" si="11">BP7-BP8</f>
        <v>0</v>
      </c>
      <c r="BQ13" s="146">
        <f t="shared" si="11"/>
        <v>0</v>
      </c>
      <c r="BR13" s="146">
        <f t="shared" si="11"/>
        <v>0</v>
      </c>
      <c r="BS13" s="146">
        <f t="shared" si="11"/>
        <v>0</v>
      </c>
      <c r="BT13" s="146">
        <f t="shared" si="11"/>
        <v>0</v>
      </c>
      <c r="BU13" s="146">
        <f t="shared" si="11"/>
        <v>0</v>
      </c>
      <c r="BV13" s="146">
        <f t="shared" si="11"/>
        <v>0</v>
      </c>
      <c r="BW13" s="146">
        <f t="shared" si="11"/>
        <v>0</v>
      </c>
      <c r="BX13" s="146">
        <f t="shared" si="11"/>
        <v>0</v>
      </c>
      <c r="BY13" s="146">
        <f t="shared" si="11"/>
        <v>0</v>
      </c>
      <c r="BZ13" s="146">
        <f t="shared" si="11"/>
        <v>0</v>
      </c>
      <c r="CA13" s="146">
        <f t="shared" si="11"/>
        <v>0</v>
      </c>
      <c r="CB13" s="146">
        <f t="shared" si="11"/>
        <v>0</v>
      </c>
      <c r="CC13" s="146">
        <f t="shared" si="11"/>
        <v>0</v>
      </c>
      <c r="CD13" s="146">
        <f t="shared" si="11"/>
        <v>0</v>
      </c>
      <c r="CE13" s="146">
        <f t="shared" si="11"/>
        <v>0</v>
      </c>
      <c r="CF13" s="146">
        <f t="shared" si="11"/>
        <v>0</v>
      </c>
      <c r="CG13" s="146">
        <f t="shared" si="11"/>
        <v>0</v>
      </c>
      <c r="CH13" s="146">
        <f t="shared" si="11"/>
        <v>0</v>
      </c>
      <c r="CI13" s="146">
        <f t="shared" si="11"/>
        <v>0</v>
      </c>
      <c r="CJ13" s="146">
        <f t="shared" si="11"/>
        <v>0</v>
      </c>
      <c r="CK13" s="146">
        <f t="shared" si="11"/>
        <v>0</v>
      </c>
      <c r="CL13" s="146">
        <f t="shared" si="11"/>
        <v>0</v>
      </c>
      <c r="CM13" s="146">
        <f t="shared" si="11"/>
        <v>0</v>
      </c>
      <c r="CN13" s="146">
        <f t="shared" si="11"/>
        <v>0</v>
      </c>
      <c r="CO13" s="146">
        <f t="shared" si="11"/>
        <v>0</v>
      </c>
      <c r="CP13" s="146">
        <f t="shared" si="11"/>
        <v>0</v>
      </c>
      <c r="CQ13" s="146">
        <f t="shared" si="11"/>
        <v>0</v>
      </c>
      <c r="CR13" s="146">
        <f t="shared" si="11"/>
        <v>0</v>
      </c>
      <c r="CS13" s="146">
        <f t="shared" si="11"/>
        <v>0</v>
      </c>
      <c r="CT13" s="146">
        <f t="shared" si="11"/>
        <v>0</v>
      </c>
      <c r="CU13" s="146">
        <f t="shared" si="11"/>
        <v>0</v>
      </c>
      <c r="CV13" s="146">
        <f t="shared" si="11"/>
        <v>0</v>
      </c>
      <c r="CW13" s="146">
        <f t="shared" si="11"/>
        <v>0</v>
      </c>
      <c r="CX13" s="147">
        <f t="shared" si="11"/>
        <v>0</v>
      </c>
    </row>
    <row r="14" spans="3:102" ht="15.75" thickBot="1" x14ac:dyDescent="0.3">
      <c r="C14" s="4" t="str">
        <f t="shared" si="1"/>
        <v>Line 14: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14" s="4">
        <f t="shared" si="2"/>
        <v>14</v>
      </c>
      <c r="F14" s="4" t="s">
        <v>7</v>
      </c>
      <c r="G14" s="4" t="s">
        <v>10</v>
      </c>
      <c r="H14" s="1" t="s">
        <v>19</v>
      </c>
      <c r="I14" s="1" t="s">
        <v>10</v>
      </c>
      <c r="J14" s="84">
        <v>2</v>
      </c>
      <c r="K14" s="1" t="str">
        <f t="shared" ref="K14:K19" si="12">"Relative "&amp;K7</f>
        <v>Relative Gross Operating Income to Company</v>
      </c>
      <c r="M14" s="14">
        <f ca="1">OFFSET('Stress Multipliers'!F$39,10*$J$14,0)</f>
        <v>0.92499999999999993</v>
      </c>
      <c r="N14" s="5">
        <f ca="1">OFFSET('Stress Multipliers'!G$39,10*$J$14,0)</f>
        <v>0.92499999999999993</v>
      </c>
      <c r="O14" s="5">
        <f ca="1">OFFSET('Stress Multipliers'!H$39,10*$J$14,0)</f>
        <v>0.92499999999999993</v>
      </c>
      <c r="P14" s="5">
        <f ca="1">OFFSET('Stress Multipliers'!I$39,10*$J$14,0)</f>
        <v>0.92499999999999993</v>
      </c>
      <c r="Q14" s="5">
        <f ca="1">OFFSET('Stress Multipliers'!J$39,10*$J$14,0)</f>
        <v>0.92499999999999993</v>
      </c>
      <c r="R14" s="5">
        <f ca="1">OFFSET('Stress Multipliers'!K$39,10*$J$14,0)</f>
        <v>0.92499999999999993</v>
      </c>
      <c r="S14" s="5">
        <f ca="1">OFFSET('Stress Multipliers'!L$39,10*$J$14,0)</f>
        <v>0.92499999999999993</v>
      </c>
      <c r="T14" s="5">
        <f ca="1">OFFSET('Stress Multipliers'!M$39,10*$J$14,0)</f>
        <v>0.92499999999999993</v>
      </c>
      <c r="U14" s="5">
        <f ca="1">OFFSET('Stress Multipliers'!N$39,10*$J$14,0)</f>
        <v>0.92499999999999993</v>
      </c>
      <c r="V14" s="5">
        <f ca="1">OFFSET('Stress Multipliers'!O$39,10*$J$14,0)</f>
        <v>0.92499999999999993</v>
      </c>
      <c r="W14" s="5">
        <f ca="1">OFFSET('Stress Multipliers'!P$39,10*$J$14,0)</f>
        <v>0.92499999999999993</v>
      </c>
      <c r="X14" s="5">
        <f ca="1">OFFSET('Stress Multipliers'!Q$39,10*$J$14,0)</f>
        <v>0.92499999999999993</v>
      </c>
      <c r="Y14" s="5">
        <f ca="1">OFFSET('Stress Multipliers'!R$39,10*$J$14,0)</f>
        <v>0.92499999999999993</v>
      </c>
      <c r="Z14" s="5">
        <f ca="1">OFFSET('Stress Multipliers'!S$39,10*$J$14,0)</f>
        <v>0.92499999999999993</v>
      </c>
      <c r="AA14" s="5">
        <f ca="1">OFFSET('Stress Multipliers'!T$39,10*$J$14,0)</f>
        <v>0.92499999999999993</v>
      </c>
      <c r="AB14" s="5">
        <f ca="1">OFFSET('Stress Multipliers'!U$39,10*$J$14,0)</f>
        <v>0.92499999999999993</v>
      </c>
      <c r="AC14" s="5">
        <f ca="1">OFFSET('Stress Multipliers'!V$39,10*$J$14,0)</f>
        <v>0.92499999999999993</v>
      </c>
      <c r="AD14" s="5">
        <f ca="1">OFFSET('Stress Multipliers'!W$39,10*$J$14,0)</f>
        <v>0.92499999999999993</v>
      </c>
      <c r="AE14" s="5">
        <f ca="1">OFFSET('Stress Multipliers'!X$39,10*$J$14,0)</f>
        <v>0.92499999999999993</v>
      </c>
      <c r="AF14" s="5">
        <f ca="1">OFFSET('Stress Multipliers'!Y$39,10*$J$14,0)</f>
        <v>0.92499999999999993</v>
      </c>
      <c r="AG14" s="5">
        <f ca="1">OFFSET('Stress Multipliers'!Z$39,10*$J$14,0)</f>
        <v>0.92499999999999993</v>
      </c>
      <c r="AH14" s="5">
        <f ca="1">OFFSET('Stress Multipliers'!AA$39,10*$J$14,0)</f>
        <v>0.92499999999999993</v>
      </c>
      <c r="AI14" s="5">
        <f ca="1">OFFSET('Stress Multipliers'!AB$39,10*$J$14,0)</f>
        <v>0.92499999999999993</v>
      </c>
      <c r="AJ14" s="5">
        <f ca="1">OFFSET('Stress Multipliers'!AC$39,10*$J$14,0)</f>
        <v>0.92499999999999993</v>
      </c>
      <c r="AK14" s="5">
        <f ca="1">OFFSET('Stress Multipliers'!AD$39,10*$J$14,0)</f>
        <v>0.92499999999999993</v>
      </c>
      <c r="AL14" s="5">
        <f ca="1">OFFSET('Stress Multipliers'!AE$39,10*$J$14,0)</f>
        <v>0.92499999999999993</v>
      </c>
      <c r="AM14" s="5">
        <f ca="1">OFFSET('Stress Multipliers'!AF$39,10*$J$14,0)</f>
        <v>0.92499999999999993</v>
      </c>
      <c r="AN14" s="5">
        <f ca="1">OFFSET('Stress Multipliers'!AG$39,10*$J$14,0)</f>
        <v>0.92499999999999993</v>
      </c>
      <c r="AO14" s="5">
        <f ca="1">OFFSET('Stress Multipliers'!AH$39,10*$J$14,0)</f>
        <v>0.92499999999999993</v>
      </c>
      <c r="AP14" s="5">
        <f ca="1">OFFSET('Stress Multipliers'!AI$39,10*$J$14,0)</f>
        <v>0.92499999999999993</v>
      </c>
      <c r="AQ14" s="5">
        <f ca="1">OFFSET('Stress Multipliers'!AJ$39,10*$J$14,0)</f>
        <v>0.92499999999999993</v>
      </c>
      <c r="AR14" s="5">
        <f ca="1">OFFSET('Stress Multipliers'!AK$39,10*$J$14,0)</f>
        <v>0.92499999999999993</v>
      </c>
      <c r="AS14" s="5">
        <f ca="1">OFFSET('Stress Multipliers'!AL$39,10*$J$14,0)</f>
        <v>0.92499999999999993</v>
      </c>
      <c r="AT14" s="5">
        <f ca="1">OFFSET('Stress Multipliers'!AM$39,10*$J$14,0)</f>
        <v>0.92499999999999993</v>
      </c>
      <c r="AU14" s="6">
        <f ca="1">OFFSET('Stress Multipliers'!AN$39,10*$J$14,0)</f>
        <v>0.92499999999999993</v>
      </c>
      <c r="BO14" s="156" t="s">
        <v>237</v>
      </c>
      <c r="BP14" s="150">
        <f t="shared" ref="BP14:CX14" si="13">BP9+BP10</f>
        <v>0</v>
      </c>
      <c r="BQ14" s="150">
        <f t="shared" si="13"/>
        <v>0</v>
      </c>
      <c r="BR14" s="150">
        <f t="shared" si="13"/>
        <v>0</v>
      </c>
      <c r="BS14" s="150">
        <f t="shared" si="13"/>
        <v>0</v>
      </c>
      <c r="BT14" s="150">
        <f t="shared" si="13"/>
        <v>0</v>
      </c>
      <c r="BU14" s="150">
        <f t="shared" si="13"/>
        <v>0</v>
      </c>
      <c r="BV14" s="150">
        <f t="shared" si="13"/>
        <v>0</v>
      </c>
      <c r="BW14" s="150">
        <f t="shared" si="13"/>
        <v>0</v>
      </c>
      <c r="BX14" s="150">
        <f t="shared" si="13"/>
        <v>0</v>
      </c>
      <c r="BY14" s="150">
        <f t="shared" si="13"/>
        <v>0</v>
      </c>
      <c r="BZ14" s="150">
        <f t="shared" si="13"/>
        <v>0</v>
      </c>
      <c r="CA14" s="150">
        <f t="shared" si="13"/>
        <v>0</v>
      </c>
      <c r="CB14" s="150">
        <f t="shared" si="13"/>
        <v>0</v>
      </c>
      <c r="CC14" s="150">
        <f t="shared" si="13"/>
        <v>0</v>
      </c>
      <c r="CD14" s="150">
        <f t="shared" si="13"/>
        <v>0</v>
      </c>
      <c r="CE14" s="150">
        <f t="shared" si="13"/>
        <v>0</v>
      </c>
      <c r="CF14" s="150">
        <f t="shared" si="13"/>
        <v>0</v>
      </c>
      <c r="CG14" s="150">
        <f t="shared" si="13"/>
        <v>0</v>
      </c>
      <c r="CH14" s="150">
        <f t="shared" si="13"/>
        <v>0</v>
      </c>
      <c r="CI14" s="150">
        <f t="shared" si="13"/>
        <v>0</v>
      </c>
      <c r="CJ14" s="150">
        <f t="shared" si="13"/>
        <v>0</v>
      </c>
      <c r="CK14" s="150">
        <f t="shared" si="13"/>
        <v>0</v>
      </c>
      <c r="CL14" s="150">
        <f t="shared" si="13"/>
        <v>0</v>
      </c>
      <c r="CM14" s="150">
        <f t="shared" si="13"/>
        <v>0</v>
      </c>
      <c r="CN14" s="150">
        <f t="shared" si="13"/>
        <v>0</v>
      </c>
      <c r="CO14" s="150">
        <f t="shared" si="13"/>
        <v>0</v>
      </c>
      <c r="CP14" s="150">
        <f t="shared" si="13"/>
        <v>0</v>
      </c>
      <c r="CQ14" s="150">
        <f t="shared" si="13"/>
        <v>0</v>
      </c>
      <c r="CR14" s="150">
        <f t="shared" si="13"/>
        <v>0</v>
      </c>
      <c r="CS14" s="150">
        <f t="shared" si="13"/>
        <v>0</v>
      </c>
      <c r="CT14" s="150">
        <f t="shared" si="13"/>
        <v>0</v>
      </c>
      <c r="CU14" s="150">
        <f t="shared" si="13"/>
        <v>0</v>
      </c>
      <c r="CV14" s="150">
        <f t="shared" si="13"/>
        <v>0</v>
      </c>
      <c r="CW14" s="150">
        <f t="shared" si="13"/>
        <v>0</v>
      </c>
      <c r="CX14" s="151">
        <f t="shared" si="13"/>
        <v>0</v>
      </c>
    </row>
    <row r="15" spans="3:102" x14ac:dyDescent="0.25">
      <c r="C15" s="4" t="str">
        <f t="shared" si="1"/>
        <v>Line 15: Relative Operating Expenses. This is a scenario multiplier. This is the multiplier on the costs.  Typical causes of an increase could be as follows: higher maintenance, additional staff, increases in commodity prices, increases in FX expenses, increases due to inflation.</v>
      </c>
      <c r="E15" s="4">
        <f t="shared" si="2"/>
        <v>15</v>
      </c>
      <c r="F15" s="4" t="s">
        <v>7</v>
      </c>
      <c r="G15" s="4" t="s">
        <v>10</v>
      </c>
      <c r="H15" s="1" t="s">
        <v>17</v>
      </c>
      <c r="I15" s="1" t="s">
        <v>10</v>
      </c>
      <c r="K15" s="1" t="str">
        <f t="shared" si="12"/>
        <v>Relative Operating Expenses</v>
      </c>
      <c r="M15" s="15">
        <f ca="1">OFFSET('Stress Multipliers'!F$39,10*$J$14+1,0)</f>
        <v>1.08</v>
      </c>
      <c r="N15" s="7">
        <f ca="1">OFFSET('Stress Multipliers'!G$39,10*$J$14+1,0)</f>
        <v>1.08</v>
      </c>
      <c r="O15" s="7">
        <f ca="1">OFFSET('Stress Multipliers'!H$39,10*$J$14+1,0)</f>
        <v>1.08</v>
      </c>
      <c r="P15" s="7">
        <f ca="1">OFFSET('Stress Multipliers'!I$39,10*$J$14+1,0)</f>
        <v>1.08</v>
      </c>
      <c r="Q15" s="7">
        <f ca="1">OFFSET('Stress Multipliers'!J$39,10*$J$14+1,0)</f>
        <v>1.08</v>
      </c>
      <c r="R15" s="7">
        <f ca="1">OFFSET('Stress Multipliers'!K$39,10*$J$14+1,0)</f>
        <v>1.08</v>
      </c>
      <c r="S15" s="7">
        <f ca="1">OFFSET('Stress Multipliers'!L$39,10*$J$14+1,0)</f>
        <v>1.08</v>
      </c>
      <c r="T15" s="7">
        <f ca="1">OFFSET('Stress Multipliers'!M$39,10*$J$14+1,0)</f>
        <v>1.08</v>
      </c>
      <c r="U15" s="7">
        <f ca="1">OFFSET('Stress Multipliers'!N$39,10*$J$14+1,0)</f>
        <v>1.08</v>
      </c>
      <c r="V15" s="7">
        <f ca="1">OFFSET('Stress Multipliers'!O$39,10*$J$14+1,0)</f>
        <v>1.08</v>
      </c>
      <c r="W15" s="7">
        <f ca="1">OFFSET('Stress Multipliers'!P$39,10*$J$14+1,0)</f>
        <v>1.08</v>
      </c>
      <c r="X15" s="7">
        <f ca="1">OFFSET('Stress Multipliers'!Q$39,10*$J$14+1,0)</f>
        <v>1.08</v>
      </c>
      <c r="Y15" s="7">
        <f ca="1">OFFSET('Stress Multipliers'!R$39,10*$J$14+1,0)</f>
        <v>1.08</v>
      </c>
      <c r="Z15" s="7">
        <f ca="1">OFFSET('Stress Multipliers'!S$39,10*$J$14+1,0)</f>
        <v>1.08</v>
      </c>
      <c r="AA15" s="7">
        <f ca="1">OFFSET('Stress Multipliers'!T$39,10*$J$14+1,0)</f>
        <v>1.08</v>
      </c>
      <c r="AB15" s="7">
        <f ca="1">OFFSET('Stress Multipliers'!U$39,10*$J$14+1,0)</f>
        <v>1.08</v>
      </c>
      <c r="AC15" s="7">
        <f ca="1">OFFSET('Stress Multipliers'!V$39,10*$J$14+1,0)</f>
        <v>1.08</v>
      </c>
      <c r="AD15" s="7">
        <f ca="1">OFFSET('Stress Multipliers'!W$39,10*$J$14+1,0)</f>
        <v>1.08</v>
      </c>
      <c r="AE15" s="7">
        <f ca="1">OFFSET('Stress Multipliers'!X$39,10*$J$14+1,0)</f>
        <v>1.08</v>
      </c>
      <c r="AF15" s="7">
        <f ca="1">OFFSET('Stress Multipliers'!Y$39,10*$J$14+1,0)</f>
        <v>1.08</v>
      </c>
      <c r="AG15" s="7">
        <f ca="1">OFFSET('Stress Multipliers'!Z$39,10*$J$14+1,0)</f>
        <v>1.08</v>
      </c>
      <c r="AH15" s="7">
        <f ca="1">OFFSET('Stress Multipliers'!AA$39,10*$J$14+1,0)</f>
        <v>1.08</v>
      </c>
      <c r="AI15" s="7">
        <f ca="1">OFFSET('Stress Multipliers'!AB$39,10*$J$14+1,0)</f>
        <v>1.08</v>
      </c>
      <c r="AJ15" s="7">
        <f ca="1">OFFSET('Stress Multipliers'!AC$39,10*$J$14+1,0)</f>
        <v>1.08</v>
      </c>
      <c r="AK15" s="7">
        <f ca="1">OFFSET('Stress Multipliers'!AD$39,10*$J$14+1,0)</f>
        <v>1.08</v>
      </c>
      <c r="AL15" s="7">
        <f ca="1">OFFSET('Stress Multipliers'!AE$39,10*$J$14+1,0)</f>
        <v>1.08</v>
      </c>
      <c r="AM15" s="7">
        <f ca="1">OFFSET('Stress Multipliers'!AF$39,10*$J$14+1,0)</f>
        <v>1.08</v>
      </c>
      <c r="AN15" s="7">
        <f ca="1">OFFSET('Stress Multipliers'!AG$39,10*$J$14+1,0)</f>
        <v>1.08</v>
      </c>
      <c r="AO15" s="7">
        <f ca="1">OFFSET('Stress Multipliers'!AH$39,10*$J$14+1,0)</f>
        <v>1.08</v>
      </c>
      <c r="AP15" s="7">
        <f ca="1">OFFSET('Stress Multipliers'!AI$39,10*$J$14+1,0)</f>
        <v>1.08</v>
      </c>
      <c r="AQ15" s="7">
        <f ca="1">OFFSET('Stress Multipliers'!AJ$39,10*$J$14+1,0)</f>
        <v>1.08</v>
      </c>
      <c r="AR15" s="7">
        <f ca="1">OFFSET('Stress Multipliers'!AK$39,10*$J$14+1,0)</f>
        <v>1.08</v>
      </c>
      <c r="AS15" s="7">
        <f ca="1">OFFSET('Stress Multipliers'!AL$39,10*$J$14+1,0)</f>
        <v>1.08</v>
      </c>
      <c r="AT15" s="7">
        <f ca="1">OFFSET('Stress Multipliers'!AM$39,10*$J$14+1,0)</f>
        <v>1.08</v>
      </c>
      <c r="AU15" s="8">
        <f ca="1">OFFSET('Stress Multipliers'!AN$39,10*$J$14+1,0)</f>
        <v>1.08</v>
      </c>
      <c r="BO15" s="157" t="s">
        <v>241</v>
      </c>
      <c r="BP15" s="148">
        <f>BP11-BP12</f>
        <v>0</v>
      </c>
      <c r="BQ15" s="148">
        <f t="shared" ref="BQ15:CX15" si="14">BQ11-BQ12</f>
        <v>0</v>
      </c>
      <c r="BR15" s="148">
        <f t="shared" si="14"/>
        <v>0</v>
      </c>
      <c r="BS15" s="148">
        <f t="shared" si="14"/>
        <v>0</v>
      </c>
      <c r="BT15" s="148">
        <f t="shared" si="14"/>
        <v>0</v>
      </c>
      <c r="BU15" s="148">
        <f t="shared" si="14"/>
        <v>0</v>
      </c>
      <c r="BV15" s="148">
        <f t="shared" si="14"/>
        <v>0</v>
      </c>
      <c r="BW15" s="148">
        <f t="shared" si="14"/>
        <v>0</v>
      </c>
      <c r="BX15" s="148">
        <f t="shared" si="14"/>
        <v>0</v>
      </c>
      <c r="BY15" s="148">
        <f t="shared" si="14"/>
        <v>0</v>
      </c>
      <c r="BZ15" s="148">
        <f t="shared" si="14"/>
        <v>0</v>
      </c>
      <c r="CA15" s="148">
        <f t="shared" si="14"/>
        <v>0</v>
      </c>
      <c r="CB15" s="148">
        <f t="shared" si="14"/>
        <v>0</v>
      </c>
      <c r="CC15" s="148">
        <f t="shared" si="14"/>
        <v>0</v>
      </c>
      <c r="CD15" s="148">
        <f t="shared" si="14"/>
        <v>0</v>
      </c>
      <c r="CE15" s="148">
        <f t="shared" si="14"/>
        <v>0</v>
      </c>
      <c r="CF15" s="148">
        <f t="shared" si="14"/>
        <v>0</v>
      </c>
      <c r="CG15" s="148">
        <f t="shared" si="14"/>
        <v>0</v>
      </c>
      <c r="CH15" s="148">
        <f t="shared" si="14"/>
        <v>0</v>
      </c>
      <c r="CI15" s="148">
        <f t="shared" si="14"/>
        <v>0</v>
      </c>
      <c r="CJ15" s="148">
        <f t="shared" si="14"/>
        <v>0</v>
      </c>
      <c r="CK15" s="148">
        <f t="shared" si="14"/>
        <v>0</v>
      </c>
      <c r="CL15" s="148">
        <f t="shared" si="14"/>
        <v>0</v>
      </c>
      <c r="CM15" s="148">
        <f t="shared" si="14"/>
        <v>0</v>
      </c>
      <c r="CN15" s="148">
        <f t="shared" si="14"/>
        <v>0</v>
      </c>
      <c r="CO15" s="148">
        <f t="shared" si="14"/>
        <v>0</v>
      </c>
      <c r="CP15" s="148">
        <f t="shared" si="14"/>
        <v>0</v>
      </c>
      <c r="CQ15" s="148">
        <f t="shared" si="14"/>
        <v>0</v>
      </c>
      <c r="CR15" s="148">
        <f t="shared" si="14"/>
        <v>0</v>
      </c>
      <c r="CS15" s="148">
        <f t="shared" si="14"/>
        <v>0</v>
      </c>
      <c r="CT15" s="148">
        <f t="shared" si="14"/>
        <v>0</v>
      </c>
      <c r="CU15" s="148">
        <f t="shared" si="14"/>
        <v>0</v>
      </c>
      <c r="CV15" s="148">
        <f t="shared" si="14"/>
        <v>0</v>
      </c>
      <c r="CW15" s="148">
        <f t="shared" si="14"/>
        <v>0</v>
      </c>
      <c r="CX15" s="149">
        <f t="shared" si="14"/>
        <v>0</v>
      </c>
    </row>
    <row r="16" spans="3:102" x14ac:dyDescent="0.25">
      <c r="C16" s="4" t="str">
        <f t="shared" si="1"/>
        <v>Line 16: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16" s="4">
        <f t="shared" si="2"/>
        <v>16</v>
      </c>
      <c r="F16" s="4" t="s">
        <v>7</v>
      </c>
      <c r="G16" s="4" t="s">
        <v>10</v>
      </c>
      <c r="H16" s="1" t="s">
        <v>50</v>
      </c>
      <c r="I16" s="1" t="s">
        <v>10</v>
      </c>
      <c r="K16" s="1" t="str">
        <f t="shared" si="12"/>
        <v>Relative Expected Debt Principal Repayments</v>
      </c>
      <c r="M16" s="15">
        <f ca="1">OFFSET('Stress Multipliers'!F$39,10*$J$14+2,0)</f>
        <v>1.1500000000000001</v>
      </c>
      <c r="N16" s="7">
        <f ca="1">OFFSET('Stress Multipliers'!G$39,10*$J$14+2,0)</f>
        <v>1.1500000000000001</v>
      </c>
      <c r="O16" s="7">
        <f ca="1">OFFSET('Stress Multipliers'!H$39,10*$J$14+2,0)</f>
        <v>1.1500000000000001</v>
      </c>
      <c r="P16" s="7">
        <f ca="1">OFFSET('Stress Multipliers'!I$39,10*$J$14+2,0)</f>
        <v>1.1500000000000001</v>
      </c>
      <c r="Q16" s="7">
        <f ca="1">OFFSET('Stress Multipliers'!J$39,10*$J$14+2,0)</f>
        <v>1.1500000000000001</v>
      </c>
      <c r="R16" s="7">
        <f ca="1">OFFSET('Stress Multipliers'!K$39,10*$J$14+2,0)</f>
        <v>1.1500000000000001</v>
      </c>
      <c r="S16" s="7">
        <f ca="1">OFFSET('Stress Multipliers'!L$39,10*$J$14+2,0)</f>
        <v>1.1500000000000001</v>
      </c>
      <c r="T16" s="7">
        <f ca="1">OFFSET('Stress Multipliers'!M$39,10*$J$14+2,0)</f>
        <v>1.1500000000000001</v>
      </c>
      <c r="U16" s="7">
        <f ca="1">OFFSET('Stress Multipliers'!N$39,10*$J$14+2,0)</f>
        <v>1.1500000000000001</v>
      </c>
      <c r="V16" s="7">
        <f ca="1">OFFSET('Stress Multipliers'!O$39,10*$J$14+2,0)</f>
        <v>1.1500000000000001</v>
      </c>
      <c r="W16" s="7">
        <f ca="1">OFFSET('Stress Multipliers'!P$39,10*$J$14+2,0)</f>
        <v>1.1500000000000001</v>
      </c>
      <c r="X16" s="7">
        <f ca="1">OFFSET('Stress Multipliers'!Q$39,10*$J$14+2,0)</f>
        <v>1.1500000000000001</v>
      </c>
      <c r="Y16" s="7">
        <f ca="1">OFFSET('Stress Multipliers'!R$39,10*$J$14+2,0)</f>
        <v>1.1500000000000001</v>
      </c>
      <c r="Z16" s="7">
        <f ca="1">OFFSET('Stress Multipliers'!S$39,10*$J$14+2,0)</f>
        <v>1.1500000000000001</v>
      </c>
      <c r="AA16" s="7">
        <f ca="1">OFFSET('Stress Multipliers'!T$39,10*$J$14+2,0)</f>
        <v>1.1500000000000001</v>
      </c>
      <c r="AB16" s="7">
        <f ca="1">OFFSET('Stress Multipliers'!U$39,10*$J$14+2,0)</f>
        <v>1.1500000000000001</v>
      </c>
      <c r="AC16" s="7">
        <f ca="1">OFFSET('Stress Multipliers'!V$39,10*$J$14+2,0)</f>
        <v>1.1500000000000001</v>
      </c>
      <c r="AD16" s="7">
        <f ca="1">OFFSET('Stress Multipliers'!W$39,10*$J$14+2,0)</f>
        <v>1.1500000000000001</v>
      </c>
      <c r="AE16" s="7">
        <f ca="1">OFFSET('Stress Multipliers'!X$39,10*$J$14+2,0)</f>
        <v>1.1500000000000001</v>
      </c>
      <c r="AF16" s="7">
        <f ca="1">OFFSET('Stress Multipliers'!Y$39,10*$J$14+2,0)</f>
        <v>1.1500000000000001</v>
      </c>
      <c r="AG16" s="7">
        <f ca="1">OFFSET('Stress Multipliers'!Z$39,10*$J$14+2,0)</f>
        <v>1.1500000000000001</v>
      </c>
      <c r="AH16" s="7">
        <f ca="1">OFFSET('Stress Multipliers'!AA$39,10*$J$14+2,0)</f>
        <v>1.1500000000000001</v>
      </c>
      <c r="AI16" s="7">
        <f ca="1">OFFSET('Stress Multipliers'!AB$39,10*$J$14+2,0)</f>
        <v>1.1500000000000001</v>
      </c>
      <c r="AJ16" s="7">
        <f ca="1">OFFSET('Stress Multipliers'!AC$39,10*$J$14+2,0)</f>
        <v>1.1500000000000001</v>
      </c>
      <c r="AK16" s="7">
        <f ca="1">OFFSET('Stress Multipliers'!AD$39,10*$J$14+2,0)</f>
        <v>1.1500000000000001</v>
      </c>
      <c r="AL16" s="7">
        <f ca="1">OFFSET('Stress Multipliers'!AE$39,10*$J$14+2,0)</f>
        <v>1.1500000000000001</v>
      </c>
      <c r="AM16" s="7">
        <f ca="1">OFFSET('Stress Multipliers'!AF$39,10*$J$14+2,0)</f>
        <v>1.1500000000000001</v>
      </c>
      <c r="AN16" s="7">
        <f ca="1">OFFSET('Stress Multipliers'!AG$39,10*$J$14+2,0)</f>
        <v>1.1500000000000001</v>
      </c>
      <c r="AO16" s="7">
        <f ca="1">OFFSET('Stress Multipliers'!AH$39,10*$J$14+2,0)</f>
        <v>1.1500000000000001</v>
      </c>
      <c r="AP16" s="7">
        <f ca="1">OFFSET('Stress Multipliers'!AI$39,10*$J$14+2,0)</f>
        <v>1.1500000000000001</v>
      </c>
      <c r="AQ16" s="7">
        <f ca="1">OFFSET('Stress Multipliers'!AJ$39,10*$J$14+2,0)</f>
        <v>1.1500000000000001</v>
      </c>
      <c r="AR16" s="7">
        <f ca="1">OFFSET('Stress Multipliers'!AK$39,10*$J$14+2,0)</f>
        <v>1.1500000000000001</v>
      </c>
      <c r="AS16" s="7">
        <f ca="1">OFFSET('Stress Multipliers'!AL$39,10*$J$14+2,0)</f>
        <v>1.1500000000000001</v>
      </c>
      <c r="AT16" s="7">
        <f ca="1">OFFSET('Stress Multipliers'!AM$39,10*$J$14+2,0)</f>
        <v>1.1500000000000001</v>
      </c>
      <c r="AU16" s="8">
        <f ca="1">OFFSET('Stress Multipliers'!AN$39,10*$J$14+2,0)</f>
        <v>1.1500000000000001</v>
      </c>
    </row>
    <row r="17" spans="3:102" x14ac:dyDescent="0.25">
      <c r="C17" s="4" t="str">
        <f t="shared" si="1"/>
        <v>Line 17: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17" s="4">
        <f t="shared" si="2"/>
        <v>17</v>
      </c>
      <c r="F17" s="4" t="s">
        <v>7</v>
      </c>
      <c r="G17" s="4" t="s">
        <v>10</v>
      </c>
      <c r="H17" s="1" t="s">
        <v>49</v>
      </c>
      <c r="I17" s="1" t="s">
        <v>10</v>
      </c>
      <c r="K17" s="1" t="str">
        <f t="shared" si="12"/>
        <v>Relative Expected Debt Interest Repayments</v>
      </c>
      <c r="M17" s="15">
        <f ca="1">OFFSET('Stress Multipliers'!F$39,10*$J$14+3,0)</f>
        <v>1.1949999999999998</v>
      </c>
      <c r="N17" s="7">
        <f ca="1">OFFSET('Stress Multipliers'!G$39,10*$J$14+3,0)</f>
        <v>1.1949999999999998</v>
      </c>
      <c r="O17" s="7">
        <f ca="1">OFFSET('Stress Multipliers'!H$39,10*$J$14+3,0)</f>
        <v>1.1949999999999998</v>
      </c>
      <c r="P17" s="7">
        <f ca="1">OFFSET('Stress Multipliers'!I$39,10*$J$14+3,0)</f>
        <v>1.1949999999999998</v>
      </c>
      <c r="Q17" s="7">
        <f ca="1">OFFSET('Stress Multipliers'!J$39,10*$J$14+3,0)</f>
        <v>1.1949999999999998</v>
      </c>
      <c r="R17" s="7">
        <f ca="1">OFFSET('Stress Multipliers'!K$39,10*$J$14+3,0)</f>
        <v>1.1949999999999998</v>
      </c>
      <c r="S17" s="7">
        <f ca="1">OFFSET('Stress Multipliers'!L$39,10*$J$14+3,0)</f>
        <v>1.1949999999999998</v>
      </c>
      <c r="T17" s="7">
        <f ca="1">OFFSET('Stress Multipliers'!M$39,10*$J$14+3,0)</f>
        <v>1.1949999999999998</v>
      </c>
      <c r="U17" s="7">
        <f ca="1">OFFSET('Stress Multipliers'!N$39,10*$J$14+3,0)</f>
        <v>1.1949999999999998</v>
      </c>
      <c r="V17" s="7">
        <f ca="1">OFFSET('Stress Multipliers'!O$39,10*$J$14+3,0)</f>
        <v>1.1949999999999998</v>
      </c>
      <c r="W17" s="7">
        <f ca="1">OFFSET('Stress Multipliers'!P$39,10*$J$14+3,0)</f>
        <v>1.1949999999999998</v>
      </c>
      <c r="X17" s="7">
        <f ca="1">OFFSET('Stress Multipliers'!Q$39,10*$J$14+3,0)</f>
        <v>1.1949999999999998</v>
      </c>
      <c r="Y17" s="7">
        <f ca="1">OFFSET('Stress Multipliers'!R$39,10*$J$14+3,0)</f>
        <v>1.1949999999999998</v>
      </c>
      <c r="Z17" s="7">
        <f ca="1">OFFSET('Stress Multipliers'!S$39,10*$J$14+3,0)</f>
        <v>1.1949999999999998</v>
      </c>
      <c r="AA17" s="7">
        <f ca="1">OFFSET('Stress Multipliers'!T$39,10*$J$14+3,0)</f>
        <v>1.1949999999999998</v>
      </c>
      <c r="AB17" s="7">
        <f ca="1">OFFSET('Stress Multipliers'!U$39,10*$J$14+3,0)</f>
        <v>1.1949999999999998</v>
      </c>
      <c r="AC17" s="7">
        <f ca="1">OFFSET('Stress Multipliers'!V$39,10*$J$14+3,0)</f>
        <v>1.1949999999999998</v>
      </c>
      <c r="AD17" s="7">
        <f ca="1">OFFSET('Stress Multipliers'!W$39,10*$J$14+3,0)</f>
        <v>1.1949999999999998</v>
      </c>
      <c r="AE17" s="7">
        <f ca="1">OFFSET('Stress Multipliers'!X$39,10*$J$14+3,0)</f>
        <v>1.1949999999999998</v>
      </c>
      <c r="AF17" s="7">
        <f ca="1">OFFSET('Stress Multipliers'!Y$39,10*$J$14+3,0)</f>
        <v>1.1949999999999998</v>
      </c>
      <c r="AG17" s="7">
        <f ca="1">OFFSET('Stress Multipliers'!Z$39,10*$J$14+3,0)</f>
        <v>1.1949999999999998</v>
      </c>
      <c r="AH17" s="7">
        <f ca="1">OFFSET('Stress Multipliers'!AA$39,10*$J$14+3,0)</f>
        <v>1.1949999999999998</v>
      </c>
      <c r="AI17" s="7">
        <f ca="1">OFFSET('Stress Multipliers'!AB$39,10*$J$14+3,0)</f>
        <v>1.1949999999999998</v>
      </c>
      <c r="AJ17" s="7">
        <f ca="1">OFFSET('Stress Multipliers'!AC$39,10*$J$14+3,0)</f>
        <v>1.1949999999999998</v>
      </c>
      <c r="AK17" s="7">
        <f ca="1">OFFSET('Stress Multipliers'!AD$39,10*$J$14+3,0)</f>
        <v>1.1949999999999998</v>
      </c>
      <c r="AL17" s="7">
        <f ca="1">OFFSET('Stress Multipliers'!AE$39,10*$J$14+3,0)</f>
        <v>1.1949999999999998</v>
      </c>
      <c r="AM17" s="7">
        <f ca="1">OFFSET('Stress Multipliers'!AF$39,10*$J$14+3,0)</f>
        <v>1.1949999999999998</v>
      </c>
      <c r="AN17" s="7">
        <f ca="1">OFFSET('Stress Multipliers'!AG$39,10*$J$14+3,0)</f>
        <v>1.1949999999999998</v>
      </c>
      <c r="AO17" s="7">
        <f ca="1">OFFSET('Stress Multipliers'!AH$39,10*$J$14+3,0)</f>
        <v>1.1949999999999998</v>
      </c>
      <c r="AP17" s="7">
        <f ca="1">OFFSET('Stress Multipliers'!AI$39,10*$J$14+3,0)</f>
        <v>1.1949999999999998</v>
      </c>
      <c r="AQ17" s="7">
        <f ca="1">OFFSET('Stress Multipliers'!AJ$39,10*$J$14+3,0)</f>
        <v>1.1949999999999998</v>
      </c>
      <c r="AR17" s="7">
        <f ca="1">OFFSET('Stress Multipliers'!AK$39,10*$J$14+3,0)</f>
        <v>1.1949999999999998</v>
      </c>
      <c r="AS17" s="7">
        <f ca="1">OFFSET('Stress Multipliers'!AL$39,10*$J$14+3,0)</f>
        <v>1.1949999999999998</v>
      </c>
      <c r="AT17" s="7">
        <f ca="1">OFFSET('Stress Multipliers'!AM$39,10*$J$14+3,0)</f>
        <v>1.1949999999999998</v>
      </c>
      <c r="AU17" s="8">
        <f ca="1">OFFSET('Stress Multipliers'!AN$39,10*$J$14+3,0)</f>
        <v>1.1949999999999998</v>
      </c>
    </row>
    <row r="18" spans="3:102" x14ac:dyDescent="0.25">
      <c r="C18" s="4" t="str">
        <f t="shared" si="1"/>
        <v>Line 18: Relative Direct Support payments. This is a scenario multiplier. This is the multiplier on payments.  It may increase if for example the Government pays for increased production volume, or it may decrease if for example there are service penalties.</v>
      </c>
      <c r="E18" s="4">
        <f t="shared" si="2"/>
        <v>18</v>
      </c>
      <c r="F18" s="4" t="s">
        <v>7</v>
      </c>
      <c r="G18" s="4" t="s">
        <v>10</v>
      </c>
      <c r="H18" s="1" t="s">
        <v>18</v>
      </c>
      <c r="I18" s="1" t="s">
        <v>10</v>
      </c>
      <c r="K18" s="1" t="str">
        <f t="shared" si="12"/>
        <v>Relative Direct Support payments</v>
      </c>
      <c r="M18" s="15">
        <f ca="1">OFFSET('Stress Multipliers'!F$39,10*$J$14+4,0)</f>
        <v>1.0249999999999999</v>
      </c>
      <c r="N18" s="7">
        <f ca="1">OFFSET('Stress Multipliers'!G$39,10*$J$14+4,0)</f>
        <v>1.0249999999999999</v>
      </c>
      <c r="O18" s="7">
        <f ca="1">OFFSET('Stress Multipliers'!H$39,10*$J$14+4,0)</f>
        <v>1.0249999999999999</v>
      </c>
      <c r="P18" s="7">
        <f ca="1">OFFSET('Stress Multipliers'!I$39,10*$J$14+4,0)</f>
        <v>1.0249999999999999</v>
      </c>
      <c r="Q18" s="7">
        <f ca="1">OFFSET('Stress Multipliers'!J$39,10*$J$14+4,0)</f>
        <v>1.0249999999999999</v>
      </c>
      <c r="R18" s="7">
        <f ca="1">OFFSET('Stress Multipliers'!K$39,10*$J$14+4,0)</f>
        <v>1.0249999999999999</v>
      </c>
      <c r="S18" s="7">
        <f ca="1">OFFSET('Stress Multipliers'!L$39,10*$J$14+4,0)</f>
        <v>1.0249999999999999</v>
      </c>
      <c r="T18" s="7">
        <f ca="1">OFFSET('Stress Multipliers'!M$39,10*$J$14+4,0)</f>
        <v>1.0249999999999999</v>
      </c>
      <c r="U18" s="7">
        <f ca="1">OFFSET('Stress Multipliers'!N$39,10*$J$14+4,0)</f>
        <v>1.0249999999999999</v>
      </c>
      <c r="V18" s="7">
        <f ca="1">OFFSET('Stress Multipliers'!O$39,10*$J$14+4,0)</f>
        <v>1.0249999999999999</v>
      </c>
      <c r="W18" s="7">
        <f ca="1">OFFSET('Stress Multipliers'!P$39,10*$J$14+4,0)</f>
        <v>1.0249999999999999</v>
      </c>
      <c r="X18" s="7">
        <f ca="1">OFFSET('Stress Multipliers'!Q$39,10*$J$14+4,0)</f>
        <v>1.0249999999999999</v>
      </c>
      <c r="Y18" s="7">
        <f ca="1">OFFSET('Stress Multipliers'!R$39,10*$J$14+4,0)</f>
        <v>1.0249999999999999</v>
      </c>
      <c r="Z18" s="7">
        <f ca="1">OFFSET('Stress Multipliers'!S$39,10*$J$14+4,0)</f>
        <v>1.0249999999999999</v>
      </c>
      <c r="AA18" s="7">
        <f ca="1">OFFSET('Stress Multipliers'!T$39,10*$J$14+4,0)</f>
        <v>1.0249999999999999</v>
      </c>
      <c r="AB18" s="7">
        <f ca="1">OFFSET('Stress Multipliers'!U$39,10*$J$14+4,0)</f>
        <v>1.0249999999999999</v>
      </c>
      <c r="AC18" s="7">
        <f ca="1">OFFSET('Stress Multipliers'!V$39,10*$J$14+4,0)</f>
        <v>1.0249999999999999</v>
      </c>
      <c r="AD18" s="7">
        <f ca="1">OFFSET('Stress Multipliers'!W$39,10*$J$14+4,0)</f>
        <v>1.0249999999999999</v>
      </c>
      <c r="AE18" s="7">
        <f ca="1">OFFSET('Stress Multipliers'!X$39,10*$J$14+4,0)</f>
        <v>1.0249999999999999</v>
      </c>
      <c r="AF18" s="7">
        <f ca="1">OFFSET('Stress Multipliers'!Y$39,10*$J$14+4,0)</f>
        <v>1.0249999999999999</v>
      </c>
      <c r="AG18" s="7">
        <f ca="1">OFFSET('Stress Multipliers'!Z$39,10*$J$14+4,0)</f>
        <v>1.0249999999999999</v>
      </c>
      <c r="AH18" s="7">
        <f ca="1">OFFSET('Stress Multipliers'!AA$39,10*$J$14+4,0)</f>
        <v>1.0249999999999999</v>
      </c>
      <c r="AI18" s="7">
        <f ca="1">OFFSET('Stress Multipliers'!AB$39,10*$J$14+4,0)</f>
        <v>1.0249999999999999</v>
      </c>
      <c r="AJ18" s="7">
        <f ca="1">OFFSET('Stress Multipliers'!AC$39,10*$J$14+4,0)</f>
        <v>1.0249999999999999</v>
      </c>
      <c r="AK18" s="7">
        <f ca="1">OFFSET('Stress Multipliers'!AD$39,10*$J$14+4,0)</f>
        <v>1.0249999999999999</v>
      </c>
      <c r="AL18" s="7">
        <f ca="1">OFFSET('Stress Multipliers'!AE$39,10*$J$14+4,0)</f>
        <v>1.0249999999999999</v>
      </c>
      <c r="AM18" s="7">
        <f ca="1">OFFSET('Stress Multipliers'!AF$39,10*$J$14+4,0)</f>
        <v>1.0249999999999999</v>
      </c>
      <c r="AN18" s="7">
        <f ca="1">OFFSET('Stress Multipliers'!AG$39,10*$J$14+4,0)</f>
        <v>1.0249999999999999</v>
      </c>
      <c r="AO18" s="7">
        <f ca="1">OFFSET('Stress Multipliers'!AH$39,10*$J$14+4,0)</f>
        <v>1.0249999999999999</v>
      </c>
      <c r="AP18" s="7">
        <f ca="1">OFFSET('Stress Multipliers'!AI$39,10*$J$14+4,0)</f>
        <v>1.0249999999999999</v>
      </c>
      <c r="AQ18" s="7">
        <f ca="1">OFFSET('Stress Multipliers'!AJ$39,10*$J$14+4,0)</f>
        <v>1.0249999999999999</v>
      </c>
      <c r="AR18" s="7">
        <f ca="1">OFFSET('Stress Multipliers'!AK$39,10*$J$14+4,0)</f>
        <v>1.0249999999999999</v>
      </c>
      <c r="AS18" s="7">
        <f ca="1">OFFSET('Stress Multipliers'!AL$39,10*$J$14+4,0)</f>
        <v>1.0249999999999999</v>
      </c>
      <c r="AT18" s="7">
        <f ca="1">OFFSET('Stress Multipliers'!AM$39,10*$J$14+4,0)</f>
        <v>1.0249999999999999</v>
      </c>
      <c r="AU18" s="8">
        <f ca="1">OFFSET('Stress Multipliers'!AN$39,10*$J$14+4,0)</f>
        <v>1.0249999999999999</v>
      </c>
      <c r="BO18" s="1" t="s">
        <v>239</v>
      </c>
    </row>
    <row r="19" spans="3:102" ht="15.75" thickBot="1" x14ac:dyDescent="0.3">
      <c r="C19" s="4" t="str">
        <f t="shared" si="1"/>
        <v>Line 19: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19" s="4">
        <f t="shared" si="2"/>
        <v>19</v>
      </c>
      <c r="F19" s="4" t="s">
        <v>7</v>
      </c>
      <c r="G19" s="4" t="s">
        <v>10</v>
      </c>
      <c r="H19" s="1" t="s">
        <v>44</v>
      </c>
      <c r="I19" s="1" t="s">
        <v>10</v>
      </c>
      <c r="K19" s="1" t="str">
        <f t="shared" si="12"/>
        <v>Relative Direct Government receipts</v>
      </c>
      <c r="M19" s="16">
        <f ca="1">OFFSET('Stress Multipliers'!F$39,10*$J$14+5,0)</f>
        <v>0.92999999999999994</v>
      </c>
      <c r="N19" s="9">
        <f ca="1">OFFSET('Stress Multipliers'!G$39,10*$J$14+5,0)</f>
        <v>0.92999999999999994</v>
      </c>
      <c r="O19" s="9">
        <f ca="1">OFFSET('Stress Multipliers'!H$39,10*$J$14+5,0)</f>
        <v>0.92999999999999994</v>
      </c>
      <c r="P19" s="9">
        <f ca="1">OFFSET('Stress Multipliers'!I$39,10*$J$14+5,0)</f>
        <v>0.92999999999999994</v>
      </c>
      <c r="Q19" s="9">
        <f ca="1">OFFSET('Stress Multipliers'!J$39,10*$J$14+5,0)</f>
        <v>0.92999999999999994</v>
      </c>
      <c r="R19" s="9">
        <f ca="1">OFFSET('Stress Multipliers'!K$39,10*$J$14+5,0)</f>
        <v>0.92999999999999994</v>
      </c>
      <c r="S19" s="9">
        <f ca="1">OFFSET('Stress Multipliers'!L$39,10*$J$14+5,0)</f>
        <v>0.92999999999999994</v>
      </c>
      <c r="T19" s="9">
        <f ca="1">OFFSET('Stress Multipliers'!M$39,10*$J$14+5,0)</f>
        <v>0.92999999999999994</v>
      </c>
      <c r="U19" s="9">
        <f ca="1">OFFSET('Stress Multipliers'!N$39,10*$J$14+5,0)</f>
        <v>0.92999999999999994</v>
      </c>
      <c r="V19" s="9">
        <f ca="1">OFFSET('Stress Multipliers'!O$39,10*$J$14+5,0)</f>
        <v>0.92999999999999994</v>
      </c>
      <c r="W19" s="9">
        <f ca="1">OFFSET('Stress Multipliers'!P$39,10*$J$14+5,0)</f>
        <v>0.92999999999999994</v>
      </c>
      <c r="X19" s="9">
        <f ca="1">OFFSET('Stress Multipliers'!Q$39,10*$J$14+5,0)</f>
        <v>0.92999999999999994</v>
      </c>
      <c r="Y19" s="9">
        <f ca="1">OFFSET('Stress Multipliers'!R$39,10*$J$14+5,0)</f>
        <v>0.92999999999999994</v>
      </c>
      <c r="Z19" s="9">
        <f ca="1">OFFSET('Stress Multipliers'!S$39,10*$J$14+5,0)</f>
        <v>0.92999999999999994</v>
      </c>
      <c r="AA19" s="9">
        <f ca="1">OFFSET('Stress Multipliers'!T$39,10*$J$14+5,0)</f>
        <v>0.92999999999999994</v>
      </c>
      <c r="AB19" s="9">
        <f ca="1">OFFSET('Stress Multipliers'!U$39,10*$J$14+5,0)</f>
        <v>0.92999999999999994</v>
      </c>
      <c r="AC19" s="9">
        <f ca="1">OFFSET('Stress Multipliers'!V$39,10*$J$14+5,0)</f>
        <v>0.92999999999999994</v>
      </c>
      <c r="AD19" s="9">
        <f ca="1">OFFSET('Stress Multipliers'!W$39,10*$J$14+5,0)</f>
        <v>0.92999999999999994</v>
      </c>
      <c r="AE19" s="9">
        <f ca="1">OFFSET('Stress Multipliers'!X$39,10*$J$14+5,0)</f>
        <v>0.92999999999999994</v>
      </c>
      <c r="AF19" s="9">
        <f ca="1">OFFSET('Stress Multipliers'!Y$39,10*$J$14+5,0)</f>
        <v>0.92999999999999994</v>
      </c>
      <c r="AG19" s="9">
        <f ca="1">OFFSET('Stress Multipliers'!Z$39,10*$J$14+5,0)</f>
        <v>0.92999999999999994</v>
      </c>
      <c r="AH19" s="9">
        <f ca="1">OFFSET('Stress Multipliers'!AA$39,10*$J$14+5,0)</f>
        <v>0.92999999999999994</v>
      </c>
      <c r="AI19" s="9">
        <f ca="1">OFFSET('Stress Multipliers'!AB$39,10*$J$14+5,0)</f>
        <v>0.92999999999999994</v>
      </c>
      <c r="AJ19" s="9">
        <f ca="1">OFFSET('Stress Multipliers'!AC$39,10*$J$14+5,0)</f>
        <v>0.92999999999999994</v>
      </c>
      <c r="AK19" s="9">
        <f ca="1">OFFSET('Stress Multipliers'!AD$39,10*$J$14+5,0)</f>
        <v>0.92999999999999994</v>
      </c>
      <c r="AL19" s="9">
        <f ca="1">OFFSET('Stress Multipliers'!AE$39,10*$J$14+5,0)</f>
        <v>0.92999999999999994</v>
      </c>
      <c r="AM19" s="9">
        <f ca="1">OFFSET('Stress Multipliers'!AF$39,10*$J$14+5,0)</f>
        <v>0.92999999999999994</v>
      </c>
      <c r="AN19" s="9">
        <f ca="1">OFFSET('Stress Multipliers'!AG$39,10*$J$14+5,0)</f>
        <v>0.92999999999999994</v>
      </c>
      <c r="AO19" s="9">
        <f ca="1">OFFSET('Stress Multipliers'!AH$39,10*$J$14+5,0)</f>
        <v>0.92999999999999994</v>
      </c>
      <c r="AP19" s="9">
        <f ca="1">OFFSET('Stress Multipliers'!AI$39,10*$J$14+5,0)</f>
        <v>0.92999999999999994</v>
      </c>
      <c r="AQ19" s="9">
        <f ca="1">OFFSET('Stress Multipliers'!AJ$39,10*$J$14+5,0)</f>
        <v>0.92999999999999994</v>
      </c>
      <c r="AR19" s="9">
        <f ca="1">OFFSET('Stress Multipliers'!AK$39,10*$J$14+5,0)</f>
        <v>0.92999999999999994</v>
      </c>
      <c r="AS19" s="9">
        <f ca="1">OFFSET('Stress Multipliers'!AL$39,10*$J$14+5,0)</f>
        <v>0.92999999999999994</v>
      </c>
      <c r="AT19" s="9">
        <f ca="1">OFFSET('Stress Multipliers'!AM$39,10*$J$14+5,0)</f>
        <v>0.92999999999999994</v>
      </c>
      <c r="AU19" s="10">
        <f ca="1">OFFSET('Stress Multipliers'!AN$39,10*$J$14+5,0)</f>
        <v>0.92999999999999994</v>
      </c>
      <c r="BO19" s="154"/>
      <c r="BP19" s="152">
        <f>M$5</f>
        <v>2020</v>
      </c>
      <c r="BQ19" s="152">
        <f t="shared" ref="BQ19:CX19" si="15">N$5</f>
        <v>2021</v>
      </c>
      <c r="BR19" s="152">
        <f t="shared" si="15"/>
        <v>2022</v>
      </c>
      <c r="BS19" s="152">
        <f t="shared" si="15"/>
        <v>2023</v>
      </c>
      <c r="BT19" s="152">
        <f t="shared" si="15"/>
        <v>2024</v>
      </c>
      <c r="BU19" s="152">
        <f t="shared" si="15"/>
        <v>2025</v>
      </c>
      <c r="BV19" s="152">
        <f t="shared" si="15"/>
        <v>2026</v>
      </c>
      <c r="BW19" s="152">
        <f t="shared" si="15"/>
        <v>2027</v>
      </c>
      <c r="BX19" s="152">
        <f t="shared" si="15"/>
        <v>2028</v>
      </c>
      <c r="BY19" s="152">
        <f t="shared" si="15"/>
        <v>2029</v>
      </c>
      <c r="BZ19" s="152">
        <f t="shared" si="15"/>
        <v>2030</v>
      </c>
      <c r="CA19" s="152">
        <f t="shared" si="15"/>
        <v>2031</v>
      </c>
      <c r="CB19" s="152">
        <f t="shared" si="15"/>
        <v>2032</v>
      </c>
      <c r="CC19" s="152">
        <f t="shared" si="15"/>
        <v>2033</v>
      </c>
      <c r="CD19" s="152">
        <f t="shared" si="15"/>
        <v>2034</v>
      </c>
      <c r="CE19" s="152">
        <f t="shared" si="15"/>
        <v>2035</v>
      </c>
      <c r="CF19" s="152">
        <f t="shared" si="15"/>
        <v>2036</v>
      </c>
      <c r="CG19" s="152">
        <f t="shared" si="15"/>
        <v>2037</v>
      </c>
      <c r="CH19" s="152">
        <f t="shared" si="15"/>
        <v>2038</v>
      </c>
      <c r="CI19" s="152">
        <f t="shared" si="15"/>
        <v>2039</v>
      </c>
      <c r="CJ19" s="152">
        <f t="shared" si="15"/>
        <v>2040</v>
      </c>
      <c r="CK19" s="152">
        <f t="shared" si="15"/>
        <v>2041</v>
      </c>
      <c r="CL19" s="152">
        <f t="shared" si="15"/>
        <v>2042</v>
      </c>
      <c r="CM19" s="152">
        <f t="shared" si="15"/>
        <v>2043</v>
      </c>
      <c r="CN19" s="152">
        <f t="shared" si="15"/>
        <v>2044</v>
      </c>
      <c r="CO19" s="152">
        <f t="shared" si="15"/>
        <v>2045</v>
      </c>
      <c r="CP19" s="152">
        <f t="shared" si="15"/>
        <v>2046</v>
      </c>
      <c r="CQ19" s="152">
        <f t="shared" si="15"/>
        <v>2047</v>
      </c>
      <c r="CR19" s="152">
        <f t="shared" si="15"/>
        <v>2048</v>
      </c>
      <c r="CS19" s="152">
        <f t="shared" si="15"/>
        <v>2049</v>
      </c>
      <c r="CT19" s="152">
        <f t="shared" si="15"/>
        <v>2050</v>
      </c>
      <c r="CU19" s="152">
        <f t="shared" si="15"/>
        <v>2051</v>
      </c>
      <c r="CV19" s="152">
        <f t="shared" si="15"/>
        <v>2052</v>
      </c>
      <c r="CW19" s="152">
        <f t="shared" si="15"/>
        <v>2053</v>
      </c>
      <c r="CX19" s="153">
        <f t="shared" si="15"/>
        <v>2054</v>
      </c>
    </row>
    <row r="20" spans="3:102" ht="15.75" thickBot="1" x14ac:dyDescent="0.3">
      <c r="C20" s="4" t="str">
        <f t="shared" si="1"/>
        <v/>
      </c>
      <c r="E20" s="4">
        <f t="shared" si="2"/>
        <v>20</v>
      </c>
      <c r="G20" s="4" t="s">
        <v>10</v>
      </c>
      <c r="I20" s="1" t="s">
        <v>10</v>
      </c>
      <c r="J20" s="2" t="s">
        <v>12</v>
      </c>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BO20" s="155" t="str">
        <f t="shared" ref="BO20:BO25" si="16">BO7</f>
        <v>Gross Operating Income to Company</v>
      </c>
      <c r="BP20" s="146">
        <f ca="1">M21</f>
        <v>0</v>
      </c>
      <c r="BQ20" s="146">
        <f ca="1">N21</f>
        <v>0</v>
      </c>
      <c r="BR20" s="146">
        <f t="shared" ref="BR20:BT20" ca="1" si="17">O21</f>
        <v>0</v>
      </c>
      <c r="BS20" s="146">
        <f t="shared" ca="1" si="17"/>
        <v>0</v>
      </c>
      <c r="BT20" s="146">
        <f t="shared" ca="1" si="17"/>
        <v>0</v>
      </c>
      <c r="BU20" s="146">
        <f t="shared" ref="BU20:CX20" ca="1" si="18">R21</f>
        <v>0</v>
      </c>
      <c r="BV20" s="146">
        <f t="shared" ca="1" si="18"/>
        <v>0</v>
      </c>
      <c r="BW20" s="146">
        <f t="shared" ca="1" si="18"/>
        <v>0</v>
      </c>
      <c r="BX20" s="146">
        <f t="shared" ca="1" si="18"/>
        <v>0</v>
      </c>
      <c r="BY20" s="146">
        <f t="shared" ca="1" si="18"/>
        <v>0</v>
      </c>
      <c r="BZ20" s="146">
        <f t="shared" ca="1" si="18"/>
        <v>0</v>
      </c>
      <c r="CA20" s="146">
        <f t="shared" ca="1" si="18"/>
        <v>0</v>
      </c>
      <c r="CB20" s="146">
        <f t="shared" ca="1" si="18"/>
        <v>0</v>
      </c>
      <c r="CC20" s="146">
        <f t="shared" ca="1" si="18"/>
        <v>0</v>
      </c>
      <c r="CD20" s="146">
        <f t="shared" ca="1" si="18"/>
        <v>0</v>
      </c>
      <c r="CE20" s="146">
        <f t="shared" ca="1" si="18"/>
        <v>0</v>
      </c>
      <c r="CF20" s="146">
        <f t="shared" ca="1" si="18"/>
        <v>0</v>
      </c>
      <c r="CG20" s="146">
        <f t="shared" ca="1" si="18"/>
        <v>0</v>
      </c>
      <c r="CH20" s="146">
        <f t="shared" ca="1" si="18"/>
        <v>0</v>
      </c>
      <c r="CI20" s="146">
        <f t="shared" ca="1" si="18"/>
        <v>0</v>
      </c>
      <c r="CJ20" s="146">
        <f t="shared" ca="1" si="18"/>
        <v>0</v>
      </c>
      <c r="CK20" s="146">
        <f t="shared" ca="1" si="18"/>
        <v>0</v>
      </c>
      <c r="CL20" s="146">
        <f t="shared" ca="1" si="18"/>
        <v>0</v>
      </c>
      <c r="CM20" s="146">
        <f t="shared" ca="1" si="18"/>
        <v>0</v>
      </c>
      <c r="CN20" s="146">
        <f t="shared" ca="1" si="18"/>
        <v>0</v>
      </c>
      <c r="CO20" s="146">
        <f t="shared" ca="1" si="18"/>
        <v>0</v>
      </c>
      <c r="CP20" s="146">
        <f t="shared" ca="1" si="18"/>
        <v>0</v>
      </c>
      <c r="CQ20" s="146">
        <f t="shared" ca="1" si="18"/>
        <v>0</v>
      </c>
      <c r="CR20" s="146">
        <f t="shared" ca="1" si="18"/>
        <v>0</v>
      </c>
      <c r="CS20" s="146">
        <f t="shared" ca="1" si="18"/>
        <v>0</v>
      </c>
      <c r="CT20" s="146">
        <f t="shared" ca="1" si="18"/>
        <v>0</v>
      </c>
      <c r="CU20" s="146">
        <f t="shared" ca="1" si="18"/>
        <v>0</v>
      </c>
      <c r="CV20" s="146">
        <f t="shared" ca="1" si="18"/>
        <v>0</v>
      </c>
      <c r="CW20" s="146">
        <f t="shared" ca="1" si="18"/>
        <v>0</v>
      </c>
      <c r="CX20" s="147">
        <f t="shared" ca="1" si="18"/>
        <v>0</v>
      </c>
    </row>
    <row r="21" spans="3:102" x14ac:dyDescent="0.25">
      <c r="C21" s="4" t="str">
        <f t="shared" si="1"/>
        <v>Line 21: Scenario Gross Operating Income to Company. This is a calculation. This is simply the basecase multiplied by the relative scenario.</v>
      </c>
      <c r="E21" s="4">
        <f t="shared" si="2"/>
        <v>21</v>
      </c>
      <c r="F21" s="4" t="s">
        <v>8</v>
      </c>
      <c r="G21" s="4" t="s">
        <v>10</v>
      </c>
      <c r="H21" s="1" t="s">
        <v>21</v>
      </c>
      <c r="I21" s="1" t="s">
        <v>10</v>
      </c>
      <c r="K21" s="1" t="str">
        <f>"Scenario "&amp;K7</f>
        <v>Scenario Gross Operating Income to Company</v>
      </c>
      <c r="M21" s="32">
        <f t="shared" ref="M21:AU24" ca="1" si="19">M7*M14</f>
        <v>0</v>
      </c>
      <c r="N21" s="33">
        <f t="shared" ca="1" si="19"/>
        <v>0</v>
      </c>
      <c r="O21" s="33">
        <f t="shared" ca="1" si="19"/>
        <v>0</v>
      </c>
      <c r="P21" s="33">
        <f t="shared" ca="1" si="19"/>
        <v>0</v>
      </c>
      <c r="Q21" s="33">
        <f t="shared" ca="1" si="19"/>
        <v>0</v>
      </c>
      <c r="R21" s="33">
        <f t="shared" ca="1" si="19"/>
        <v>0</v>
      </c>
      <c r="S21" s="33">
        <f t="shared" ca="1" si="19"/>
        <v>0</v>
      </c>
      <c r="T21" s="33">
        <f t="shared" ca="1" si="19"/>
        <v>0</v>
      </c>
      <c r="U21" s="33">
        <f t="shared" ca="1" si="19"/>
        <v>0</v>
      </c>
      <c r="V21" s="33">
        <f t="shared" ca="1" si="19"/>
        <v>0</v>
      </c>
      <c r="W21" s="33">
        <f t="shared" ca="1" si="19"/>
        <v>0</v>
      </c>
      <c r="X21" s="33">
        <f t="shared" ca="1" si="19"/>
        <v>0</v>
      </c>
      <c r="Y21" s="33">
        <f t="shared" ca="1" si="19"/>
        <v>0</v>
      </c>
      <c r="Z21" s="33">
        <f t="shared" ca="1" si="19"/>
        <v>0</v>
      </c>
      <c r="AA21" s="33">
        <f t="shared" ca="1" si="19"/>
        <v>0</v>
      </c>
      <c r="AB21" s="33">
        <f t="shared" ca="1" si="19"/>
        <v>0</v>
      </c>
      <c r="AC21" s="33">
        <f t="shared" ca="1" si="19"/>
        <v>0</v>
      </c>
      <c r="AD21" s="33">
        <f t="shared" ca="1" si="19"/>
        <v>0</v>
      </c>
      <c r="AE21" s="33">
        <f t="shared" ca="1" si="19"/>
        <v>0</v>
      </c>
      <c r="AF21" s="33">
        <f t="shared" ca="1" si="19"/>
        <v>0</v>
      </c>
      <c r="AG21" s="33">
        <f t="shared" ca="1" si="19"/>
        <v>0</v>
      </c>
      <c r="AH21" s="33">
        <f t="shared" ca="1" si="19"/>
        <v>0</v>
      </c>
      <c r="AI21" s="33">
        <f t="shared" ca="1" si="19"/>
        <v>0</v>
      </c>
      <c r="AJ21" s="33">
        <f t="shared" ca="1" si="19"/>
        <v>0</v>
      </c>
      <c r="AK21" s="33">
        <f t="shared" ca="1" si="19"/>
        <v>0</v>
      </c>
      <c r="AL21" s="33">
        <f t="shared" ca="1" si="19"/>
        <v>0</v>
      </c>
      <c r="AM21" s="33">
        <f t="shared" ca="1" si="19"/>
        <v>0</v>
      </c>
      <c r="AN21" s="33">
        <f t="shared" ca="1" si="19"/>
        <v>0</v>
      </c>
      <c r="AO21" s="33">
        <f t="shared" ca="1" si="19"/>
        <v>0</v>
      </c>
      <c r="AP21" s="33">
        <f t="shared" ca="1" si="19"/>
        <v>0</v>
      </c>
      <c r="AQ21" s="33">
        <f t="shared" ca="1" si="19"/>
        <v>0</v>
      </c>
      <c r="AR21" s="33">
        <f t="shared" ca="1" si="19"/>
        <v>0</v>
      </c>
      <c r="AS21" s="33">
        <f t="shared" ca="1" si="19"/>
        <v>0</v>
      </c>
      <c r="AT21" s="33">
        <f t="shared" ca="1" si="19"/>
        <v>0</v>
      </c>
      <c r="AU21" s="34">
        <f t="shared" ca="1" si="19"/>
        <v>0</v>
      </c>
      <c r="BO21" s="156" t="str">
        <f t="shared" si="16"/>
        <v>Operating Expenses</v>
      </c>
      <c r="BP21" s="150">
        <f t="shared" ref="BP21:BQ23" ca="1" si="20">-M22</f>
        <v>0</v>
      </c>
      <c r="BQ21" s="150">
        <f t="shared" ca="1" si="20"/>
        <v>0</v>
      </c>
      <c r="BR21" s="150">
        <f t="shared" ref="BR21:BT23" ca="1" si="21">-O22</f>
        <v>0</v>
      </c>
      <c r="BS21" s="150">
        <f t="shared" ca="1" si="21"/>
        <v>0</v>
      </c>
      <c r="BT21" s="150">
        <f t="shared" ca="1" si="21"/>
        <v>0</v>
      </c>
      <c r="BU21" s="150">
        <f t="shared" ref="BU21:CD23" ca="1" si="22">-R22</f>
        <v>0</v>
      </c>
      <c r="BV21" s="150">
        <f t="shared" ca="1" si="22"/>
        <v>0</v>
      </c>
      <c r="BW21" s="150">
        <f t="shared" ca="1" si="22"/>
        <v>0</v>
      </c>
      <c r="BX21" s="150">
        <f t="shared" ca="1" si="22"/>
        <v>0</v>
      </c>
      <c r="BY21" s="150">
        <f t="shared" ca="1" si="22"/>
        <v>0</v>
      </c>
      <c r="BZ21" s="150">
        <f t="shared" ca="1" si="22"/>
        <v>0</v>
      </c>
      <c r="CA21" s="150">
        <f t="shared" ca="1" si="22"/>
        <v>0</v>
      </c>
      <c r="CB21" s="150">
        <f t="shared" ca="1" si="22"/>
        <v>0</v>
      </c>
      <c r="CC21" s="150">
        <f t="shared" ca="1" si="22"/>
        <v>0</v>
      </c>
      <c r="CD21" s="150">
        <f t="shared" ca="1" si="22"/>
        <v>0</v>
      </c>
      <c r="CE21" s="150">
        <f t="shared" ref="CE21:CN23" ca="1" si="23">-AB22</f>
        <v>0</v>
      </c>
      <c r="CF21" s="150">
        <f t="shared" ca="1" si="23"/>
        <v>0</v>
      </c>
      <c r="CG21" s="150">
        <f t="shared" ca="1" si="23"/>
        <v>0</v>
      </c>
      <c r="CH21" s="150">
        <f t="shared" ca="1" si="23"/>
        <v>0</v>
      </c>
      <c r="CI21" s="150">
        <f t="shared" ca="1" si="23"/>
        <v>0</v>
      </c>
      <c r="CJ21" s="150">
        <f t="shared" ca="1" si="23"/>
        <v>0</v>
      </c>
      <c r="CK21" s="150">
        <f t="shared" ca="1" si="23"/>
        <v>0</v>
      </c>
      <c r="CL21" s="150">
        <f t="shared" ca="1" si="23"/>
        <v>0</v>
      </c>
      <c r="CM21" s="150">
        <f t="shared" ca="1" si="23"/>
        <v>0</v>
      </c>
      <c r="CN21" s="150">
        <f t="shared" ca="1" si="23"/>
        <v>0</v>
      </c>
      <c r="CO21" s="150">
        <f t="shared" ref="CO21:CX23" ca="1" si="24">-AL22</f>
        <v>0</v>
      </c>
      <c r="CP21" s="150">
        <f t="shared" ca="1" si="24"/>
        <v>0</v>
      </c>
      <c r="CQ21" s="150">
        <f t="shared" ca="1" si="24"/>
        <v>0</v>
      </c>
      <c r="CR21" s="150">
        <f t="shared" ca="1" si="24"/>
        <v>0</v>
      </c>
      <c r="CS21" s="150">
        <f t="shared" ca="1" si="24"/>
        <v>0</v>
      </c>
      <c r="CT21" s="150">
        <f t="shared" ca="1" si="24"/>
        <v>0</v>
      </c>
      <c r="CU21" s="150">
        <f t="shared" ca="1" si="24"/>
        <v>0</v>
      </c>
      <c r="CV21" s="150">
        <f t="shared" ca="1" si="24"/>
        <v>0</v>
      </c>
      <c r="CW21" s="150">
        <f t="shared" ca="1" si="24"/>
        <v>0</v>
      </c>
      <c r="CX21" s="151">
        <f t="shared" ca="1" si="24"/>
        <v>0</v>
      </c>
    </row>
    <row r="22" spans="3:102" x14ac:dyDescent="0.25">
      <c r="C22" s="4" t="str">
        <f t="shared" si="1"/>
        <v>Line 22: Scenario Operating Expenses. This is a calculation. This is simply the basecase multiplied by the relative scenario.</v>
      </c>
      <c r="E22" s="4">
        <f t="shared" si="2"/>
        <v>22</v>
      </c>
      <c r="F22" s="4" t="s">
        <v>8</v>
      </c>
      <c r="G22" s="4" t="s">
        <v>10</v>
      </c>
      <c r="H22" s="1" t="s">
        <v>21</v>
      </c>
      <c r="I22" s="1" t="s">
        <v>10</v>
      </c>
      <c r="K22" s="1" t="str">
        <f>"Scenario "&amp;K8</f>
        <v>Scenario Operating Expenses</v>
      </c>
      <c r="M22" s="35">
        <f t="shared" ca="1" si="19"/>
        <v>0</v>
      </c>
      <c r="N22" s="36">
        <f t="shared" ca="1" si="19"/>
        <v>0</v>
      </c>
      <c r="O22" s="36">
        <f t="shared" ca="1" si="19"/>
        <v>0</v>
      </c>
      <c r="P22" s="36">
        <f t="shared" ca="1" si="19"/>
        <v>0</v>
      </c>
      <c r="Q22" s="36">
        <f t="shared" ca="1" si="19"/>
        <v>0</v>
      </c>
      <c r="R22" s="36">
        <f t="shared" ca="1" si="19"/>
        <v>0</v>
      </c>
      <c r="S22" s="36">
        <f t="shared" ca="1" si="19"/>
        <v>0</v>
      </c>
      <c r="T22" s="36">
        <f t="shared" ca="1" si="19"/>
        <v>0</v>
      </c>
      <c r="U22" s="36">
        <f t="shared" ca="1" si="19"/>
        <v>0</v>
      </c>
      <c r="V22" s="36">
        <f t="shared" ca="1" si="19"/>
        <v>0</v>
      </c>
      <c r="W22" s="36">
        <f t="shared" ca="1" si="19"/>
        <v>0</v>
      </c>
      <c r="X22" s="36">
        <f t="shared" ca="1" si="19"/>
        <v>0</v>
      </c>
      <c r="Y22" s="36">
        <f t="shared" ca="1" si="19"/>
        <v>0</v>
      </c>
      <c r="Z22" s="36">
        <f t="shared" ca="1" si="19"/>
        <v>0</v>
      </c>
      <c r="AA22" s="36">
        <f t="shared" ca="1" si="19"/>
        <v>0</v>
      </c>
      <c r="AB22" s="36">
        <f t="shared" ca="1" si="19"/>
        <v>0</v>
      </c>
      <c r="AC22" s="36">
        <f t="shared" ca="1" si="19"/>
        <v>0</v>
      </c>
      <c r="AD22" s="36">
        <f t="shared" ca="1" si="19"/>
        <v>0</v>
      </c>
      <c r="AE22" s="36">
        <f t="shared" ca="1" si="19"/>
        <v>0</v>
      </c>
      <c r="AF22" s="36">
        <f t="shared" ca="1" si="19"/>
        <v>0</v>
      </c>
      <c r="AG22" s="36">
        <f t="shared" ca="1" si="19"/>
        <v>0</v>
      </c>
      <c r="AH22" s="36">
        <f t="shared" ca="1" si="19"/>
        <v>0</v>
      </c>
      <c r="AI22" s="36">
        <f t="shared" ca="1" si="19"/>
        <v>0</v>
      </c>
      <c r="AJ22" s="36">
        <f t="shared" ca="1" si="19"/>
        <v>0</v>
      </c>
      <c r="AK22" s="36">
        <f t="shared" ca="1" si="19"/>
        <v>0</v>
      </c>
      <c r="AL22" s="36">
        <f t="shared" ca="1" si="19"/>
        <v>0</v>
      </c>
      <c r="AM22" s="36">
        <f t="shared" ca="1" si="19"/>
        <v>0</v>
      </c>
      <c r="AN22" s="36">
        <f t="shared" ca="1" si="19"/>
        <v>0</v>
      </c>
      <c r="AO22" s="36">
        <f t="shared" ca="1" si="19"/>
        <v>0</v>
      </c>
      <c r="AP22" s="36">
        <f t="shared" ca="1" si="19"/>
        <v>0</v>
      </c>
      <c r="AQ22" s="36">
        <f t="shared" ca="1" si="19"/>
        <v>0</v>
      </c>
      <c r="AR22" s="36">
        <f t="shared" ca="1" si="19"/>
        <v>0</v>
      </c>
      <c r="AS22" s="36">
        <f t="shared" ca="1" si="19"/>
        <v>0</v>
      </c>
      <c r="AT22" s="36">
        <f t="shared" ca="1" si="19"/>
        <v>0</v>
      </c>
      <c r="AU22" s="37">
        <f t="shared" ca="1" si="19"/>
        <v>0</v>
      </c>
      <c r="BO22" s="156" t="str">
        <f t="shared" si="16"/>
        <v>Expected Debt Principal Repayments</v>
      </c>
      <c r="BP22" s="150">
        <f t="shared" ca="1" si="20"/>
        <v>0</v>
      </c>
      <c r="BQ22" s="150">
        <f t="shared" ca="1" si="20"/>
        <v>0</v>
      </c>
      <c r="BR22" s="150">
        <f t="shared" ca="1" si="21"/>
        <v>0</v>
      </c>
      <c r="BS22" s="150">
        <f t="shared" ca="1" si="21"/>
        <v>0</v>
      </c>
      <c r="BT22" s="150">
        <f t="shared" ca="1" si="21"/>
        <v>0</v>
      </c>
      <c r="BU22" s="150">
        <f t="shared" ca="1" si="22"/>
        <v>0</v>
      </c>
      <c r="BV22" s="150">
        <f t="shared" ca="1" si="22"/>
        <v>0</v>
      </c>
      <c r="BW22" s="150">
        <f t="shared" ca="1" si="22"/>
        <v>0</v>
      </c>
      <c r="BX22" s="150">
        <f t="shared" ca="1" si="22"/>
        <v>0</v>
      </c>
      <c r="BY22" s="150">
        <f t="shared" ca="1" si="22"/>
        <v>0</v>
      </c>
      <c r="BZ22" s="150">
        <f t="shared" ca="1" si="22"/>
        <v>0</v>
      </c>
      <c r="CA22" s="150">
        <f t="shared" ca="1" si="22"/>
        <v>0</v>
      </c>
      <c r="CB22" s="150">
        <f t="shared" ca="1" si="22"/>
        <v>0</v>
      </c>
      <c r="CC22" s="150">
        <f t="shared" ca="1" si="22"/>
        <v>0</v>
      </c>
      <c r="CD22" s="150">
        <f t="shared" ca="1" si="22"/>
        <v>0</v>
      </c>
      <c r="CE22" s="150">
        <f t="shared" ca="1" si="23"/>
        <v>0</v>
      </c>
      <c r="CF22" s="150">
        <f t="shared" ca="1" si="23"/>
        <v>0</v>
      </c>
      <c r="CG22" s="150">
        <f t="shared" ca="1" si="23"/>
        <v>0</v>
      </c>
      <c r="CH22" s="150">
        <f t="shared" ca="1" si="23"/>
        <v>0</v>
      </c>
      <c r="CI22" s="150">
        <f t="shared" ca="1" si="23"/>
        <v>0</v>
      </c>
      <c r="CJ22" s="150">
        <f t="shared" ca="1" si="23"/>
        <v>0</v>
      </c>
      <c r="CK22" s="150">
        <f t="shared" ca="1" si="23"/>
        <v>0</v>
      </c>
      <c r="CL22" s="150">
        <f t="shared" ca="1" si="23"/>
        <v>0</v>
      </c>
      <c r="CM22" s="150">
        <f t="shared" ca="1" si="23"/>
        <v>0</v>
      </c>
      <c r="CN22" s="150">
        <f t="shared" ca="1" si="23"/>
        <v>0</v>
      </c>
      <c r="CO22" s="150">
        <f t="shared" ca="1" si="24"/>
        <v>0</v>
      </c>
      <c r="CP22" s="150">
        <f t="shared" ca="1" si="24"/>
        <v>0</v>
      </c>
      <c r="CQ22" s="150">
        <f t="shared" ca="1" si="24"/>
        <v>0</v>
      </c>
      <c r="CR22" s="150">
        <f t="shared" ca="1" si="24"/>
        <v>0</v>
      </c>
      <c r="CS22" s="150">
        <f t="shared" ca="1" si="24"/>
        <v>0</v>
      </c>
      <c r="CT22" s="150">
        <f t="shared" ca="1" si="24"/>
        <v>0</v>
      </c>
      <c r="CU22" s="150">
        <f t="shared" ca="1" si="24"/>
        <v>0</v>
      </c>
      <c r="CV22" s="150">
        <f t="shared" ca="1" si="24"/>
        <v>0</v>
      </c>
      <c r="CW22" s="150">
        <f t="shared" ca="1" si="24"/>
        <v>0</v>
      </c>
      <c r="CX22" s="151">
        <f t="shared" ca="1" si="24"/>
        <v>0</v>
      </c>
    </row>
    <row r="23" spans="3:102" x14ac:dyDescent="0.25">
      <c r="C23" s="4" t="str">
        <f t="shared" si="1"/>
        <v>Line 23: Scenario Expected Debt Principal Repayments. This is a calculation. This is simply the basecase multiplied by the relative scenario.</v>
      </c>
      <c r="E23" s="4">
        <f t="shared" si="2"/>
        <v>23</v>
      </c>
      <c r="F23" s="4" t="s">
        <v>8</v>
      </c>
      <c r="G23" s="4" t="s">
        <v>10</v>
      </c>
      <c r="H23" s="1" t="s">
        <v>21</v>
      </c>
      <c r="I23" s="1" t="s">
        <v>10</v>
      </c>
      <c r="K23" s="1" t="str">
        <f>"Scenario "&amp;K9</f>
        <v>Scenario Expected Debt Principal Repayments</v>
      </c>
      <c r="M23" s="35">
        <f t="shared" ca="1" si="19"/>
        <v>0</v>
      </c>
      <c r="N23" s="36">
        <f t="shared" ca="1" si="19"/>
        <v>0</v>
      </c>
      <c r="O23" s="36">
        <f t="shared" ca="1" si="19"/>
        <v>0</v>
      </c>
      <c r="P23" s="36">
        <f t="shared" ca="1" si="19"/>
        <v>0</v>
      </c>
      <c r="Q23" s="36">
        <f t="shared" ca="1" si="19"/>
        <v>0</v>
      </c>
      <c r="R23" s="36">
        <f t="shared" ca="1" si="19"/>
        <v>0</v>
      </c>
      <c r="S23" s="36">
        <f t="shared" ca="1" si="19"/>
        <v>0</v>
      </c>
      <c r="T23" s="36">
        <f t="shared" ca="1" si="19"/>
        <v>0</v>
      </c>
      <c r="U23" s="36">
        <f t="shared" ca="1" si="19"/>
        <v>0</v>
      </c>
      <c r="V23" s="36">
        <f t="shared" ca="1" si="19"/>
        <v>0</v>
      </c>
      <c r="W23" s="36">
        <f t="shared" ca="1" si="19"/>
        <v>0</v>
      </c>
      <c r="X23" s="36">
        <f t="shared" ca="1" si="19"/>
        <v>0</v>
      </c>
      <c r="Y23" s="36">
        <f t="shared" ca="1" si="19"/>
        <v>0</v>
      </c>
      <c r="Z23" s="36">
        <f t="shared" ca="1" si="19"/>
        <v>0</v>
      </c>
      <c r="AA23" s="36">
        <f t="shared" ca="1" si="19"/>
        <v>0</v>
      </c>
      <c r="AB23" s="36">
        <f t="shared" ca="1" si="19"/>
        <v>0</v>
      </c>
      <c r="AC23" s="36">
        <f t="shared" ca="1" si="19"/>
        <v>0</v>
      </c>
      <c r="AD23" s="36">
        <f t="shared" ca="1" si="19"/>
        <v>0</v>
      </c>
      <c r="AE23" s="36">
        <f t="shared" ca="1" si="19"/>
        <v>0</v>
      </c>
      <c r="AF23" s="36">
        <f t="shared" ca="1" si="19"/>
        <v>0</v>
      </c>
      <c r="AG23" s="36">
        <f t="shared" ca="1" si="19"/>
        <v>0</v>
      </c>
      <c r="AH23" s="36">
        <f t="shared" ca="1" si="19"/>
        <v>0</v>
      </c>
      <c r="AI23" s="36">
        <f t="shared" ca="1" si="19"/>
        <v>0</v>
      </c>
      <c r="AJ23" s="36">
        <f t="shared" ca="1" si="19"/>
        <v>0</v>
      </c>
      <c r="AK23" s="36">
        <f t="shared" ca="1" si="19"/>
        <v>0</v>
      </c>
      <c r="AL23" s="36">
        <f t="shared" ca="1" si="19"/>
        <v>0</v>
      </c>
      <c r="AM23" s="36">
        <f t="shared" ca="1" si="19"/>
        <v>0</v>
      </c>
      <c r="AN23" s="36">
        <f t="shared" ca="1" si="19"/>
        <v>0</v>
      </c>
      <c r="AO23" s="36">
        <f t="shared" ca="1" si="19"/>
        <v>0</v>
      </c>
      <c r="AP23" s="36">
        <f t="shared" ca="1" si="19"/>
        <v>0</v>
      </c>
      <c r="AQ23" s="36">
        <f t="shared" ca="1" si="19"/>
        <v>0</v>
      </c>
      <c r="AR23" s="36">
        <f t="shared" ca="1" si="19"/>
        <v>0</v>
      </c>
      <c r="AS23" s="36">
        <f t="shared" ca="1" si="19"/>
        <v>0</v>
      </c>
      <c r="AT23" s="36">
        <f t="shared" ca="1" si="19"/>
        <v>0</v>
      </c>
      <c r="AU23" s="37">
        <f t="shared" ca="1" si="19"/>
        <v>0</v>
      </c>
      <c r="BO23" s="156" t="str">
        <f t="shared" si="16"/>
        <v>Expected Debt Interest Repayments</v>
      </c>
      <c r="BP23" s="150">
        <f t="shared" ca="1" si="20"/>
        <v>0</v>
      </c>
      <c r="BQ23" s="150">
        <f t="shared" ca="1" si="20"/>
        <v>0</v>
      </c>
      <c r="BR23" s="150">
        <f t="shared" ca="1" si="21"/>
        <v>0</v>
      </c>
      <c r="BS23" s="150">
        <f t="shared" ca="1" si="21"/>
        <v>0</v>
      </c>
      <c r="BT23" s="150">
        <f t="shared" ca="1" si="21"/>
        <v>0</v>
      </c>
      <c r="BU23" s="150">
        <f t="shared" ca="1" si="22"/>
        <v>0</v>
      </c>
      <c r="BV23" s="150">
        <f t="shared" ca="1" si="22"/>
        <v>0</v>
      </c>
      <c r="BW23" s="150">
        <f t="shared" ca="1" si="22"/>
        <v>0</v>
      </c>
      <c r="BX23" s="150">
        <f t="shared" ca="1" si="22"/>
        <v>0</v>
      </c>
      <c r="BY23" s="150">
        <f t="shared" ca="1" si="22"/>
        <v>0</v>
      </c>
      <c r="BZ23" s="150">
        <f t="shared" ca="1" si="22"/>
        <v>0</v>
      </c>
      <c r="CA23" s="150">
        <f t="shared" ca="1" si="22"/>
        <v>0</v>
      </c>
      <c r="CB23" s="150">
        <f t="shared" ca="1" si="22"/>
        <v>0</v>
      </c>
      <c r="CC23" s="150">
        <f t="shared" ca="1" si="22"/>
        <v>0</v>
      </c>
      <c r="CD23" s="150">
        <f t="shared" ca="1" si="22"/>
        <v>0</v>
      </c>
      <c r="CE23" s="150">
        <f t="shared" ca="1" si="23"/>
        <v>0</v>
      </c>
      <c r="CF23" s="150">
        <f t="shared" ca="1" si="23"/>
        <v>0</v>
      </c>
      <c r="CG23" s="150">
        <f t="shared" ca="1" si="23"/>
        <v>0</v>
      </c>
      <c r="CH23" s="150">
        <f t="shared" ca="1" si="23"/>
        <v>0</v>
      </c>
      <c r="CI23" s="150">
        <f t="shared" ca="1" si="23"/>
        <v>0</v>
      </c>
      <c r="CJ23" s="150">
        <f t="shared" ca="1" si="23"/>
        <v>0</v>
      </c>
      <c r="CK23" s="150">
        <f t="shared" ca="1" si="23"/>
        <v>0</v>
      </c>
      <c r="CL23" s="150">
        <f t="shared" ca="1" si="23"/>
        <v>0</v>
      </c>
      <c r="CM23" s="150">
        <f t="shared" ca="1" si="23"/>
        <v>0</v>
      </c>
      <c r="CN23" s="150">
        <f t="shared" ca="1" si="23"/>
        <v>0</v>
      </c>
      <c r="CO23" s="150">
        <f t="shared" ca="1" si="24"/>
        <v>0</v>
      </c>
      <c r="CP23" s="150">
        <f t="shared" ca="1" si="24"/>
        <v>0</v>
      </c>
      <c r="CQ23" s="150">
        <f t="shared" ca="1" si="24"/>
        <v>0</v>
      </c>
      <c r="CR23" s="150">
        <f t="shared" ca="1" si="24"/>
        <v>0</v>
      </c>
      <c r="CS23" s="150">
        <f t="shared" ca="1" si="24"/>
        <v>0</v>
      </c>
      <c r="CT23" s="150">
        <f t="shared" ca="1" si="24"/>
        <v>0</v>
      </c>
      <c r="CU23" s="150">
        <f t="shared" ca="1" si="24"/>
        <v>0</v>
      </c>
      <c r="CV23" s="150">
        <f t="shared" ca="1" si="24"/>
        <v>0</v>
      </c>
      <c r="CW23" s="150">
        <f t="shared" ca="1" si="24"/>
        <v>0</v>
      </c>
      <c r="CX23" s="151">
        <f t="shared" ca="1" si="24"/>
        <v>0</v>
      </c>
    </row>
    <row r="24" spans="3:102" x14ac:dyDescent="0.25">
      <c r="C24" s="4" t="str">
        <f t="shared" si="1"/>
        <v>Line 24: Scenario Expected Debt Interest Repayments. This is a calculation. This is simply the basecase multiplied by the relative scenario.</v>
      </c>
      <c r="E24" s="4">
        <f t="shared" si="2"/>
        <v>24</v>
      </c>
      <c r="F24" s="4" t="s">
        <v>8</v>
      </c>
      <c r="G24" s="4" t="s">
        <v>10</v>
      </c>
      <c r="H24" s="1" t="s">
        <v>21</v>
      </c>
      <c r="I24" s="1" t="s">
        <v>10</v>
      </c>
      <c r="K24" s="1" t="str">
        <f>"Scenario "&amp;K10</f>
        <v>Scenario Expected Debt Interest Repayments</v>
      </c>
      <c r="M24" s="35">
        <f t="shared" ca="1" si="19"/>
        <v>0</v>
      </c>
      <c r="N24" s="36">
        <f t="shared" ca="1" si="19"/>
        <v>0</v>
      </c>
      <c r="O24" s="36">
        <f t="shared" ca="1" si="19"/>
        <v>0</v>
      </c>
      <c r="P24" s="36">
        <f t="shared" ca="1" si="19"/>
        <v>0</v>
      </c>
      <c r="Q24" s="36">
        <f t="shared" ca="1" si="19"/>
        <v>0</v>
      </c>
      <c r="R24" s="36">
        <f t="shared" ca="1" si="19"/>
        <v>0</v>
      </c>
      <c r="S24" s="36">
        <f t="shared" ca="1" si="19"/>
        <v>0</v>
      </c>
      <c r="T24" s="36">
        <f t="shared" ca="1" si="19"/>
        <v>0</v>
      </c>
      <c r="U24" s="36">
        <f t="shared" ca="1" si="19"/>
        <v>0</v>
      </c>
      <c r="V24" s="36">
        <f t="shared" ca="1" si="19"/>
        <v>0</v>
      </c>
      <c r="W24" s="36">
        <f t="shared" ca="1" si="19"/>
        <v>0</v>
      </c>
      <c r="X24" s="36">
        <f t="shared" ca="1" si="19"/>
        <v>0</v>
      </c>
      <c r="Y24" s="36">
        <f t="shared" ca="1" si="19"/>
        <v>0</v>
      </c>
      <c r="Z24" s="36">
        <f t="shared" ca="1" si="19"/>
        <v>0</v>
      </c>
      <c r="AA24" s="36">
        <f t="shared" ca="1" si="19"/>
        <v>0</v>
      </c>
      <c r="AB24" s="36">
        <f t="shared" ca="1" si="19"/>
        <v>0</v>
      </c>
      <c r="AC24" s="36">
        <f t="shared" ca="1" si="19"/>
        <v>0</v>
      </c>
      <c r="AD24" s="36">
        <f t="shared" ca="1" si="19"/>
        <v>0</v>
      </c>
      <c r="AE24" s="36">
        <f t="shared" ca="1" si="19"/>
        <v>0</v>
      </c>
      <c r="AF24" s="36">
        <f t="shared" ca="1" si="19"/>
        <v>0</v>
      </c>
      <c r="AG24" s="36">
        <f t="shared" ca="1" si="19"/>
        <v>0</v>
      </c>
      <c r="AH24" s="36">
        <f t="shared" ca="1" si="19"/>
        <v>0</v>
      </c>
      <c r="AI24" s="36">
        <f t="shared" ca="1" si="19"/>
        <v>0</v>
      </c>
      <c r="AJ24" s="36">
        <f t="shared" ca="1" si="19"/>
        <v>0</v>
      </c>
      <c r="AK24" s="36">
        <f t="shared" ca="1" si="19"/>
        <v>0</v>
      </c>
      <c r="AL24" s="36">
        <f t="shared" ca="1" si="19"/>
        <v>0</v>
      </c>
      <c r="AM24" s="36">
        <f t="shared" ca="1" si="19"/>
        <v>0</v>
      </c>
      <c r="AN24" s="36">
        <f t="shared" ca="1" si="19"/>
        <v>0</v>
      </c>
      <c r="AO24" s="36">
        <f t="shared" ca="1" si="19"/>
        <v>0</v>
      </c>
      <c r="AP24" s="36">
        <f t="shared" ca="1" si="19"/>
        <v>0</v>
      </c>
      <c r="AQ24" s="36">
        <f t="shared" ca="1" si="19"/>
        <v>0</v>
      </c>
      <c r="AR24" s="36">
        <f t="shared" ca="1" si="19"/>
        <v>0</v>
      </c>
      <c r="AS24" s="36">
        <f t="shared" ca="1" si="19"/>
        <v>0</v>
      </c>
      <c r="AT24" s="36">
        <f t="shared" ca="1" si="19"/>
        <v>0</v>
      </c>
      <c r="AU24" s="37">
        <f t="shared" ca="1" si="19"/>
        <v>0</v>
      </c>
      <c r="BO24" s="156" t="str">
        <f t="shared" si="16"/>
        <v>Direct Support payments</v>
      </c>
      <c r="BP24" s="150">
        <f ca="1">-M26</f>
        <v>0</v>
      </c>
      <c r="BQ24" s="150">
        <f ca="1">-N26</f>
        <v>0</v>
      </c>
      <c r="BR24" s="150">
        <f t="shared" ref="BR24:BT24" ca="1" si="25">-O26</f>
        <v>0</v>
      </c>
      <c r="BS24" s="150">
        <f t="shared" ca="1" si="25"/>
        <v>0</v>
      </c>
      <c r="BT24" s="150">
        <f t="shared" ca="1" si="25"/>
        <v>0</v>
      </c>
      <c r="BU24" s="150">
        <f t="shared" ref="BU24:CX24" ca="1" si="26">-R26</f>
        <v>0</v>
      </c>
      <c r="BV24" s="150">
        <f t="shared" ca="1" si="26"/>
        <v>0</v>
      </c>
      <c r="BW24" s="150">
        <f t="shared" ca="1" si="26"/>
        <v>0</v>
      </c>
      <c r="BX24" s="150">
        <f t="shared" ca="1" si="26"/>
        <v>0</v>
      </c>
      <c r="BY24" s="150">
        <f t="shared" ca="1" si="26"/>
        <v>0</v>
      </c>
      <c r="BZ24" s="150">
        <f t="shared" ca="1" si="26"/>
        <v>0</v>
      </c>
      <c r="CA24" s="150">
        <f t="shared" ca="1" si="26"/>
        <v>0</v>
      </c>
      <c r="CB24" s="150">
        <f t="shared" ca="1" si="26"/>
        <v>0</v>
      </c>
      <c r="CC24" s="150">
        <f t="shared" ca="1" si="26"/>
        <v>0</v>
      </c>
      <c r="CD24" s="150">
        <f t="shared" ca="1" si="26"/>
        <v>0</v>
      </c>
      <c r="CE24" s="150">
        <f t="shared" ca="1" si="26"/>
        <v>0</v>
      </c>
      <c r="CF24" s="150">
        <f t="shared" ca="1" si="26"/>
        <v>0</v>
      </c>
      <c r="CG24" s="150">
        <f t="shared" ca="1" si="26"/>
        <v>0</v>
      </c>
      <c r="CH24" s="150">
        <f t="shared" ca="1" si="26"/>
        <v>0</v>
      </c>
      <c r="CI24" s="150">
        <f t="shared" ca="1" si="26"/>
        <v>0</v>
      </c>
      <c r="CJ24" s="150">
        <f t="shared" ca="1" si="26"/>
        <v>0</v>
      </c>
      <c r="CK24" s="150">
        <f t="shared" ca="1" si="26"/>
        <v>0</v>
      </c>
      <c r="CL24" s="150">
        <f t="shared" ca="1" si="26"/>
        <v>0</v>
      </c>
      <c r="CM24" s="150">
        <f t="shared" ca="1" si="26"/>
        <v>0</v>
      </c>
      <c r="CN24" s="150">
        <f t="shared" ca="1" si="26"/>
        <v>0</v>
      </c>
      <c r="CO24" s="150">
        <f t="shared" ca="1" si="26"/>
        <v>0</v>
      </c>
      <c r="CP24" s="150">
        <f t="shared" ca="1" si="26"/>
        <v>0</v>
      </c>
      <c r="CQ24" s="150">
        <f t="shared" ca="1" si="26"/>
        <v>0</v>
      </c>
      <c r="CR24" s="150">
        <f t="shared" ca="1" si="26"/>
        <v>0</v>
      </c>
      <c r="CS24" s="150">
        <f t="shared" ca="1" si="26"/>
        <v>0</v>
      </c>
      <c r="CT24" s="150">
        <f t="shared" ca="1" si="26"/>
        <v>0</v>
      </c>
      <c r="CU24" s="150">
        <f t="shared" ca="1" si="26"/>
        <v>0</v>
      </c>
      <c r="CV24" s="150">
        <f t="shared" ca="1" si="26"/>
        <v>0</v>
      </c>
      <c r="CW24" s="150">
        <f t="shared" ca="1" si="26"/>
        <v>0</v>
      </c>
      <c r="CX24" s="151">
        <f t="shared" ca="1" si="26"/>
        <v>0</v>
      </c>
    </row>
    <row r="25" spans="3:102" x14ac:dyDescent="0.25">
      <c r="C25" s="4" t="str">
        <f t="shared" si="1"/>
        <v>Line 25: Net cashflow after debt servicing. This is a calculation. This is the sum of scenario income and costs</v>
      </c>
      <c r="E25" s="4">
        <f t="shared" si="2"/>
        <v>25</v>
      </c>
      <c r="F25" s="4" t="s">
        <v>8</v>
      </c>
      <c r="G25" s="4" t="s">
        <v>10</v>
      </c>
      <c r="H25" s="1" t="s">
        <v>52</v>
      </c>
      <c r="I25" s="1" t="s">
        <v>10</v>
      </c>
      <c r="K25" s="1" t="s">
        <v>16</v>
      </c>
      <c r="M25" s="35">
        <f ca="1">SUM(M21:M24)</f>
        <v>0</v>
      </c>
      <c r="N25" s="36">
        <f t="shared" ref="N25:AU25" ca="1" si="27">SUM(N21:N24)</f>
        <v>0</v>
      </c>
      <c r="O25" s="36">
        <f t="shared" ca="1" si="27"/>
        <v>0</v>
      </c>
      <c r="P25" s="36">
        <f t="shared" ca="1" si="27"/>
        <v>0</v>
      </c>
      <c r="Q25" s="36">
        <f t="shared" ca="1" si="27"/>
        <v>0</v>
      </c>
      <c r="R25" s="36">
        <f t="shared" ca="1" si="27"/>
        <v>0</v>
      </c>
      <c r="S25" s="36">
        <f t="shared" ca="1" si="27"/>
        <v>0</v>
      </c>
      <c r="T25" s="36">
        <f t="shared" ca="1" si="27"/>
        <v>0</v>
      </c>
      <c r="U25" s="36">
        <f t="shared" ca="1" si="27"/>
        <v>0</v>
      </c>
      <c r="V25" s="36">
        <f t="shared" ca="1" si="27"/>
        <v>0</v>
      </c>
      <c r="W25" s="36">
        <f t="shared" ca="1" si="27"/>
        <v>0</v>
      </c>
      <c r="X25" s="36">
        <f t="shared" ca="1" si="27"/>
        <v>0</v>
      </c>
      <c r="Y25" s="36">
        <f t="shared" ca="1" si="27"/>
        <v>0</v>
      </c>
      <c r="Z25" s="36">
        <f t="shared" ca="1" si="27"/>
        <v>0</v>
      </c>
      <c r="AA25" s="36">
        <f t="shared" ca="1" si="27"/>
        <v>0</v>
      </c>
      <c r="AB25" s="36">
        <f t="shared" ca="1" si="27"/>
        <v>0</v>
      </c>
      <c r="AC25" s="36">
        <f t="shared" ca="1" si="27"/>
        <v>0</v>
      </c>
      <c r="AD25" s="36">
        <f t="shared" ca="1" si="27"/>
        <v>0</v>
      </c>
      <c r="AE25" s="36">
        <f t="shared" ca="1" si="27"/>
        <v>0</v>
      </c>
      <c r="AF25" s="36">
        <f t="shared" ca="1" si="27"/>
        <v>0</v>
      </c>
      <c r="AG25" s="36">
        <f t="shared" ca="1" si="27"/>
        <v>0</v>
      </c>
      <c r="AH25" s="36">
        <f t="shared" ca="1" si="27"/>
        <v>0</v>
      </c>
      <c r="AI25" s="36">
        <f t="shared" ca="1" si="27"/>
        <v>0</v>
      </c>
      <c r="AJ25" s="36">
        <f t="shared" ca="1" si="27"/>
        <v>0</v>
      </c>
      <c r="AK25" s="36">
        <f t="shared" ca="1" si="27"/>
        <v>0</v>
      </c>
      <c r="AL25" s="36">
        <f t="shared" ca="1" si="27"/>
        <v>0</v>
      </c>
      <c r="AM25" s="36">
        <f t="shared" ca="1" si="27"/>
        <v>0</v>
      </c>
      <c r="AN25" s="36">
        <f t="shared" ca="1" si="27"/>
        <v>0</v>
      </c>
      <c r="AO25" s="36">
        <f t="shared" ca="1" si="27"/>
        <v>0</v>
      </c>
      <c r="AP25" s="36">
        <f t="shared" ca="1" si="27"/>
        <v>0</v>
      </c>
      <c r="AQ25" s="36">
        <f t="shared" ca="1" si="27"/>
        <v>0</v>
      </c>
      <c r="AR25" s="36">
        <f t="shared" ca="1" si="27"/>
        <v>0</v>
      </c>
      <c r="AS25" s="36">
        <f t="shared" ca="1" si="27"/>
        <v>0</v>
      </c>
      <c r="AT25" s="36">
        <f t="shared" ca="1" si="27"/>
        <v>0</v>
      </c>
      <c r="AU25" s="37">
        <f t="shared" ca="1" si="27"/>
        <v>0</v>
      </c>
      <c r="BO25" s="157" t="str">
        <f t="shared" si="16"/>
        <v>Direct Government receipts</v>
      </c>
      <c r="BP25" s="148">
        <f ca="1">M27</f>
        <v>0</v>
      </c>
      <c r="BQ25" s="148">
        <f ca="1">N27</f>
        <v>0</v>
      </c>
      <c r="BR25" s="148">
        <f t="shared" ref="BR25:BT25" ca="1" si="28">O27</f>
        <v>0</v>
      </c>
      <c r="BS25" s="148">
        <f t="shared" ca="1" si="28"/>
        <v>0</v>
      </c>
      <c r="BT25" s="148">
        <f t="shared" ca="1" si="28"/>
        <v>0</v>
      </c>
      <c r="BU25" s="148">
        <f t="shared" ref="BU25:CX25" ca="1" si="29">R27</f>
        <v>0</v>
      </c>
      <c r="BV25" s="148">
        <f t="shared" ca="1" si="29"/>
        <v>0</v>
      </c>
      <c r="BW25" s="148">
        <f t="shared" ca="1" si="29"/>
        <v>0</v>
      </c>
      <c r="BX25" s="148">
        <f t="shared" ca="1" si="29"/>
        <v>0</v>
      </c>
      <c r="BY25" s="148">
        <f t="shared" ca="1" si="29"/>
        <v>0</v>
      </c>
      <c r="BZ25" s="148">
        <f t="shared" ca="1" si="29"/>
        <v>0</v>
      </c>
      <c r="CA25" s="148">
        <f t="shared" ca="1" si="29"/>
        <v>0</v>
      </c>
      <c r="CB25" s="148">
        <f t="shared" ca="1" si="29"/>
        <v>0</v>
      </c>
      <c r="CC25" s="148">
        <f t="shared" ca="1" si="29"/>
        <v>0</v>
      </c>
      <c r="CD25" s="148">
        <f t="shared" ca="1" si="29"/>
        <v>0</v>
      </c>
      <c r="CE25" s="148">
        <f t="shared" ca="1" si="29"/>
        <v>0</v>
      </c>
      <c r="CF25" s="148">
        <f t="shared" ca="1" si="29"/>
        <v>0</v>
      </c>
      <c r="CG25" s="148">
        <f t="shared" ca="1" si="29"/>
        <v>0</v>
      </c>
      <c r="CH25" s="148">
        <f t="shared" ca="1" si="29"/>
        <v>0</v>
      </c>
      <c r="CI25" s="148">
        <f t="shared" ca="1" si="29"/>
        <v>0</v>
      </c>
      <c r="CJ25" s="148">
        <f t="shared" ca="1" si="29"/>
        <v>0</v>
      </c>
      <c r="CK25" s="148">
        <f t="shared" ca="1" si="29"/>
        <v>0</v>
      </c>
      <c r="CL25" s="148">
        <f t="shared" ca="1" si="29"/>
        <v>0</v>
      </c>
      <c r="CM25" s="148">
        <f t="shared" ca="1" si="29"/>
        <v>0</v>
      </c>
      <c r="CN25" s="148">
        <f t="shared" ca="1" si="29"/>
        <v>0</v>
      </c>
      <c r="CO25" s="148">
        <f t="shared" ca="1" si="29"/>
        <v>0</v>
      </c>
      <c r="CP25" s="148">
        <f t="shared" ca="1" si="29"/>
        <v>0</v>
      </c>
      <c r="CQ25" s="148">
        <f t="shared" ca="1" si="29"/>
        <v>0</v>
      </c>
      <c r="CR25" s="148">
        <f t="shared" ca="1" si="29"/>
        <v>0</v>
      </c>
      <c r="CS25" s="148">
        <f t="shared" ca="1" si="29"/>
        <v>0</v>
      </c>
      <c r="CT25" s="148">
        <f t="shared" ca="1" si="29"/>
        <v>0</v>
      </c>
      <c r="CU25" s="148">
        <f t="shared" ca="1" si="29"/>
        <v>0</v>
      </c>
      <c r="CV25" s="148">
        <f t="shared" ca="1" si="29"/>
        <v>0</v>
      </c>
      <c r="CW25" s="148">
        <f t="shared" ca="1" si="29"/>
        <v>0</v>
      </c>
      <c r="CX25" s="149">
        <f t="shared" ca="1" si="29"/>
        <v>0</v>
      </c>
    </row>
    <row r="26" spans="3:102" x14ac:dyDescent="0.25">
      <c r="C26" s="4" t="str">
        <f t="shared" si="1"/>
        <v>Line 26: Direct Support payments. This is a calculation. This is simply the basecase multiplied by the relative scenario.</v>
      </c>
      <c r="E26" s="4">
        <f t="shared" si="2"/>
        <v>26</v>
      </c>
      <c r="F26" s="4" t="s">
        <v>8</v>
      </c>
      <c r="G26" s="4" t="s">
        <v>10</v>
      </c>
      <c r="H26" s="1" t="s">
        <v>21</v>
      </c>
      <c r="I26" s="1" t="s">
        <v>10</v>
      </c>
      <c r="K26" s="1" t="str">
        <f>K11</f>
        <v>Direct Support payments</v>
      </c>
      <c r="M26" s="38">
        <f t="shared" ref="M26:AU27" ca="1" si="30">M11*M18</f>
        <v>0</v>
      </c>
      <c r="N26" s="39">
        <f t="shared" ca="1" si="30"/>
        <v>0</v>
      </c>
      <c r="O26" s="39">
        <f t="shared" ca="1" si="30"/>
        <v>0</v>
      </c>
      <c r="P26" s="39">
        <f t="shared" ca="1" si="30"/>
        <v>0</v>
      </c>
      <c r="Q26" s="39">
        <f t="shared" ca="1" si="30"/>
        <v>0</v>
      </c>
      <c r="R26" s="39">
        <f t="shared" ca="1" si="30"/>
        <v>0</v>
      </c>
      <c r="S26" s="39">
        <f t="shared" ca="1" si="30"/>
        <v>0</v>
      </c>
      <c r="T26" s="39">
        <f t="shared" ca="1" si="30"/>
        <v>0</v>
      </c>
      <c r="U26" s="39">
        <f t="shared" ca="1" si="30"/>
        <v>0</v>
      </c>
      <c r="V26" s="39">
        <f t="shared" ca="1" si="30"/>
        <v>0</v>
      </c>
      <c r="W26" s="39">
        <f t="shared" ca="1" si="30"/>
        <v>0</v>
      </c>
      <c r="X26" s="39">
        <f t="shared" ca="1" si="30"/>
        <v>0</v>
      </c>
      <c r="Y26" s="39">
        <f t="shared" ca="1" si="30"/>
        <v>0</v>
      </c>
      <c r="Z26" s="39">
        <f t="shared" ca="1" si="30"/>
        <v>0</v>
      </c>
      <c r="AA26" s="39">
        <f t="shared" ca="1" si="30"/>
        <v>0</v>
      </c>
      <c r="AB26" s="39">
        <f t="shared" ca="1" si="30"/>
        <v>0</v>
      </c>
      <c r="AC26" s="39">
        <f t="shared" ca="1" si="30"/>
        <v>0</v>
      </c>
      <c r="AD26" s="39">
        <f t="shared" ca="1" si="30"/>
        <v>0</v>
      </c>
      <c r="AE26" s="39">
        <f t="shared" ca="1" si="30"/>
        <v>0</v>
      </c>
      <c r="AF26" s="39">
        <f t="shared" ca="1" si="30"/>
        <v>0</v>
      </c>
      <c r="AG26" s="39">
        <f t="shared" ca="1" si="30"/>
        <v>0</v>
      </c>
      <c r="AH26" s="39">
        <f t="shared" ca="1" si="30"/>
        <v>0</v>
      </c>
      <c r="AI26" s="39">
        <f t="shared" ca="1" si="30"/>
        <v>0</v>
      </c>
      <c r="AJ26" s="39">
        <f t="shared" ca="1" si="30"/>
        <v>0</v>
      </c>
      <c r="AK26" s="39">
        <f t="shared" ca="1" si="30"/>
        <v>0</v>
      </c>
      <c r="AL26" s="39">
        <f t="shared" ca="1" si="30"/>
        <v>0</v>
      </c>
      <c r="AM26" s="39">
        <f t="shared" ca="1" si="30"/>
        <v>0</v>
      </c>
      <c r="AN26" s="39">
        <f t="shared" ca="1" si="30"/>
        <v>0</v>
      </c>
      <c r="AO26" s="39">
        <f t="shared" ca="1" si="30"/>
        <v>0</v>
      </c>
      <c r="AP26" s="39">
        <f t="shared" ca="1" si="30"/>
        <v>0</v>
      </c>
      <c r="AQ26" s="39">
        <f t="shared" ca="1" si="30"/>
        <v>0</v>
      </c>
      <c r="AR26" s="39">
        <f t="shared" ca="1" si="30"/>
        <v>0</v>
      </c>
      <c r="AS26" s="39">
        <f t="shared" ca="1" si="30"/>
        <v>0</v>
      </c>
      <c r="AT26" s="39">
        <f t="shared" ca="1" si="30"/>
        <v>0</v>
      </c>
      <c r="AU26" s="40">
        <f t="shared" ca="1" si="30"/>
        <v>0</v>
      </c>
      <c r="BO26" s="155" t="s">
        <v>236</v>
      </c>
      <c r="BP26" s="146">
        <f ca="1">BP20-BP21</f>
        <v>0</v>
      </c>
      <c r="BQ26" s="146">
        <f ca="1">BQ20-BQ21</f>
        <v>0</v>
      </c>
      <c r="BR26" s="146">
        <f t="shared" ref="BR26:BT26" ca="1" si="31">BR20-BR21</f>
        <v>0</v>
      </c>
      <c r="BS26" s="146">
        <f t="shared" ca="1" si="31"/>
        <v>0</v>
      </c>
      <c r="BT26" s="146">
        <f t="shared" ca="1" si="31"/>
        <v>0</v>
      </c>
      <c r="BU26" s="146">
        <f t="shared" ref="BU26:CX26" ca="1" si="32">BU20-BU21</f>
        <v>0</v>
      </c>
      <c r="BV26" s="146">
        <f t="shared" ca="1" si="32"/>
        <v>0</v>
      </c>
      <c r="BW26" s="146">
        <f t="shared" ca="1" si="32"/>
        <v>0</v>
      </c>
      <c r="BX26" s="146">
        <f t="shared" ca="1" si="32"/>
        <v>0</v>
      </c>
      <c r="BY26" s="146">
        <f t="shared" ca="1" si="32"/>
        <v>0</v>
      </c>
      <c r="BZ26" s="146">
        <f t="shared" ca="1" si="32"/>
        <v>0</v>
      </c>
      <c r="CA26" s="146">
        <f t="shared" ca="1" si="32"/>
        <v>0</v>
      </c>
      <c r="CB26" s="146">
        <f t="shared" ca="1" si="32"/>
        <v>0</v>
      </c>
      <c r="CC26" s="146">
        <f t="shared" ca="1" si="32"/>
        <v>0</v>
      </c>
      <c r="CD26" s="146">
        <f t="shared" ca="1" si="32"/>
        <v>0</v>
      </c>
      <c r="CE26" s="146">
        <f t="shared" ca="1" si="32"/>
        <v>0</v>
      </c>
      <c r="CF26" s="146">
        <f t="shared" ca="1" si="32"/>
        <v>0</v>
      </c>
      <c r="CG26" s="146">
        <f t="shared" ca="1" si="32"/>
        <v>0</v>
      </c>
      <c r="CH26" s="146">
        <f t="shared" ca="1" si="32"/>
        <v>0</v>
      </c>
      <c r="CI26" s="146">
        <f t="shared" ca="1" si="32"/>
        <v>0</v>
      </c>
      <c r="CJ26" s="146">
        <f t="shared" ca="1" si="32"/>
        <v>0</v>
      </c>
      <c r="CK26" s="146">
        <f t="shared" ca="1" si="32"/>
        <v>0</v>
      </c>
      <c r="CL26" s="146">
        <f t="shared" ca="1" si="32"/>
        <v>0</v>
      </c>
      <c r="CM26" s="146">
        <f t="shared" ca="1" si="32"/>
        <v>0</v>
      </c>
      <c r="CN26" s="146">
        <f t="shared" ca="1" si="32"/>
        <v>0</v>
      </c>
      <c r="CO26" s="146">
        <f t="shared" ca="1" si="32"/>
        <v>0</v>
      </c>
      <c r="CP26" s="146">
        <f t="shared" ca="1" si="32"/>
        <v>0</v>
      </c>
      <c r="CQ26" s="146">
        <f t="shared" ca="1" si="32"/>
        <v>0</v>
      </c>
      <c r="CR26" s="146">
        <f t="shared" ca="1" si="32"/>
        <v>0</v>
      </c>
      <c r="CS26" s="146">
        <f t="shared" ca="1" si="32"/>
        <v>0</v>
      </c>
      <c r="CT26" s="146">
        <f t="shared" ca="1" si="32"/>
        <v>0</v>
      </c>
      <c r="CU26" s="146">
        <f t="shared" ca="1" si="32"/>
        <v>0</v>
      </c>
      <c r="CV26" s="146">
        <f t="shared" ca="1" si="32"/>
        <v>0</v>
      </c>
      <c r="CW26" s="146">
        <f t="shared" ca="1" si="32"/>
        <v>0</v>
      </c>
      <c r="CX26" s="147">
        <f t="shared" ca="1" si="32"/>
        <v>0</v>
      </c>
    </row>
    <row r="27" spans="3:102" ht="15.75" thickBot="1" x14ac:dyDescent="0.3">
      <c r="C27" s="4" t="str">
        <f t="shared" si="1"/>
        <v>Line 27: Direct Government receipts. This is a calculation. This is simply the basecase multiplied by the relative scenario.</v>
      </c>
      <c r="E27" s="4">
        <f t="shared" si="2"/>
        <v>27</v>
      </c>
      <c r="F27" s="4" t="s">
        <v>8</v>
      </c>
      <c r="G27" s="4" t="s">
        <v>10</v>
      </c>
      <c r="H27" s="1" t="s">
        <v>21</v>
      </c>
      <c r="I27" s="1" t="s">
        <v>10</v>
      </c>
      <c r="K27" s="1" t="str">
        <f>K12</f>
        <v>Direct Government receipts</v>
      </c>
      <c r="M27" s="59">
        <f t="shared" ca="1" si="30"/>
        <v>0</v>
      </c>
      <c r="N27" s="60">
        <f t="shared" ca="1" si="30"/>
        <v>0</v>
      </c>
      <c r="O27" s="60">
        <f t="shared" ca="1" si="30"/>
        <v>0</v>
      </c>
      <c r="P27" s="60">
        <f t="shared" ca="1" si="30"/>
        <v>0</v>
      </c>
      <c r="Q27" s="60">
        <f t="shared" ca="1" si="30"/>
        <v>0</v>
      </c>
      <c r="R27" s="60">
        <f t="shared" ca="1" si="30"/>
        <v>0</v>
      </c>
      <c r="S27" s="60">
        <f t="shared" ca="1" si="30"/>
        <v>0</v>
      </c>
      <c r="T27" s="60">
        <f t="shared" ca="1" si="30"/>
        <v>0</v>
      </c>
      <c r="U27" s="60">
        <f t="shared" ca="1" si="30"/>
        <v>0</v>
      </c>
      <c r="V27" s="60">
        <f t="shared" ca="1" si="30"/>
        <v>0</v>
      </c>
      <c r="W27" s="60">
        <f t="shared" ca="1" si="30"/>
        <v>0</v>
      </c>
      <c r="X27" s="60">
        <f t="shared" ca="1" si="30"/>
        <v>0</v>
      </c>
      <c r="Y27" s="60">
        <f t="shared" ca="1" si="30"/>
        <v>0</v>
      </c>
      <c r="Z27" s="60">
        <f t="shared" ca="1" si="30"/>
        <v>0</v>
      </c>
      <c r="AA27" s="60">
        <f t="shared" ca="1" si="30"/>
        <v>0</v>
      </c>
      <c r="AB27" s="60">
        <f t="shared" ca="1" si="30"/>
        <v>0</v>
      </c>
      <c r="AC27" s="60">
        <f t="shared" ca="1" si="30"/>
        <v>0</v>
      </c>
      <c r="AD27" s="60">
        <f t="shared" ca="1" si="30"/>
        <v>0</v>
      </c>
      <c r="AE27" s="60">
        <f t="shared" ca="1" si="30"/>
        <v>0</v>
      </c>
      <c r="AF27" s="60">
        <f t="shared" ca="1" si="30"/>
        <v>0</v>
      </c>
      <c r="AG27" s="60">
        <f t="shared" ca="1" si="30"/>
        <v>0</v>
      </c>
      <c r="AH27" s="60">
        <f t="shared" ca="1" si="30"/>
        <v>0</v>
      </c>
      <c r="AI27" s="60">
        <f t="shared" ca="1" si="30"/>
        <v>0</v>
      </c>
      <c r="AJ27" s="60">
        <f t="shared" ca="1" si="30"/>
        <v>0</v>
      </c>
      <c r="AK27" s="60">
        <f t="shared" ca="1" si="30"/>
        <v>0</v>
      </c>
      <c r="AL27" s="60">
        <f t="shared" ca="1" si="30"/>
        <v>0</v>
      </c>
      <c r="AM27" s="60">
        <f t="shared" ca="1" si="30"/>
        <v>0</v>
      </c>
      <c r="AN27" s="60">
        <f t="shared" ca="1" si="30"/>
        <v>0</v>
      </c>
      <c r="AO27" s="60">
        <f t="shared" ca="1" si="30"/>
        <v>0</v>
      </c>
      <c r="AP27" s="60">
        <f t="shared" ca="1" si="30"/>
        <v>0</v>
      </c>
      <c r="AQ27" s="60">
        <f t="shared" ca="1" si="30"/>
        <v>0</v>
      </c>
      <c r="AR27" s="60">
        <f t="shared" ca="1" si="30"/>
        <v>0</v>
      </c>
      <c r="AS27" s="60">
        <f t="shared" ca="1" si="30"/>
        <v>0</v>
      </c>
      <c r="AT27" s="60">
        <f t="shared" ca="1" si="30"/>
        <v>0</v>
      </c>
      <c r="AU27" s="61">
        <f t="shared" ca="1" si="30"/>
        <v>0</v>
      </c>
      <c r="BO27" s="156" t="s">
        <v>237</v>
      </c>
      <c r="BP27" s="150">
        <f ca="1">BP22+BP23</f>
        <v>0</v>
      </c>
      <c r="BQ27" s="150">
        <f ca="1">BQ22+BQ23</f>
        <v>0</v>
      </c>
      <c r="BR27" s="150">
        <f t="shared" ref="BR27:BT27" ca="1" si="33">BR22+BR23</f>
        <v>0</v>
      </c>
      <c r="BS27" s="150">
        <f t="shared" ca="1" si="33"/>
        <v>0</v>
      </c>
      <c r="BT27" s="150">
        <f t="shared" ca="1" si="33"/>
        <v>0</v>
      </c>
      <c r="BU27" s="150">
        <f t="shared" ref="BU27:CX27" ca="1" si="34">BU22+BU23</f>
        <v>0</v>
      </c>
      <c r="BV27" s="150">
        <f t="shared" ca="1" si="34"/>
        <v>0</v>
      </c>
      <c r="BW27" s="150">
        <f t="shared" ca="1" si="34"/>
        <v>0</v>
      </c>
      <c r="BX27" s="150">
        <f t="shared" ca="1" si="34"/>
        <v>0</v>
      </c>
      <c r="BY27" s="150">
        <f t="shared" ca="1" si="34"/>
        <v>0</v>
      </c>
      <c r="BZ27" s="150">
        <f t="shared" ca="1" si="34"/>
        <v>0</v>
      </c>
      <c r="CA27" s="150">
        <f t="shared" ca="1" si="34"/>
        <v>0</v>
      </c>
      <c r="CB27" s="150">
        <f t="shared" ca="1" si="34"/>
        <v>0</v>
      </c>
      <c r="CC27" s="150">
        <f t="shared" ca="1" si="34"/>
        <v>0</v>
      </c>
      <c r="CD27" s="150">
        <f t="shared" ca="1" si="34"/>
        <v>0</v>
      </c>
      <c r="CE27" s="150">
        <f t="shared" ca="1" si="34"/>
        <v>0</v>
      </c>
      <c r="CF27" s="150">
        <f t="shared" ca="1" si="34"/>
        <v>0</v>
      </c>
      <c r="CG27" s="150">
        <f t="shared" ca="1" si="34"/>
        <v>0</v>
      </c>
      <c r="CH27" s="150">
        <f t="shared" ca="1" si="34"/>
        <v>0</v>
      </c>
      <c r="CI27" s="150">
        <f t="shared" ca="1" si="34"/>
        <v>0</v>
      </c>
      <c r="CJ27" s="150">
        <f t="shared" ca="1" si="34"/>
        <v>0</v>
      </c>
      <c r="CK27" s="150">
        <f t="shared" ca="1" si="34"/>
        <v>0</v>
      </c>
      <c r="CL27" s="150">
        <f t="shared" ca="1" si="34"/>
        <v>0</v>
      </c>
      <c r="CM27" s="150">
        <f t="shared" ca="1" si="34"/>
        <v>0</v>
      </c>
      <c r="CN27" s="150">
        <f t="shared" ca="1" si="34"/>
        <v>0</v>
      </c>
      <c r="CO27" s="150">
        <f t="shared" ca="1" si="34"/>
        <v>0</v>
      </c>
      <c r="CP27" s="150">
        <f t="shared" ca="1" si="34"/>
        <v>0</v>
      </c>
      <c r="CQ27" s="150">
        <f t="shared" ca="1" si="34"/>
        <v>0</v>
      </c>
      <c r="CR27" s="150">
        <f t="shared" ca="1" si="34"/>
        <v>0</v>
      </c>
      <c r="CS27" s="150">
        <f t="shared" ca="1" si="34"/>
        <v>0</v>
      </c>
      <c r="CT27" s="150">
        <f t="shared" ca="1" si="34"/>
        <v>0</v>
      </c>
      <c r="CU27" s="150">
        <f t="shared" ca="1" si="34"/>
        <v>0</v>
      </c>
      <c r="CV27" s="150">
        <f t="shared" ca="1" si="34"/>
        <v>0</v>
      </c>
      <c r="CW27" s="150">
        <f t="shared" ca="1" si="34"/>
        <v>0</v>
      </c>
      <c r="CX27" s="151">
        <f t="shared" ca="1" si="34"/>
        <v>0</v>
      </c>
    </row>
    <row r="28" spans="3:102" x14ac:dyDescent="0.25">
      <c r="C28" s="4" t="str">
        <f t="shared" si="1"/>
        <v/>
      </c>
      <c r="E28" s="4">
        <f t="shared" si="2"/>
        <v>28</v>
      </c>
      <c r="G28" s="4" t="s">
        <v>10</v>
      </c>
      <c r="I28" s="1" t="s">
        <v>10</v>
      </c>
      <c r="M28" s="31"/>
      <c r="N28" s="31"/>
      <c r="O28" s="31"/>
      <c r="P28" s="10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BO28" s="157" t="s">
        <v>241</v>
      </c>
      <c r="BP28" s="148">
        <f ca="1">BP24-BP25</f>
        <v>0</v>
      </c>
      <c r="BQ28" s="148">
        <f t="shared" ref="BQ28:CX28" ca="1" si="35">BQ24-BQ25</f>
        <v>0</v>
      </c>
      <c r="BR28" s="148">
        <f t="shared" ref="BR28:BT28" ca="1" si="36">BR24-BR25</f>
        <v>0</v>
      </c>
      <c r="BS28" s="148">
        <f t="shared" ca="1" si="36"/>
        <v>0</v>
      </c>
      <c r="BT28" s="148">
        <f t="shared" ca="1" si="36"/>
        <v>0</v>
      </c>
      <c r="BU28" s="148">
        <f t="shared" ca="1" si="35"/>
        <v>0</v>
      </c>
      <c r="BV28" s="148">
        <f t="shared" ca="1" si="35"/>
        <v>0</v>
      </c>
      <c r="BW28" s="148">
        <f t="shared" ca="1" si="35"/>
        <v>0</v>
      </c>
      <c r="BX28" s="148">
        <f t="shared" ca="1" si="35"/>
        <v>0</v>
      </c>
      <c r="BY28" s="148">
        <f t="shared" ca="1" si="35"/>
        <v>0</v>
      </c>
      <c r="BZ28" s="148">
        <f t="shared" ca="1" si="35"/>
        <v>0</v>
      </c>
      <c r="CA28" s="148">
        <f t="shared" ca="1" si="35"/>
        <v>0</v>
      </c>
      <c r="CB28" s="148">
        <f t="shared" ca="1" si="35"/>
        <v>0</v>
      </c>
      <c r="CC28" s="148">
        <f t="shared" ca="1" si="35"/>
        <v>0</v>
      </c>
      <c r="CD28" s="148">
        <f t="shared" ca="1" si="35"/>
        <v>0</v>
      </c>
      <c r="CE28" s="148">
        <f t="shared" ca="1" si="35"/>
        <v>0</v>
      </c>
      <c r="CF28" s="148">
        <f t="shared" ca="1" si="35"/>
        <v>0</v>
      </c>
      <c r="CG28" s="148">
        <f t="shared" ca="1" si="35"/>
        <v>0</v>
      </c>
      <c r="CH28" s="148">
        <f t="shared" ca="1" si="35"/>
        <v>0</v>
      </c>
      <c r="CI28" s="148">
        <f t="shared" ca="1" si="35"/>
        <v>0</v>
      </c>
      <c r="CJ28" s="148">
        <f t="shared" ca="1" si="35"/>
        <v>0</v>
      </c>
      <c r="CK28" s="148">
        <f t="shared" ca="1" si="35"/>
        <v>0</v>
      </c>
      <c r="CL28" s="148">
        <f t="shared" ca="1" si="35"/>
        <v>0</v>
      </c>
      <c r="CM28" s="148">
        <f t="shared" ca="1" si="35"/>
        <v>0</v>
      </c>
      <c r="CN28" s="148">
        <f t="shared" ca="1" si="35"/>
        <v>0</v>
      </c>
      <c r="CO28" s="148">
        <f t="shared" ca="1" si="35"/>
        <v>0</v>
      </c>
      <c r="CP28" s="148">
        <f t="shared" ca="1" si="35"/>
        <v>0</v>
      </c>
      <c r="CQ28" s="148">
        <f t="shared" ca="1" si="35"/>
        <v>0</v>
      </c>
      <c r="CR28" s="148">
        <f t="shared" ca="1" si="35"/>
        <v>0</v>
      </c>
      <c r="CS28" s="148">
        <f t="shared" ca="1" si="35"/>
        <v>0</v>
      </c>
      <c r="CT28" s="148">
        <f t="shared" ca="1" si="35"/>
        <v>0</v>
      </c>
      <c r="CU28" s="148">
        <f t="shared" ca="1" si="35"/>
        <v>0</v>
      </c>
      <c r="CV28" s="148">
        <f t="shared" ca="1" si="35"/>
        <v>0</v>
      </c>
      <c r="CW28" s="148">
        <f t="shared" ca="1" si="35"/>
        <v>0</v>
      </c>
      <c r="CX28" s="149">
        <f t="shared" ca="1" si="35"/>
        <v>0</v>
      </c>
    </row>
    <row r="29" spans="3:102" s="45" customFormat="1" x14ac:dyDescent="0.25">
      <c r="C29" s="44" t="str">
        <f t="shared" si="1"/>
        <v/>
      </c>
      <c r="D29" s="44"/>
      <c r="E29" s="44">
        <f t="shared" si="2"/>
        <v>29</v>
      </c>
      <c r="F29" s="44"/>
      <c r="G29" s="44" t="s">
        <v>10</v>
      </c>
      <c r="I29" s="45" t="s">
        <v>10</v>
      </c>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row>
    <row r="30" spans="3:102" ht="18.75" x14ac:dyDescent="0.3">
      <c r="C30" s="20" t="str">
        <f t="shared" si="1"/>
        <v/>
      </c>
      <c r="E30" s="4">
        <f t="shared" si="2"/>
        <v>30</v>
      </c>
      <c r="G30" s="4" t="s">
        <v>10</v>
      </c>
      <c r="J30" s="3" t="s">
        <v>56</v>
      </c>
    </row>
    <row r="31" spans="3:102" ht="18.75" x14ac:dyDescent="0.3">
      <c r="C31" s="4" t="str">
        <f t="shared" si="1"/>
        <v/>
      </c>
      <c r="E31" s="4">
        <f t="shared" si="2"/>
        <v>31</v>
      </c>
      <c r="G31" s="4" t="s">
        <v>10</v>
      </c>
      <c r="J31" s="3"/>
    </row>
    <row r="32" spans="3:102" outlineLevel="1" x14ac:dyDescent="0.25">
      <c r="C32" s="4" t="str">
        <f t="shared" si="1"/>
        <v/>
      </c>
      <c r="E32" s="4">
        <f t="shared" si="2"/>
        <v>32</v>
      </c>
      <c r="G32" s="4" t="s">
        <v>10</v>
      </c>
      <c r="I32" s="1" t="s">
        <v>10</v>
      </c>
    </row>
    <row r="33" spans="3:102" ht="15.75" outlineLevel="1" thickBot="1" x14ac:dyDescent="0.3">
      <c r="C33" s="4" t="str">
        <f t="shared" si="1"/>
        <v/>
      </c>
      <c r="E33" s="4">
        <f t="shared" si="2"/>
        <v>33</v>
      </c>
      <c r="G33" s="4" t="s">
        <v>10</v>
      </c>
      <c r="H33" s="2"/>
      <c r="I33" s="2"/>
      <c r="J33" s="2" t="s">
        <v>35</v>
      </c>
    </row>
    <row r="34" spans="3:102" ht="15.75" outlineLevel="1" thickBot="1" x14ac:dyDescent="0.3">
      <c r="C34" s="4" t="str">
        <f t="shared" si="1"/>
        <v>Line 34: Start of Analysis FYI. This is an input. Enter the desired first year of the analysis.</v>
      </c>
      <c r="E34" s="4">
        <f t="shared" si="2"/>
        <v>34</v>
      </c>
      <c r="F34" s="4" t="s">
        <v>6</v>
      </c>
      <c r="G34" s="4" t="s">
        <v>10</v>
      </c>
      <c r="H34" s="1" t="s">
        <v>9</v>
      </c>
      <c r="I34" s="1" t="s">
        <v>10</v>
      </c>
      <c r="K34" s="1" t="s">
        <v>34</v>
      </c>
      <c r="M34" s="58">
        <f>M5</f>
        <v>2020</v>
      </c>
      <c r="N34" s="12">
        <f t="shared" ref="N34:AU34" si="37">M34+1</f>
        <v>2021</v>
      </c>
      <c r="O34" s="12">
        <f t="shared" si="37"/>
        <v>2022</v>
      </c>
      <c r="P34" s="12">
        <f t="shared" si="37"/>
        <v>2023</v>
      </c>
      <c r="Q34" s="12">
        <f t="shared" si="37"/>
        <v>2024</v>
      </c>
      <c r="R34" s="12">
        <f t="shared" si="37"/>
        <v>2025</v>
      </c>
      <c r="S34" s="12">
        <f t="shared" si="37"/>
        <v>2026</v>
      </c>
      <c r="T34" s="12">
        <f t="shared" si="37"/>
        <v>2027</v>
      </c>
      <c r="U34" s="12">
        <f t="shared" si="37"/>
        <v>2028</v>
      </c>
      <c r="V34" s="12">
        <f t="shared" si="37"/>
        <v>2029</v>
      </c>
      <c r="W34" s="12">
        <f t="shared" si="37"/>
        <v>2030</v>
      </c>
      <c r="X34" s="12">
        <f t="shared" si="37"/>
        <v>2031</v>
      </c>
      <c r="Y34" s="12">
        <f t="shared" si="37"/>
        <v>2032</v>
      </c>
      <c r="Z34" s="12">
        <f t="shared" si="37"/>
        <v>2033</v>
      </c>
      <c r="AA34" s="12">
        <f t="shared" si="37"/>
        <v>2034</v>
      </c>
      <c r="AB34" s="12">
        <f t="shared" si="37"/>
        <v>2035</v>
      </c>
      <c r="AC34" s="12">
        <f t="shared" si="37"/>
        <v>2036</v>
      </c>
      <c r="AD34" s="12">
        <f t="shared" si="37"/>
        <v>2037</v>
      </c>
      <c r="AE34" s="12">
        <f t="shared" si="37"/>
        <v>2038</v>
      </c>
      <c r="AF34" s="12">
        <f t="shared" si="37"/>
        <v>2039</v>
      </c>
      <c r="AG34" s="12">
        <f t="shared" si="37"/>
        <v>2040</v>
      </c>
      <c r="AH34" s="12">
        <f t="shared" si="37"/>
        <v>2041</v>
      </c>
      <c r="AI34" s="12">
        <f t="shared" si="37"/>
        <v>2042</v>
      </c>
      <c r="AJ34" s="12">
        <f t="shared" si="37"/>
        <v>2043</v>
      </c>
      <c r="AK34" s="12">
        <f t="shared" si="37"/>
        <v>2044</v>
      </c>
      <c r="AL34" s="12">
        <f t="shared" si="37"/>
        <v>2045</v>
      </c>
      <c r="AM34" s="12">
        <f t="shared" si="37"/>
        <v>2046</v>
      </c>
      <c r="AN34" s="12">
        <f t="shared" si="37"/>
        <v>2047</v>
      </c>
      <c r="AO34" s="12">
        <f t="shared" si="37"/>
        <v>2048</v>
      </c>
      <c r="AP34" s="12">
        <f t="shared" si="37"/>
        <v>2049</v>
      </c>
      <c r="AQ34" s="12">
        <f t="shared" si="37"/>
        <v>2050</v>
      </c>
      <c r="AR34" s="12">
        <f t="shared" si="37"/>
        <v>2051</v>
      </c>
      <c r="AS34" s="12">
        <f t="shared" si="37"/>
        <v>2052</v>
      </c>
      <c r="AT34" s="12">
        <f t="shared" si="37"/>
        <v>2053</v>
      </c>
      <c r="AU34" s="13">
        <f t="shared" si="37"/>
        <v>2054</v>
      </c>
      <c r="BO34" s="1" t="s">
        <v>238</v>
      </c>
    </row>
    <row r="35" spans="3:102" ht="15.75" outlineLevel="1" thickBot="1" x14ac:dyDescent="0.3">
      <c r="C35" s="4" t="str">
        <f t="shared" si="1"/>
        <v/>
      </c>
      <c r="E35" s="4">
        <f t="shared" si="2"/>
        <v>35</v>
      </c>
      <c r="G35" s="4" t="s">
        <v>10</v>
      </c>
      <c r="I35" s="1" t="s">
        <v>10</v>
      </c>
      <c r="BO35" s="154"/>
      <c r="BP35" s="152">
        <f>M$5</f>
        <v>2020</v>
      </c>
      <c r="BQ35" s="152">
        <f t="shared" ref="BQ35:CX35" si="38">N$5</f>
        <v>2021</v>
      </c>
      <c r="BR35" s="152">
        <f t="shared" si="38"/>
        <v>2022</v>
      </c>
      <c r="BS35" s="152">
        <f t="shared" si="38"/>
        <v>2023</v>
      </c>
      <c r="BT35" s="152">
        <f t="shared" si="38"/>
        <v>2024</v>
      </c>
      <c r="BU35" s="152">
        <f t="shared" si="38"/>
        <v>2025</v>
      </c>
      <c r="BV35" s="152">
        <f t="shared" si="38"/>
        <v>2026</v>
      </c>
      <c r="BW35" s="152">
        <f t="shared" si="38"/>
        <v>2027</v>
      </c>
      <c r="BX35" s="152">
        <f t="shared" si="38"/>
        <v>2028</v>
      </c>
      <c r="BY35" s="152">
        <f t="shared" si="38"/>
        <v>2029</v>
      </c>
      <c r="BZ35" s="152">
        <f t="shared" si="38"/>
        <v>2030</v>
      </c>
      <c r="CA35" s="152">
        <f t="shared" si="38"/>
        <v>2031</v>
      </c>
      <c r="CB35" s="152">
        <f t="shared" si="38"/>
        <v>2032</v>
      </c>
      <c r="CC35" s="152">
        <f t="shared" si="38"/>
        <v>2033</v>
      </c>
      <c r="CD35" s="152">
        <f t="shared" si="38"/>
        <v>2034</v>
      </c>
      <c r="CE35" s="152">
        <f t="shared" si="38"/>
        <v>2035</v>
      </c>
      <c r="CF35" s="152">
        <f t="shared" si="38"/>
        <v>2036</v>
      </c>
      <c r="CG35" s="152">
        <f t="shared" si="38"/>
        <v>2037</v>
      </c>
      <c r="CH35" s="152">
        <f t="shared" si="38"/>
        <v>2038</v>
      </c>
      <c r="CI35" s="152">
        <f t="shared" si="38"/>
        <v>2039</v>
      </c>
      <c r="CJ35" s="152">
        <f t="shared" si="38"/>
        <v>2040</v>
      </c>
      <c r="CK35" s="152">
        <f t="shared" si="38"/>
        <v>2041</v>
      </c>
      <c r="CL35" s="152">
        <f t="shared" si="38"/>
        <v>2042</v>
      </c>
      <c r="CM35" s="152">
        <f t="shared" si="38"/>
        <v>2043</v>
      </c>
      <c r="CN35" s="152">
        <f t="shared" si="38"/>
        <v>2044</v>
      </c>
      <c r="CO35" s="152">
        <f t="shared" si="38"/>
        <v>2045</v>
      </c>
      <c r="CP35" s="152">
        <f t="shared" si="38"/>
        <v>2046</v>
      </c>
      <c r="CQ35" s="152">
        <f t="shared" si="38"/>
        <v>2047</v>
      </c>
      <c r="CR35" s="152">
        <f t="shared" si="38"/>
        <v>2048</v>
      </c>
      <c r="CS35" s="152">
        <f t="shared" si="38"/>
        <v>2049</v>
      </c>
      <c r="CT35" s="152">
        <f t="shared" si="38"/>
        <v>2050</v>
      </c>
      <c r="CU35" s="152">
        <f t="shared" si="38"/>
        <v>2051</v>
      </c>
      <c r="CV35" s="152">
        <f t="shared" si="38"/>
        <v>2052</v>
      </c>
      <c r="CW35" s="152">
        <f t="shared" si="38"/>
        <v>2053</v>
      </c>
      <c r="CX35" s="153">
        <f t="shared" si="38"/>
        <v>2054</v>
      </c>
    </row>
    <row r="36" spans="3:102" outlineLevel="1" x14ac:dyDescent="0.25">
      <c r="C36" s="4" t="str">
        <f t="shared" si="1"/>
        <v>Line 36: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36" s="4">
        <f t="shared" si="2"/>
        <v>36</v>
      </c>
      <c r="F36" s="4" t="s">
        <v>6</v>
      </c>
      <c r="G36" s="4" t="s">
        <v>10</v>
      </c>
      <c r="H36" s="1" t="s">
        <v>48</v>
      </c>
      <c r="I36" s="1" t="s">
        <v>10</v>
      </c>
      <c r="K36" s="1" t="s">
        <v>15</v>
      </c>
      <c r="M36" s="176">
        <f>'Input Cashflows'!M34</f>
        <v>0</v>
      </c>
      <c r="N36" s="177">
        <f>'Input Cashflows'!N34</f>
        <v>0</v>
      </c>
      <c r="O36" s="177">
        <f>'Input Cashflows'!O34</f>
        <v>0</v>
      </c>
      <c r="P36" s="177">
        <f>'Input Cashflows'!P34</f>
        <v>0</v>
      </c>
      <c r="Q36" s="177">
        <f>'Input Cashflows'!Q34</f>
        <v>0</v>
      </c>
      <c r="R36" s="177">
        <f>'Input Cashflows'!R34</f>
        <v>0</v>
      </c>
      <c r="S36" s="177">
        <f>'Input Cashflows'!S34</f>
        <v>0</v>
      </c>
      <c r="T36" s="177">
        <f>'Input Cashflows'!T34</f>
        <v>0</v>
      </c>
      <c r="U36" s="177">
        <f>'Input Cashflows'!U34</f>
        <v>0</v>
      </c>
      <c r="V36" s="177">
        <f>'Input Cashflows'!V34</f>
        <v>0</v>
      </c>
      <c r="W36" s="177">
        <f>'Input Cashflows'!W34</f>
        <v>0</v>
      </c>
      <c r="X36" s="177">
        <f>'Input Cashflows'!X34</f>
        <v>0</v>
      </c>
      <c r="Y36" s="177">
        <f>'Input Cashflows'!Y34</f>
        <v>0</v>
      </c>
      <c r="Z36" s="177">
        <f>'Input Cashflows'!Z34</f>
        <v>0</v>
      </c>
      <c r="AA36" s="177">
        <f>'Input Cashflows'!AA34</f>
        <v>0</v>
      </c>
      <c r="AB36" s="177">
        <f>'Input Cashflows'!AB34</f>
        <v>0</v>
      </c>
      <c r="AC36" s="177">
        <f>'Input Cashflows'!AC34</f>
        <v>0</v>
      </c>
      <c r="AD36" s="177">
        <f>'Input Cashflows'!AD34</f>
        <v>0</v>
      </c>
      <c r="AE36" s="177">
        <f>'Input Cashflows'!AE34</f>
        <v>0</v>
      </c>
      <c r="AF36" s="177">
        <f>'Input Cashflows'!AF34</f>
        <v>0</v>
      </c>
      <c r="AG36" s="177">
        <f>'Input Cashflows'!AG34</f>
        <v>0</v>
      </c>
      <c r="AH36" s="177">
        <f>'Input Cashflows'!AH34</f>
        <v>0</v>
      </c>
      <c r="AI36" s="177">
        <f>'Input Cashflows'!AI34</f>
        <v>0</v>
      </c>
      <c r="AJ36" s="177">
        <f>'Input Cashflows'!AJ34</f>
        <v>0</v>
      </c>
      <c r="AK36" s="177">
        <f>'Input Cashflows'!AK34</f>
        <v>0</v>
      </c>
      <c r="AL36" s="177">
        <f>'Input Cashflows'!AL34</f>
        <v>0</v>
      </c>
      <c r="AM36" s="177">
        <f>'Input Cashflows'!AM34</f>
        <v>0</v>
      </c>
      <c r="AN36" s="177">
        <f>'Input Cashflows'!AN34</f>
        <v>0</v>
      </c>
      <c r="AO36" s="177">
        <f>'Input Cashflows'!AO34</f>
        <v>0</v>
      </c>
      <c r="AP36" s="177">
        <f>'Input Cashflows'!AP34</f>
        <v>0</v>
      </c>
      <c r="AQ36" s="177">
        <f>'Input Cashflows'!AQ34</f>
        <v>0</v>
      </c>
      <c r="AR36" s="178">
        <f>'Input Cashflows'!AR34</f>
        <v>0</v>
      </c>
      <c r="AS36" s="178">
        <f>'Input Cashflows'!AS34</f>
        <v>0</v>
      </c>
      <c r="AT36" s="178">
        <f>'Input Cashflows'!AT34</f>
        <v>0</v>
      </c>
      <c r="AU36" s="179">
        <f>'Input Cashflows'!AU34</f>
        <v>0</v>
      </c>
      <c r="BO36" s="155" t="str">
        <f>K36</f>
        <v>Gross Operating Income to Company</v>
      </c>
      <c r="BP36" s="146">
        <f t="shared" ref="BP36:CX36" si="39">M36</f>
        <v>0</v>
      </c>
      <c r="BQ36" s="146">
        <f t="shared" si="39"/>
        <v>0</v>
      </c>
      <c r="BR36" s="146">
        <f t="shared" si="39"/>
        <v>0</v>
      </c>
      <c r="BS36" s="146">
        <f t="shared" si="39"/>
        <v>0</v>
      </c>
      <c r="BT36" s="146">
        <f t="shared" si="39"/>
        <v>0</v>
      </c>
      <c r="BU36" s="146">
        <f t="shared" si="39"/>
        <v>0</v>
      </c>
      <c r="BV36" s="146">
        <f t="shared" si="39"/>
        <v>0</v>
      </c>
      <c r="BW36" s="146">
        <f t="shared" si="39"/>
        <v>0</v>
      </c>
      <c r="BX36" s="146">
        <f t="shared" si="39"/>
        <v>0</v>
      </c>
      <c r="BY36" s="146">
        <f t="shared" si="39"/>
        <v>0</v>
      </c>
      <c r="BZ36" s="146">
        <f t="shared" si="39"/>
        <v>0</v>
      </c>
      <c r="CA36" s="146">
        <f t="shared" si="39"/>
        <v>0</v>
      </c>
      <c r="CB36" s="146">
        <f t="shared" si="39"/>
        <v>0</v>
      </c>
      <c r="CC36" s="146">
        <f t="shared" si="39"/>
        <v>0</v>
      </c>
      <c r="CD36" s="146">
        <f t="shared" si="39"/>
        <v>0</v>
      </c>
      <c r="CE36" s="146">
        <f t="shared" si="39"/>
        <v>0</v>
      </c>
      <c r="CF36" s="146">
        <f t="shared" si="39"/>
        <v>0</v>
      </c>
      <c r="CG36" s="146">
        <f t="shared" si="39"/>
        <v>0</v>
      </c>
      <c r="CH36" s="146">
        <f t="shared" si="39"/>
        <v>0</v>
      </c>
      <c r="CI36" s="146">
        <f t="shared" si="39"/>
        <v>0</v>
      </c>
      <c r="CJ36" s="146">
        <f t="shared" si="39"/>
        <v>0</v>
      </c>
      <c r="CK36" s="146">
        <f t="shared" si="39"/>
        <v>0</v>
      </c>
      <c r="CL36" s="146">
        <f t="shared" si="39"/>
        <v>0</v>
      </c>
      <c r="CM36" s="146">
        <f t="shared" si="39"/>
        <v>0</v>
      </c>
      <c r="CN36" s="146">
        <f t="shared" si="39"/>
        <v>0</v>
      </c>
      <c r="CO36" s="146">
        <f t="shared" si="39"/>
        <v>0</v>
      </c>
      <c r="CP36" s="146">
        <f t="shared" si="39"/>
        <v>0</v>
      </c>
      <c r="CQ36" s="146">
        <f t="shared" si="39"/>
        <v>0</v>
      </c>
      <c r="CR36" s="146">
        <f t="shared" si="39"/>
        <v>0</v>
      </c>
      <c r="CS36" s="146">
        <f t="shared" si="39"/>
        <v>0</v>
      </c>
      <c r="CT36" s="146">
        <f t="shared" si="39"/>
        <v>0</v>
      </c>
      <c r="CU36" s="146">
        <f t="shared" si="39"/>
        <v>0</v>
      </c>
      <c r="CV36" s="146">
        <f t="shared" si="39"/>
        <v>0</v>
      </c>
      <c r="CW36" s="146">
        <f t="shared" si="39"/>
        <v>0</v>
      </c>
      <c r="CX36" s="147">
        <f t="shared" si="39"/>
        <v>0</v>
      </c>
    </row>
    <row r="37" spans="3:102" outlineLevel="1" x14ac:dyDescent="0.25">
      <c r="C37" s="4" t="str">
        <f t="shared" si="1"/>
        <v>Line 37: Operating Expenses. This is an input. Enter the projected operating costs per year.  This can include capital or construction costs.</v>
      </c>
      <c r="E37" s="4">
        <f t="shared" si="2"/>
        <v>37</v>
      </c>
      <c r="F37" s="4" t="s">
        <v>6</v>
      </c>
      <c r="G37" s="4" t="s">
        <v>10</v>
      </c>
      <c r="H37" s="1" t="s">
        <v>37</v>
      </c>
      <c r="I37" s="1" t="s">
        <v>10</v>
      </c>
      <c r="K37" s="1" t="s">
        <v>4</v>
      </c>
      <c r="L37" s="1" t="s">
        <v>33</v>
      </c>
      <c r="M37" s="180">
        <f>'Input Cashflows'!M35</f>
        <v>0</v>
      </c>
      <c r="N37" s="181">
        <f>'Input Cashflows'!N35</f>
        <v>0</v>
      </c>
      <c r="O37" s="181">
        <f>'Input Cashflows'!O35</f>
        <v>0</v>
      </c>
      <c r="P37" s="181">
        <f>'Input Cashflows'!P35</f>
        <v>0</v>
      </c>
      <c r="Q37" s="181">
        <f>'Input Cashflows'!Q35</f>
        <v>0</v>
      </c>
      <c r="R37" s="181">
        <f>'Input Cashflows'!R35</f>
        <v>0</v>
      </c>
      <c r="S37" s="181">
        <f>'Input Cashflows'!S35</f>
        <v>0</v>
      </c>
      <c r="T37" s="181">
        <f>'Input Cashflows'!T35</f>
        <v>0</v>
      </c>
      <c r="U37" s="181">
        <f>'Input Cashflows'!U35</f>
        <v>0</v>
      </c>
      <c r="V37" s="181">
        <f>'Input Cashflows'!V35</f>
        <v>0</v>
      </c>
      <c r="W37" s="181">
        <f>'Input Cashflows'!W35</f>
        <v>0</v>
      </c>
      <c r="X37" s="181">
        <f>'Input Cashflows'!X35</f>
        <v>0</v>
      </c>
      <c r="Y37" s="181">
        <f>'Input Cashflows'!Y35</f>
        <v>0</v>
      </c>
      <c r="Z37" s="181">
        <f>'Input Cashflows'!Z35</f>
        <v>0</v>
      </c>
      <c r="AA37" s="181">
        <f>'Input Cashflows'!AA35</f>
        <v>0</v>
      </c>
      <c r="AB37" s="181">
        <f>'Input Cashflows'!AB35</f>
        <v>0</v>
      </c>
      <c r="AC37" s="181">
        <f>'Input Cashflows'!AC35</f>
        <v>0</v>
      </c>
      <c r="AD37" s="181">
        <f>'Input Cashflows'!AD35</f>
        <v>0</v>
      </c>
      <c r="AE37" s="181">
        <f>'Input Cashflows'!AE35</f>
        <v>0</v>
      </c>
      <c r="AF37" s="181">
        <f>'Input Cashflows'!AF35</f>
        <v>0</v>
      </c>
      <c r="AG37" s="181">
        <f>'Input Cashflows'!AG35</f>
        <v>0</v>
      </c>
      <c r="AH37" s="181">
        <f>'Input Cashflows'!AH35</f>
        <v>0</v>
      </c>
      <c r="AI37" s="181">
        <f>'Input Cashflows'!AI35</f>
        <v>0</v>
      </c>
      <c r="AJ37" s="181">
        <f>'Input Cashflows'!AJ35</f>
        <v>0</v>
      </c>
      <c r="AK37" s="181">
        <f>'Input Cashflows'!AK35</f>
        <v>0</v>
      </c>
      <c r="AL37" s="181">
        <f>'Input Cashflows'!AL35</f>
        <v>0</v>
      </c>
      <c r="AM37" s="181">
        <f>'Input Cashflows'!AM35</f>
        <v>0</v>
      </c>
      <c r="AN37" s="181">
        <f>'Input Cashflows'!AN35</f>
        <v>0</v>
      </c>
      <c r="AO37" s="181">
        <f>'Input Cashflows'!AO35</f>
        <v>0</v>
      </c>
      <c r="AP37" s="181">
        <f>'Input Cashflows'!AP35</f>
        <v>0</v>
      </c>
      <c r="AQ37" s="181">
        <f>'Input Cashflows'!AQ35</f>
        <v>0</v>
      </c>
      <c r="AR37" s="182">
        <f>'Input Cashflows'!AR35</f>
        <v>0</v>
      </c>
      <c r="AS37" s="182">
        <f>'Input Cashflows'!AS35</f>
        <v>0</v>
      </c>
      <c r="AT37" s="182">
        <f>'Input Cashflows'!AT35</f>
        <v>0</v>
      </c>
      <c r="AU37" s="183">
        <f>'Input Cashflows'!AU35</f>
        <v>0</v>
      </c>
      <c r="BO37" s="156" t="str">
        <f t="shared" ref="BO37:BO41" si="40">K37</f>
        <v>Operating Expenses</v>
      </c>
      <c r="BP37" s="150">
        <f t="shared" ref="BP37:BY40" si="41">-M37</f>
        <v>0</v>
      </c>
      <c r="BQ37" s="150">
        <f t="shared" si="41"/>
        <v>0</v>
      </c>
      <c r="BR37" s="150">
        <f t="shared" si="41"/>
        <v>0</v>
      </c>
      <c r="BS37" s="150">
        <f t="shared" si="41"/>
        <v>0</v>
      </c>
      <c r="BT37" s="150">
        <f t="shared" si="41"/>
        <v>0</v>
      </c>
      <c r="BU37" s="150">
        <f t="shared" si="41"/>
        <v>0</v>
      </c>
      <c r="BV37" s="150">
        <f t="shared" si="41"/>
        <v>0</v>
      </c>
      <c r="BW37" s="150">
        <f t="shared" si="41"/>
        <v>0</v>
      </c>
      <c r="BX37" s="150">
        <f t="shared" si="41"/>
        <v>0</v>
      </c>
      <c r="BY37" s="150">
        <f t="shared" si="41"/>
        <v>0</v>
      </c>
      <c r="BZ37" s="150">
        <f t="shared" ref="BZ37:CF40" si="42">-W37</f>
        <v>0</v>
      </c>
      <c r="CA37" s="150">
        <f t="shared" si="42"/>
        <v>0</v>
      </c>
      <c r="CB37" s="150">
        <f t="shared" si="42"/>
        <v>0</v>
      </c>
      <c r="CC37" s="150">
        <f t="shared" si="42"/>
        <v>0</v>
      </c>
      <c r="CD37" s="150">
        <f t="shared" si="42"/>
        <v>0</v>
      </c>
      <c r="CE37" s="150">
        <f t="shared" si="42"/>
        <v>0</v>
      </c>
      <c r="CF37" s="150">
        <f t="shared" si="42"/>
        <v>0</v>
      </c>
      <c r="CG37" s="150">
        <f t="shared" ref="CG37:CV40" si="43">-AD37</f>
        <v>0</v>
      </c>
      <c r="CH37" s="150">
        <f t="shared" si="43"/>
        <v>0</v>
      </c>
      <c r="CI37" s="150">
        <f t="shared" si="43"/>
        <v>0</v>
      </c>
      <c r="CJ37" s="150">
        <f t="shared" si="43"/>
        <v>0</v>
      </c>
      <c r="CK37" s="150">
        <f t="shared" si="43"/>
        <v>0</v>
      </c>
      <c r="CL37" s="150">
        <f t="shared" si="43"/>
        <v>0</v>
      </c>
      <c r="CM37" s="150">
        <f t="shared" si="43"/>
        <v>0</v>
      </c>
      <c r="CN37" s="150">
        <f t="shared" si="43"/>
        <v>0</v>
      </c>
      <c r="CO37" s="150">
        <f t="shared" si="43"/>
        <v>0</v>
      </c>
      <c r="CP37" s="150">
        <f t="shared" si="43"/>
        <v>0</v>
      </c>
      <c r="CQ37" s="150">
        <f t="shared" si="43"/>
        <v>0</v>
      </c>
      <c r="CR37" s="150">
        <f t="shared" si="43"/>
        <v>0</v>
      </c>
      <c r="CS37" s="150">
        <f t="shared" si="43"/>
        <v>0</v>
      </c>
      <c r="CT37" s="150">
        <f t="shared" si="43"/>
        <v>0</v>
      </c>
      <c r="CU37" s="150">
        <f t="shared" si="43"/>
        <v>0</v>
      </c>
      <c r="CV37" s="150">
        <f t="shared" si="43"/>
        <v>0</v>
      </c>
      <c r="CW37" s="150">
        <f t="shared" ref="CW37:CX40" si="44">-AT37</f>
        <v>0</v>
      </c>
      <c r="CX37" s="151">
        <f t="shared" si="44"/>
        <v>0</v>
      </c>
    </row>
    <row r="38" spans="3:102" outlineLevel="1" x14ac:dyDescent="0.25">
      <c r="C38" s="4" t="str">
        <f t="shared" si="1"/>
        <v>Line 38: Expected Debt Principal Repayments. This is an input. Enter the net amount of Principal to be repaid as a negative number.  If there are debt disbursements to the company in this year, add those as a positive number.</v>
      </c>
      <c r="E38" s="4">
        <f t="shared" si="2"/>
        <v>38</v>
      </c>
      <c r="F38" s="4" t="s">
        <v>6</v>
      </c>
      <c r="G38" s="4" t="s">
        <v>10</v>
      </c>
      <c r="H38" s="1" t="s">
        <v>245</v>
      </c>
      <c r="I38" s="1" t="s">
        <v>10</v>
      </c>
      <c r="K38" s="1" t="s">
        <v>246</v>
      </c>
      <c r="L38" s="1" t="s">
        <v>33</v>
      </c>
      <c r="M38" s="180">
        <f>'Input Cashflows'!M36</f>
        <v>0</v>
      </c>
      <c r="N38" s="181">
        <f>'Input Cashflows'!N36</f>
        <v>0</v>
      </c>
      <c r="O38" s="181">
        <f>'Input Cashflows'!O36</f>
        <v>0</v>
      </c>
      <c r="P38" s="181">
        <f>'Input Cashflows'!P36</f>
        <v>0</v>
      </c>
      <c r="Q38" s="181">
        <f>'Input Cashflows'!Q36</f>
        <v>0</v>
      </c>
      <c r="R38" s="181">
        <f>'Input Cashflows'!R36</f>
        <v>0</v>
      </c>
      <c r="S38" s="181">
        <f>'Input Cashflows'!S36</f>
        <v>0</v>
      </c>
      <c r="T38" s="181">
        <f>'Input Cashflows'!T36</f>
        <v>0</v>
      </c>
      <c r="U38" s="181">
        <f>'Input Cashflows'!U36</f>
        <v>0</v>
      </c>
      <c r="V38" s="181">
        <f>'Input Cashflows'!V36</f>
        <v>0</v>
      </c>
      <c r="W38" s="181">
        <f>'Input Cashflows'!W36</f>
        <v>0</v>
      </c>
      <c r="X38" s="181">
        <f>'Input Cashflows'!X36</f>
        <v>0</v>
      </c>
      <c r="Y38" s="181">
        <f>'Input Cashflows'!Y36</f>
        <v>0</v>
      </c>
      <c r="Z38" s="181">
        <f>'Input Cashflows'!Z36</f>
        <v>0</v>
      </c>
      <c r="AA38" s="181">
        <f>'Input Cashflows'!AA36</f>
        <v>0</v>
      </c>
      <c r="AB38" s="181">
        <f>'Input Cashflows'!AB36</f>
        <v>0</v>
      </c>
      <c r="AC38" s="181">
        <f>'Input Cashflows'!AC36</f>
        <v>0</v>
      </c>
      <c r="AD38" s="181">
        <f>'Input Cashflows'!AD36</f>
        <v>0</v>
      </c>
      <c r="AE38" s="181">
        <f>'Input Cashflows'!AE36</f>
        <v>0</v>
      </c>
      <c r="AF38" s="181">
        <f>'Input Cashflows'!AF36</f>
        <v>0</v>
      </c>
      <c r="AG38" s="181">
        <f>'Input Cashflows'!AG36</f>
        <v>0</v>
      </c>
      <c r="AH38" s="181">
        <f>'Input Cashflows'!AH36</f>
        <v>0</v>
      </c>
      <c r="AI38" s="181">
        <f>'Input Cashflows'!AI36</f>
        <v>0</v>
      </c>
      <c r="AJ38" s="181">
        <f>'Input Cashflows'!AJ36</f>
        <v>0</v>
      </c>
      <c r="AK38" s="181">
        <f>'Input Cashflows'!AK36</f>
        <v>0</v>
      </c>
      <c r="AL38" s="181">
        <f>'Input Cashflows'!AL36</f>
        <v>0</v>
      </c>
      <c r="AM38" s="181">
        <f>'Input Cashflows'!AM36</f>
        <v>0</v>
      </c>
      <c r="AN38" s="181">
        <f>'Input Cashflows'!AN36</f>
        <v>0</v>
      </c>
      <c r="AO38" s="181">
        <f>'Input Cashflows'!AO36</f>
        <v>0</v>
      </c>
      <c r="AP38" s="181">
        <f>'Input Cashflows'!AP36</f>
        <v>0</v>
      </c>
      <c r="AQ38" s="181">
        <f>'Input Cashflows'!AQ36</f>
        <v>0</v>
      </c>
      <c r="AR38" s="182">
        <f>'Input Cashflows'!AR36</f>
        <v>0</v>
      </c>
      <c r="AS38" s="182">
        <f>'Input Cashflows'!AS36</f>
        <v>0</v>
      </c>
      <c r="AT38" s="182">
        <f>'Input Cashflows'!AT36</f>
        <v>0</v>
      </c>
      <c r="AU38" s="183">
        <f>'Input Cashflows'!AU36</f>
        <v>0</v>
      </c>
      <c r="BO38" s="156" t="str">
        <f t="shared" si="40"/>
        <v>Expected Debt Principal Repayments</v>
      </c>
      <c r="BP38" s="150">
        <f t="shared" si="41"/>
        <v>0</v>
      </c>
      <c r="BQ38" s="150">
        <f t="shared" si="41"/>
        <v>0</v>
      </c>
      <c r="BR38" s="150">
        <f t="shared" si="41"/>
        <v>0</v>
      </c>
      <c r="BS38" s="150">
        <f t="shared" si="41"/>
        <v>0</v>
      </c>
      <c r="BT38" s="150">
        <f t="shared" si="41"/>
        <v>0</v>
      </c>
      <c r="BU38" s="150">
        <f t="shared" si="41"/>
        <v>0</v>
      </c>
      <c r="BV38" s="150">
        <f t="shared" si="41"/>
        <v>0</v>
      </c>
      <c r="BW38" s="150">
        <f t="shared" si="41"/>
        <v>0</v>
      </c>
      <c r="BX38" s="150">
        <f t="shared" si="41"/>
        <v>0</v>
      </c>
      <c r="BY38" s="150">
        <f t="shared" si="41"/>
        <v>0</v>
      </c>
      <c r="BZ38" s="150">
        <f t="shared" si="42"/>
        <v>0</v>
      </c>
      <c r="CA38" s="150">
        <f t="shared" si="42"/>
        <v>0</v>
      </c>
      <c r="CB38" s="150">
        <f t="shared" si="42"/>
        <v>0</v>
      </c>
      <c r="CC38" s="150">
        <f t="shared" si="42"/>
        <v>0</v>
      </c>
      <c r="CD38" s="150">
        <f t="shared" si="42"/>
        <v>0</v>
      </c>
      <c r="CE38" s="150">
        <f t="shared" si="42"/>
        <v>0</v>
      </c>
      <c r="CF38" s="150">
        <f t="shared" si="42"/>
        <v>0</v>
      </c>
      <c r="CG38" s="150">
        <f t="shared" si="43"/>
        <v>0</v>
      </c>
      <c r="CH38" s="150">
        <f t="shared" si="43"/>
        <v>0</v>
      </c>
      <c r="CI38" s="150">
        <f t="shared" si="43"/>
        <v>0</v>
      </c>
      <c r="CJ38" s="150">
        <f t="shared" si="43"/>
        <v>0</v>
      </c>
      <c r="CK38" s="150">
        <f t="shared" si="43"/>
        <v>0</v>
      </c>
      <c r="CL38" s="150">
        <f t="shared" si="43"/>
        <v>0</v>
      </c>
      <c r="CM38" s="150">
        <f t="shared" si="43"/>
        <v>0</v>
      </c>
      <c r="CN38" s="150">
        <f t="shared" si="43"/>
        <v>0</v>
      </c>
      <c r="CO38" s="150">
        <f t="shared" si="43"/>
        <v>0</v>
      </c>
      <c r="CP38" s="150">
        <f t="shared" si="43"/>
        <v>0</v>
      </c>
      <c r="CQ38" s="150">
        <f t="shared" si="43"/>
        <v>0</v>
      </c>
      <c r="CR38" s="150">
        <f t="shared" si="43"/>
        <v>0</v>
      </c>
      <c r="CS38" s="150">
        <f t="shared" si="43"/>
        <v>0</v>
      </c>
      <c r="CT38" s="150">
        <f t="shared" si="43"/>
        <v>0</v>
      </c>
      <c r="CU38" s="150">
        <f t="shared" si="43"/>
        <v>0</v>
      </c>
      <c r="CV38" s="150">
        <f t="shared" si="43"/>
        <v>0</v>
      </c>
      <c r="CW38" s="150">
        <f t="shared" si="44"/>
        <v>0</v>
      </c>
      <c r="CX38" s="151">
        <f t="shared" si="44"/>
        <v>0</v>
      </c>
    </row>
    <row r="39" spans="3:102" ht="15.75" outlineLevel="1" thickBot="1" x14ac:dyDescent="0.3">
      <c r="C39" s="4" t="str">
        <f t="shared" si="1"/>
        <v>Line 39: Expected Debt Interest Repayments. This is an input. Enter the net amount of interest to be paid as a negative number.</v>
      </c>
      <c r="E39" s="4">
        <f t="shared" si="2"/>
        <v>39</v>
      </c>
      <c r="F39" s="4" t="s">
        <v>6</v>
      </c>
      <c r="G39" s="4" t="s">
        <v>10</v>
      </c>
      <c r="H39" s="1" t="s">
        <v>47</v>
      </c>
      <c r="I39" s="1" t="s">
        <v>10</v>
      </c>
      <c r="K39" s="1" t="s">
        <v>45</v>
      </c>
      <c r="L39" s="1" t="s">
        <v>33</v>
      </c>
      <c r="M39" s="180">
        <f>'Input Cashflows'!M37</f>
        <v>0</v>
      </c>
      <c r="N39" s="181">
        <f>'Input Cashflows'!N37</f>
        <v>0</v>
      </c>
      <c r="O39" s="184">
        <f>'Input Cashflows'!O37</f>
        <v>0</v>
      </c>
      <c r="P39" s="184">
        <f>'Input Cashflows'!P37</f>
        <v>0</v>
      </c>
      <c r="Q39" s="181">
        <f>'Input Cashflows'!Q37</f>
        <v>0</v>
      </c>
      <c r="R39" s="181">
        <f>'Input Cashflows'!R37</f>
        <v>0</v>
      </c>
      <c r="S39" s="181">
        <f>'Input Cashflows'!S37</f>
        <v>0</v>
      </c>
      <c r="T39" s="181">
        <f>'Input Cashflows'!T37</f>
        <v>0</v>
      </c>
      <c r="U39" s="181">
        <f>'Input Cashflows'!U37</f>
        <v>0</v>
      </c>
      <c r="V39" s="181">
        <f>'Input Cashflows'!V37</f>
        <v>0</v>
      </c>
      <c r="W39" s="181">
        <f>'Input Cashflows'!W37</f>
        <v>0</v>
      </c>
      <c r="X39" s="181">
        <f>'Input Cashflows'!X37</f>
        <v>0</v>
      </c>
      <c r="Y39" s="181">
        <f>'Input Cashflows'!Y37</f>
        <v>0</v>
      </c>
      <c r="Z39" s="181">
        <f>'Input Cashflows'!Z37</f>
        <v>0</v>
      </c>
      <c r="AA39" s="181">
        <f>'Input Cashflows'!AA37</f>
        <v>0</v>
      </c>
      <c r="AB39" s="181">
        <f>'Input Cashflows'!AB37</f>
        <v>0</v>
      </c>
      <c r="AC39" s="181">
        <f>'Input Cashflows'!AC37</f>
        <v>0</v>
      </c>
      <c r="AD39" s="181">
        <f>'Input Cashflows'!AD37</f>
        <v>0</v>
      </c>
      <c r="AE39" s="181">
        <f>'Input Cashflows'!AE37</f>
        <v>0</v>
      </c>
      <c r="AF39" s="181">
        <f>'Input Cashflows'!AF37</f>
        <v>0</v>
      </c>
      <c r="AG39" s="181">
        <f>'Input Cashflows'!AG37</f>
        <v>0</v>
      </c>
      <c r="AH39" s="181">
        <f>'Input Cashflows'!AH37</f>
        <v>0</v>
      </c>
      <c r="AI39" s="181">
        <f>'Input Cashflows'!AI37</f>
        <v>0</v>
      </c>
      <c r="AJ39" s="181">
        <f>'Input Cashflows'!AJ37</f>
        <v>0</v>
      </c>
      <c r="AK39" s="181">
        <f>'Input Cashflows'!AK37</f>
        <v>0</v>
      </c>
      <c r="AL39" s="181">
        <f>'Input Cashflows'!AL37</f>
        <v>0</v>
      </c>
      <c r="AM39" s="181">
        <f>'Input Cashflows'!AM37</f>
        <v>0</v>
      </c>
      <c r="AN39" s="181">
        <f>'Input Cashflows'!AN37</f>
        <v>0</v>
      </c>
      <c r="AO39" s="181">
        <f>'Input Cashflows'!AO37</f>
        <v>0</v>
      </c>
      <c r="AP39" s="181">
        <f>'Input Cashflows'!AP37</f>
        <v>0</v>
      </c>
      <c r="AQ39" s="181">
        <f>'Input Cashflows'!AQ37</f>
        <v>0</v>
      </c>
      <c r="AR39" s="182">
        <f>'Input Cashflows'!AR37</f>
        <v>0</v>
      </c>
      <c r="AS39" s="182">
        <f>'Input Cashflows'!AS37</f>
        <v>0</v>
      </c>
      <c r="AT39" s="182">
        <f>'Input Cashflows'!AT37</f>
        <v>0</v>
      </c>
      <c r="AU39" s="183">
        <f>'Input Cashflows'!AU37</f>
        <v>0</v>
      </c>
      <c r="BO39" s="156" t="str">
        <f t="shared" si="40"/>
        <v>Expected Debt Interest Repayments</v>
      </c>
      <c r="BP39" s="150">
        <f t="shared" si="41"/>
        <v>0</v>
      </c>
      <c r="BQ39" s="150">
        <f t="shared" si="41"/>
        <v>0</v>
      </c>
      <c r="BR39" s="150">
        <f t="shared" si="41"/>
        <v>0</v>
      </c>
      <c r="BS39" s="150">
        <f t="shared" si="41"/>
        <v>0</v>
      </c>
      <c r="BT39" s="150">
        <f t="shared" si="41"/>
        <v>0</v>
      </c>
      <c r="BU39" s="150">
        <f t="shared" si="41"/>
        <v>0</v>
      </c>
      <c r="BV39" s="150">
        <f t="shared" si="41"/>
        <v>0</v>
      </c>
      <c r="BW39" s="150">
        <f t="shared" si="41"/>
        <v>0</v>
      </c>
      <c r="BX39" s="150">
        <f t="shared" si="41"/>
        <v>0</v>
      </c>
      <c r="BY39" s="150">
        <f t="shared" si="41"/>
        <v>0</v>
      </c>
      <c r="BZ39" s="150">
        <f t="shared" si="42"/>
        <v>0</v>
      </c>
      <c r="CA39" s="150">
        <f t="shared" si="42"/>
        <v>0</v>
      </c>
      <c r="CB39" s="150">
        <f t="shared" si="42"/>
        <v>0</v>
      </c>
      <c r="CC39" s="150">
        <f t="shared" si="42"/>
        <v>0</v>
      </c>
      <c r="CD39" s="150">
        <f t="shared" si="42"/>
        <v>0</v>
      </c>
      <c r="CE39" s="150">
        <f t="shared" si="42"/>
        <v>0</v>
      </c>
      <c r="CF39" s="150">
        <f t="shared" si="42"/>
        <v>0</v>
      </c>
      <c r="CG39" s="150">
        <f t="shared" si="43"/>
        <v>0</v>
      </c>
      <c r="CH39" s="150">
        <f t="shared" si="43"/>
        <v>0</v>
      </c>
      <c r="CI39" s="150">
        <f t="shared" si="43"/>
        <v>0</v>
      </c>
      <c r="CJ39" s="150">
        <f t="shared" si="43"/>
        <v>0</v>
      </c>
      <c r="CK39" s="150">
        <f t="shared" si="43"/>
        <v>0</v>
      </c>
      <c r="CL39" s="150">
        <f t="shared" si="43"/>
        <v>0</v>
      </c>
      <c r="CM39" s="150">
        <f t="shared" si="43"/>
        <v>0</v>
      </c>
      <c r="CN39" s="150">
        <f t="shared" si="43"/>
        <v>0</v>
      </c>
      <c r="CO39" s="150">
        <f t="shared" si="43"/>
        <v>0</v>
      </c>
      <c r="CP39" s="150">
        <f t="shared" si="43"/>
        <v>0</v>
      </c>
      <c r="CQ39" s="150">
        <f t="shared" si="43"/>
        <v>0</v>
      </c>
      <c r="CR39" s="150">
        <f t="shared" si="43"/>
        <v>0</v>
      </c>
      <c r="CS39" s="150">
        <f t="shared" si="43"/>
        <v>0</v>
      </c>
      <c r="CT39" s="150">
        <f t="shared" si="43"/>
        <v>0</v>
      </c>
      <c r="CU39" s="150">
        <f t="shared" si="43"/>
        <v>0</v>
      </c>
      <c r="CV39" s="150">
        <f t="shared" si="43"/>
        <v>0</v>
      </c>
      <c r="CW39" s="150">
        <f t="shared" si="44"/>
        <v>0</v>
      </c>
      <c r="CX39" s="151">
        <f t="shared" si="44"/>
        <v>0</v>
      </c>
    </row>
    <row r="40" spans="3:102" outlineLevel="1" x14ac:dyDescent="0.25">
      <c r="C40" s="4" t="str">
        <f t="shared" si="1"/>
        <v>Line 40: Direct Support payments. This is an input. This line can be used for payments such as payments for minimum revenue guarantees for toll roads.</v>
      </c>
      <c r="E40" s="4">
        <f t="shared" si="2"/>
        <v>40</v>
      </c>
      <c r="F40" s="4" t="s">
        <v>6</v>
      </c>
      <c r="G40" s="4" t="s">
        <v>10</v>
      </c>
      <c r="H40" s="1" t="s">
        <v>42</v>
      </c>
      <c r="I40" s="1" t="s">
        <v>10</v>
      </c>
      <c r="K40" s="1" t="s">
        <v>197</v>
      </c>
      <c r="L40" s="1" t="s">
        <v>33</v>
      </c>
      <c r="M40" s="185">
        <f>'Input Cashflows'!M38</f>
        <v>0</v>
      </c>
      <c r="N40" s="186">
        <f>'Input Cashflows'!N38</f>
        <v>0</v>
      </c>
      <c r="O40" s="186">
        <f>'Input Cashflows'!O38</f>
        <v>0</v>
      </c>
      <c r="P40" s="186">
        <f>'Input Cashflows'!P38</f>
        <v>0</v>
      </c>
      <c r="Q40" s="186">
        <f>'Input Cashflows'!Q38</f>
        <v>0</v>
      </c>
      <c r="R40" s="186">
        <f>'Input Cashflows'!R38</f>
        <v>0</v>
      </c>
      <c r="S40" s="186">
        <f>'Input Cashflows'!S38</f>
        <v>0</v>
      </c>
      <c r="T40" s="186">
        <f>'Input Cashflows'!T38</f>
        <v>0</v>
      </c>
      <c r="U40" s="186">
        <f>'Input Cashflows'!U38</f>
        <v>0</v>
      </c>
      <c r="V40" s="186">
        <f>'Input Cashflows'!V38</f>
        <v>0</v>
      </c>
      <c r="W40" s="186">
        <f>'Input Cashflows'!W38</f>
        <v>0</v>
      </c>
      <c r="X40" s="186">
        <f>'Input Cashflows'!X38</f>
        <v>0</v>
      </c>
      <c r="Y40" s="186">
        <f>'Input Cashflows'!Y38</f>
        <v>0</v>
      </c>
      <c r="Z40" s="186">
        <f>'Input Cashflows'!Z38</f>
        <v>0</v>
      </c>
      <c r="AA40" s="186">
        <f>'Input Cashflows'!AA38</f>
        <v>0</v>
      </c>
      <c r="AB40" s="186">
        <f>'Input Cashflows'!AB38</f>
        <v>0</v>
      </c>
      <c r="AC40" s="186">
        <f>'Input Cashflows'!AC38</f>
        <v>0</v>
      </c>
      <c r="AD40" s="186">
        <f>'Input Cashflows'!AD38</f>
        <v>0</v>
      </c>
      <c r="AE40" s="186">
        <f>'Input Cashflows'!AE38</f>
        <v>0</v>
      </c>
      <c r="AF40" s="186">
        <f>'Input Cashflows'!AF38</f>
        <v>0</v>
      </c>
      <c r="AG40" s="186">
        <f>'Input Cashflows'!AG38</f>
        <v>0</v>
      </c>
      <c r="AH40" s="186">
        <f>'Input Cashflows'!AH38</f>
        <v>0</v>
      </c>
      <c r="AI40" s="186">
        <f>'Input Cashflows'!AI38</f>
        <v>0</v>
      </c>
      <c r="AJ40" s="186">
        <f>'Input Cashflows'!AJ38</f>
        <v>0</v>
      </c>
      <c r="AK40" s="186">
        <f>'Input Cashflows'!AK38</f>
        <v>0</v>
      </c>
      <c r="AL40" s="186">
        <f>'Input Cashflows'!AL38</f>
        <v>0</v>
      </c>
      <c r="AM40" s="186">
        <f>'Input Cashflows'!AM38</f>
        <v>0</v>
      </c>
      <c r="AN40" s="186">
        <f>'Input Cashflows'!AN38</f>
        <v>0</v>
      </c>
      <c r="AO40" s="186">
        <f>'Input Cashflows'!AO38</f>
        <v>0</v>
      </c>
      <c r="AP40" s="186">
        <f>'Input Cashflows'!AP38</f>
        <v>0</v>
      </c>
      <c r="AQ40" s="186">
        <f>'Input Cashflows'!AQ38</f>
        <v>0</v>
      </c>
      <c r="AR40" s="186">
        <f>'Input Cashflows'!AR38</f>
        <v>0</v>
      </c>
      <c r="AS40" s="186">
        <f>'Input Cashflows'!AS38</f>
        <v>0</v>
      </c>
      <c r="AT40" s="186">
        <f>'Input Cashflows'!AT38</f>
        <v>0</v>
      </c>
      <c r="AU40" s="187">
        <f>'Input Cashflows'!AU38</f>
        <v>0</v>
      </c>
      <c r="BO40" s="156" t="str">
        <f t="shared" si="40"/>
        <v>Direct Support payments</v>
      </c>
      <c r="BP40" s="150">
        <f t="shared" si="41"/>
        <v>0</v>
      </c>
      <c r="BQ40" s="150">
        <f t="shared" si="41"/>
        <v>0</v>
      </c>
      <c r="BR40" s="150">
        <f t="shared" si="41"/>
        <v>0</v>
      </c>
      <c r="BS40" s="150">
        <f t="shared" si="41"/>
        <v>0</v>
      </c>
      <c r="BT40" s="150">
        <f t="shared" si="41"/>
        <v>0</v>
      </c>
      <c r="BU40" s="150">
        <f t="shared" si="41"/>
        <v>0</v>
      </c>
      <c r="BV40" s="150">
        <f t="shared" si="41"/>
        <v>0</v>
      </c>
      <c r="BW40" s="150">
        <f t="shared" si="41"/>
        <v>0</v>
      </c>
      <c r="BX40" s="150">
        <f t="shared" si="41"/>
        <v>0</v>
      </c>
      <c r="BY40" s="150">
        <f t="shared" si="41"/>
        <v>0</v>
      </c>
      <c r="BZ40" s="150">
        <f t="shared" si="42"/>
        <v>0</v>
      </c>
      <c r="CA40" s="150">
        <f t="shared" si="42"/>
        <v>0</v>
      </c>
      <c r="CB40" s="150">
        <f t="shared" si="42"/>
        <v>0</v>
      </c>
      <c r="CC40" s="150">
        <f t="shared" si="42"/>
        <v>0</v>
      </c>
      <c r="CD40" s="150">
        <f t="shared" si="42"/>
        <v>0</v>
      </c>
      <c r="CE40" s="150">
        <f t="shared" si="42"/>
        <v>0</v>
      </c>
      <c r="CF40" s="150">
        <f t="shared" si="42"/>
        <v>0</v>
      </c>
      <c r="CG40" s="150">
        <f t="shared" si="43"/>
        <v>0</v>
      </c>
      <c r="CH40" s="150">
        <f t="shared" si="43"/>
        <v>0</v>
      </c>
      <c r="CI40" s="150">
        <f t="shared" si="43"/>
        <v>0</v>
      </c>
      <c r="CJ40" s="150">
        <f t="shared" si="43"/>
        <v>0</v>
      </c>
      <c r="CK40" s="150">
        <f t="shared" si="43"/>
        <v>0</v>
      </c>
      <c r="CL40" s="150">
        <f t="shared" si="43"/>
        <v>0</v>
      </c>
      <c r="CM40" s="150">
        <f t="shared" si="43"/>
        <v>0</v>
      </c>
      <c r="CN40" s="150">
        <f t="shared" si="43"/>
        <v>0</v>
      </c>
      <c r="CO40" s="150">
        <f t="shared" si="43"/>
        <v>0</v>
      </c>
      <c r="CP40" s="150">
        <f t="shared" si="43"/>
        <v>0</v>
      </c>
      <c r="CQ40" s="150">
        <f t="shared" si="43"/>
        <v>0</v>
      </c>
      <c r="CR40" s="150">
        <f t="shared" si="43"/>
        <v>0</v>
      </c>
      <c r="CS40" s="150">
        <f t="shared" si="43"/>
        <v>0</v>
      </c>
      <c r="CT40" s="150">
        <f t="shared" si="43"/>
        <v>0</v>
      </c>
      <c r="CU40" s="150">
        <f t="shared" si="43"/>
        <v>0</v>
      </c>
      <c r="CV40" s="150">
        <f t="shared" si="43"/>
        <v>0</v>
      </c>
      <c r="CW40" s="150">
        <f t="shared" si="44"/>
        <v>0</v>
      </c>
      <c r="CX40" s="151">
        <f t="shared" si="44"/>
        <v>0</v>
      </c>
    </row>
    <row r="41" spans="3:102" ht="15.75" outlineLevel="1" thickBot="1" x14ac:dyDescent="0.3">
      <c r="C41" s="4" t="str">
        <f t="shared" si="1"/>
        <v xml:space="preserve">Line 41: Direct Government receipts. This is an input. This line can be used for payments such as receipts from toll roads.  </v>
      </c>
      <c r="E41" s="4">
        <f t="shared" si="2"/>
        <v>41</v>
      </c>
      <c r="F41" s="4" t="s">
        <v>6</v>
      </c>
      <c r="G41" s="4" t="s">
        <v>10</v>
      </c>
      <c r="H41" s="1" t="s">
        <v>43</v>
      </c>
      <c r="I41" s="1" t="s">
        <v>10</v>
      </c>
      <c r="K41" s="1" t="s">
        <v>198</v>
      </c>
      <c r="M41" s="188">
        <f>'Input Cashflows'!M39</f>
        <v>0</v>
      </c>
      <c r="N41" s="189">
        <f>'Input Cashflows'!N39</f>
        <v>0</v>
      </c>
      <c r="O41" s="189">
        <f>'Input Cashflows'!O39</f>
        <v>0</v>
      </c>
      <c r="P41" s="189">
        <f>'Input Cashflows'!P39</f>
        <v>0</v>
      </c>
      <c r="Q41" s="189">
        <f>'Input Cashflows'!Q39</f>
        <v>0</v>
      </c>
      <c r="R41" s="189">
        <f>'Input Cashflows'!R39</f>
        <v>0</v>
      </c>
      <c r="S41" s="189">
        <f>'Input Cashflows'!S39</f>
        <v>0</v>
      </c>
      <c r="T41" s="189">
        <f>'Input Cashflows'!T39</f>
        <v>0</v>
      </c>
      <c r="U41" s="189">
        <f>'Input Cashflows'!U39</f>
        <v>0</v>
      </c>
      <c r="V41" s="189">
        <f>'Input Cashflows'!V39</f>
        <v>0</v>
      </c>
      <c r="W41" s="189">
        <f>'Input Cashflows'!W39</f>
        <v>0</v>
      </c>
      <c r="X41" s="189">
        <f>'Input Cashflows'!X39</f>
        <v>0</v>
      </c>
      <c r="Y41" s="189">
        <f>'Input Cashflows'!Y39</f>
        <v>0</v>
      </c>
      <c r="Z41" s="189">
        <f>'Input Cashflows'!Z39</f>
        <v>0</v>
      </c>
      <c r="AA41" s="189">
        <f>'Input Cashflows'!AA39</f>
        <v>0</v>
      </c>
      <c r="AB41" s="189">
        <f>'Input Cashflows'!AB39</f>
        <v>0</v>
      </c>
      <c r="AC41" s="189">
        <f>'Input Cashflows'!AC39</f>
        <v>0</v>
      </c>
      <c r="AD41" s="189">
        <f>'Input Cashflows'!AD39</f>
        <v>0</v>
      </c>
      <c r="AE41" s="189">
        <f>'Input Cashflows'!AE39</f>
        <v>0</v>
      </c>
      <c r="AF41" s="189">
        <f>'Input Cashflows'!AF39</f>
        <v>0</v>
      </c>
      <c r="AG41" s="189">
        <f>'Input Cashflows'!AG39</f>
        <v>0</v>
      </c>
      <c r="AH41" s="189">
        <f>'Input Cashflows'!AH39</f>
        <v>0</v>
      </c>
      <c r="AI41" s="189">
        <f>'Input Cashflows'!AI39</f>
        <v>0</v>
      </c>
      <c r="AJ41" s="189">
        <f>'Input Cashflows'!AJ39</f>
        <v>0</v>
      </c>
      <c r="AK41" s="189">
        <f>'Input Cashflows'!AK39</f>
        <v>0</v>
      </c>
      <c r="AL41" s="189">
        <f>'Input Cashflows'!AL39</f>
        <v>0</v>
      </c>
      <c r="AM41" s="189">
        <f>'Input Cashflows'!AM39</f>
        <v>0</v>
      </c>
      <c r="AN41" s="189">
        <f>'Input Cashflows'!AN39</f>
        <v>0</v>
      </c>
      <c r="AO41" s="189">
        <f>'Input Cashflows'!AO39</f>
        <v>0</v>
      </c>
      <c r="AP41" s="189">
        <f>'Input Cashflows'!AP39</f>
        <v>0</v>
      </c>
      <c r="AQ41" s="189">
        <f>'Input Cashflows'!AQ39</f>
        <v>0</v>
      </c>
      <c r="AR41" s="189">
        <f>'Input Cashflows'!AR39</f>
        <v>0</v>
      </c>
      <c r="AS41" s="189">
        <f>'Input Cashflows'!AS39</f>
        <v>0</v>
      </c>
      <c r="AT41" s="189">
        <f>'Input Cashflows'!AT39</f>
        <v>0</v>
      </c>
      <c r="AU41" s="190">
        <f>'Input Cashflows'!AU39</f>
        <v>0</v>
      </c>
      <c r="BO41" s="157" t="str">
        <f t="shared" si="40"/>
        <v>Direct Government receipts</v>
      </c>
      <c r="BP41" s="148">
        <f t="shared" ref="BP41:CX41" si="45">M41</f>
        <v>0</v>
      </c>
      <c r="BQ41" s="148">
        <f t="shared" si="45"/>
        <v>0</v>
      </c>
      <c r="BR41" s="148">
        <f t="shared" si="45"/>
        <v>0</v>
      </c>
      <c r="BS41" s="148">
        <f t="shared" si="45"/>
        <v>0</v>
      </c>
      <c r="BT41" s="148">
        <f t="shared" si="45"/>
        <v>0</v>
      </c>
      <c r="BU41" s="148">
        <f t="shared" si="45"/>
        <v>0</v>
      </c>
      <c r="BV41" s="148">
        <f t="shared" si="45"/>
        <v>0</v>
      </c>
      <c r="BW41" s="148">
        <f t="shared" si="45"/>
        <v>0</v>
      </c>
      <c r="BX41" s="148">
        <f t="shared" si="45"/>
        <v>0</v>
      </c>
      <c r="BY41" s="148">
        <f t="shared" si="45"/>
        <v>0</v>
      </c>
      <c r="BZ41" s="148">
        <f t="shared" si="45"/>
        <v>0</v>
      </c>
      <c r="CA41" s="148">
        <f t="shared" si="45"/>
        <v>0</v>
      </c>
      <c r="CB41" s="148">
        <f t="shared" si="45"/>
        <v>0</v>
      </c>
      <c r="CC41" s="148">
        <f t="shared" si="45"/>
        <v>0</v>
      </c>
      <c r="CD41" s="148">
        <f t="shared" si="45"/>
        <v>0</v>
      </c>
      <c r="CE41" s="148">
        <f t="shared" si="45"/>
        <v>0</v>
      </c>
      <c r="CF41" s="148">
        <f t="shared" si="45"/>
        <v>0</v>
      </c>
      <c r="CG41" s="148">
        <f t="shared" si="45"/>
        <v>0</v>
      </c>
      <c r="CH41" s="148">
        <f t="shared" si="45"/>
        <v>0</v>
      </c>
      <c r="CI41" s="148">
        <f t="shared" si="45"/>
        <v>0</v>
      </c>
      <c r="CJ41" s="148">
        <f t="shared" si="45"/>
        <v>0</v>
      </c>
      <c r="CK41" s="148">
        <f t="shared" si="45"/>
        <v>0</v>
      </c>
      <c r="CL41" s="148">
        <f t="shared" si="45"/>
        <v>0</v>
      </c>
      <c r="CM41" s="148">
        <f t="shared" si="45"/>
        <v>0</v>
      </c>
      <c r="CN41" s="148">
        <f t="shared" si="45"/>
        <v>0</v>
      </c>
      <c r="CO41" s="148">
        <f t="shared" si="45"/>
        <v>0</v>
      </c>
      <c r="CP41" s="148">
        <f t="shared" si="45"/>
        <v>0</v>
      </c>
      <c r="CQ41" s="148">
        <f t="shared" si="45"/>
        <v>0</v>
      </c>
      <c r="CR41" s="148">
        <f t="shared" si="45"/>
        <v>0</v>
      </c>
      <c r="CS41" s="148">
        <f t="shared" si="45"/>
        <v>0</v>
      </c>
      <c r="CT41" s="148">
        <f t="shared" si="45"/>
        <v>0</v>
      </c>
      <c r="CU41" s="148">
        <f t="shared" si="45"/>
        <v>0</v>
      </c>
      <c r="CV41" s="148">
        <f t="shared" si="45"/>
        <v>0</v>
      </c>
      <c r="CW41" s="148">
        <f t="shared" si="45"/>
        <v>0</v>
      </c>
      <c r="CX41" s="149">
        <f t="shared" si="45"/>
        <v>0</v>
      </c>
    </row>
    <row r="42" spans="3:102" ht="15.75" outlineLevel="1" thickBot="1" x14ac:dyDescent="0.3">
      <c r="C42" s="4" t="str">
        <f t="shared" si="1"/>
        <v>Line 42: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42" s="4">
        <f t="shared" si="2"/>
        <v>42</v>
      </c>
      <c r="F42" s="4" t="s">
        <v>13</v>
      </c>
      <c r="G42" s="4" t="s">
        <v>10</v>
      </c>
      <c r="H42" s="1" t="s">
        <v>30</v>
      </c>
      <c r="I42" s="1" t="s">
        <v>10</v>
      </c>
      <c r="J42" s="2" t="s">
        <v>11</v>
      </c>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BO42" s="155" t="s">
        <v>236</v>
      </c>
      <c r="BP42" s="146">
        <f t="shared" ref="BP42:CX42" si="46">BP36-BP37</f>
        <v>0</v>
      </c>
      <c r="BQ42" s="146">
        <f t="shared" si="46"/>
        <v>0</v>
      </c>
      <c r="BR42" s="146">
        <f t="shared" si="46"/>
        <v>0</v>
      </c>
      <c r="BS42" s="146">
        <f t="shared" si="46"/>
        <v>0</v>
      </c>
      <c r="BT42" s="146">
        <f t="shared" si="46"/>
        <v>0</v>
      </c>
      <c r="BU42" s="146">
        <f t="shared" si="46"/>
        <v>0</v>
      </c>
      <c r="BV42" s="146">
        <f t="shared" si="46"/>
        <v>0</v>
      </c>
      <c r="BW42" s="146">
        <f t="shared" si="46"/>
        <v>0</v>
      </c>
      <c r="BX42" s="146">
        <f t="shared" si="46"/>
        <v>0</v>
      </c>
      <c r="BY42" s="146">
        <f t="shared" si="46"/>
        <v>0</v>
      </c>
      <c r="BZ42" s="146">
        <f t="shared" si="46"/>
        <v>0</v>
      </c>
      <c r="CA42" s="146">
        <f t="shared" si="46"/>
        <v>0</v>
      </c>
      <c r="CB42" s="146">
        <f t="shared" si="46"/>
        <v>0</v>
      </c>
      <c r="CC42" s="146">
        <f t="shared" si="46"/>
        <v>0</v>
      </c>
      <c r="CD42" s="146">
        <f t="shared" si="46"/>
        <v>0</v>
      </c>
      <c r="CE42" s="146">
        <f t="shared" si="46"/>
        <v>0</v>
      </c>
      <c r="CF42" s="146">
        <f t="shared" si="46"/>
        <v>0</v>
      </c>
      <c r="CG42" s="146">
        <f t="shared" si="46"/>
        <v>0</v>
      </c>
      <c r="CH42" s="146">
        <f t="shared" si="46"/>
        <v>0</v>
      </c>
      <c r="CI42" s="146">
        <f t="shared" si="46"/>
        <v>0</v>
      </c>
      <c r="CJ42" s="146">
        <f t="shared" si="46"/>
        <v>0</v>
      </c>
      <c r="CK42" s="146">
        <f t="shared" si="46"/>
        <v>0</v>
      </c>
      <c r="CL42" s="146">
        <f t="shared" si="46"/>
        <v>0</v>
      </c>
      <c r="CM42" s="146">
        <f t="shared" si="46"/>
        <v>0</v>
      </c>
      <c r="CN42" s="146">
        <f t="shared" si="46"/>
        <v>0</v>
      </c>
      <c r="CO42" s="146">
        <f t="shared" si="46"/>
        <v>0</v>
      </c>
      <c r="CP42" s="146">
        <f t="shared" si="46"/>
        <v>0</v>
      </c>
      <c r="CQ42" s="146">
        <f t="shared" si="46"/>
        <v>0</v>
      </c>
      <c r="CR42" s="146">
        <f t="shared" si="46"/>
        <v>0</v>
      </c>
      <c r="CS42" s="146">
        <f t="shared" si="46"/>
        <v>0</v>
      </c>
      <c r="CT42" s="146">
        <f t="shared" si="46"/>
        <v>0</v>
      </c>
      <c r="CU42" s="146">
        <f t="shared" si="46"/>
        <v>0</v>
      </c>
      <c r="CV42" s="146">
        <f t="shared" si="46"/>
        <v>0</v>
      </c>
      <c r="CW42" s="146">
        <f t="shared" si="46"/>
        <v>0</v>
      </c>
      <c r="CX42" s="147">
        <f t="shared" si="46"/>
        <v>0</v>
      </c>
    </row>
    <row r="43" spans="3:102" outlineLevel="1" x14ac:dyDescent="0.25">
      <c r="C43" s="4" t="str">
        <f t="shared" si="1"/>
        <v>Line 43: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43" s="4">
        <f t="shared" si="2"/>
        <v>43</v>
      </c>
      <c r="F43" s="4" t="s">
        <v>7</v>
      </c>
      <c r="G43" s="4" t="s">
        <v>10</v>
      </c>
      <c r="H43" s="1" t="s">
        <v>19</v>
      </c>
      <c r="I43" s="1" t="s">
        <v>10</v>
      </c>
      <c r="K43" s="1" t="str">
        <f t="shared" ref="K43:K48" si="47">"Relative "&amp;K36</f>
        <v>Relative Gross Operating Income to Company</v>
      </c>
      <c r="M43" s="14">
        <f ca="1">OFFSET('Stress Multipliers'!AR$39,10*$J$14,0)</f>
        <v>1</v>
      </c>
      <c r="N43" s="5">
        <f ca="1">OFFSET('Stress Multipliers'!AS$39,10*$J$14,0)</f>
        <v>1</v>
      </c>
      <c r="O43" s="5">
        <f ca="1">OFFSET('Stress Multipliers'!AT$39,10*$J$14,0)</f>
        <v>1</v>
      </c>
      <c r="P43" s="5">
        <f ca="1">OFFSET('Stress Multipliers'!AU$39,10*$J$14,0)</f>
        <v>1</v>
      </c>
      <c r="Q43" s="5">
        <f ca="1">OFFSET('Stress Multipliers'!AV$39,10*$J$14,0)</f>
        <v>1</v>
      </c>
      <c r="R43" s="5">
        <f ca="1">OFFSET('Stress Multipliers'!AW$39,10*$J$14,0)</f>
        <v>1</v>
      </c>
      <c r="S43" s="5">
        <f ca="1">OFFSET('Stress Multipliers'!AX$39,10*$J$14,0)</f>
        <v>1</v>
      </c>
      <c r="T43" s="5">
        <f ca="1">OFFSET('Stress Multipliers'!AY$39,10*$J$14,0)</f>
        <v>1</v>
      </c>
      <c r="U43" s="5">
        <f ca="1">OFFSET('Stress Multipliers'!AZ$39,10*$J$14,0)</f>
        <v>1</v>
      </c>
      <c r="V43" s="5">
        <f ca="1">OFFSET('Stress Multipliers'!BA$39,10*$J$14,0)</f>
        <v>1</v>
      </c>
      <c r="W43" s="5">
        <f ca="1">OFFSET('Stress Multipliers'!BB$39,10*$J$14,0)</f>
        <v>1</v>
      </c>
      <c r="X43" s="5">
        <f ca="1">OFFSET('Stress Multipliers'!BC$39,10*$J$14,0)</f>
        <v>1</v>
      </c>
      <c r="Y43" s="5">
        <f ca="1">OFFSET('Stress Multipliers'!BD$39,10*$J$14,0)</f>
        <v>1</v>
      </c>
      <c r="Z43" s="5">
        <f ca="1">OFFSET('Stress Multipliers'!BE$39,10*$J$14,0)</f>
        <v>1</v>
      </c>
      <c r="AA43" s="5">
        <f ca="1">OFFSET('Stress Multipliers'!BF$39,10*$J$14,0)</f>
        <v>1</v>
      </c>
      <c r="AB43" s="5">
        <f ca="1">OFFSET('Stress Multipliers'!BG$39,10*$J$14,0)</f>
        <v>1</v>
      </c>
      <c r="AC43" s="5">
        <f ca="1">OFFSET('Stress Multipliers'!BH$39,10*$J$14,0)</f>
        <v>1</v>
      </c>
      <c r="AD43" s="5">
        <f ca="1">OFFSET('Stress Multipliers'!BI$39,10*$J$14,0)</f>
        <v>1</v>
      </c>
      <c r="AE43" s="5">
        <f ca="1">OFFSET('Stress Multipliers'!BJ$39,10*$J$14,0)</f>
        <v>1</v>
      </c>
      <c r="AF43" s="5">
        <f ca="1">OFFSET('Stress Multipliers'!BK$39,10*$J$14,0)</f>
        <v>1</v>
      </c>
      <c r="AG43" s="5">
        <f ca="1">OFFSET('Stress Multipliers'!BL$39,10*$J$14,0)</f>
        <v>1</v>
      </c>
      <c r="AH43" s="5">
        <f ca="1">OFFSET('Stress Multipliers'!BM$39,10*$J$14,0)</f>
        <v>1</v>
      </c>
      <c r="AI43" s="5">
        <f ca="1">OFFSET('Stress Multipliers'!BN$39,10*$J$14,0)</f>
        <v>1</v>
      </c>
      <c r="AJ43" s="5">
        <f ca="1">OFFSET('Stress Multipliers'!BO$39,10*$J$14,0)</f>
        <v>1</v>
      </c>
      <c r="AK43" s="5">
        <f ca="1">OFFSET('Stress Multipliers'!BP$39,10*$J$14,0)</f>
        <v>1</v>
      </c>
      <c r="AL43" s="5">
        <f ca="1">OFFSET('Stress Multipliers'!BQ$39,10*$J$14,0)</f>
        <v>1</v>
      </c>
      <c r="AM43" s="5">
        <f ca="1">OFFSET('Stress Multipliers'!BR$39,10*$J$14,0)</f>
        <v>1</v>
      </c>
      <c r="AN43" s="5">
        <f ca="1">OFFSET('Stress Multipliers'!BS$39,10*$J$14,0)</f>
        <v>1</v>
      </c>
      <c r="AO43" s="5">
        <f ca="1">OFFSET('Stress Multipliers'!BT$39,10*$J$14,0)</f>
        <v>1</v>
      </c>
      <c r="AP43" s="5">
        <f ca="1">OFFSET('Stress Multipliers'!BU$39,10*$J$14,0)</f>
        <v>1</v>
      </c>
      <c r="AQ43" s="5">
        <f ca="1">OFFSET('Stress Multipliers'!BV$39,10*$J$14,0)</f>
        <v>1</v>
      </c>
      <c r="AR43" s="5">
        <f ca="1">OFFSET('Stress Multipliers'!BW$39,10*$J$14,0)</f>
        <v>1</v>
      </c>
      <c r="AS43" s="5">
        <f ca="1">OFFSET('Stress Multipliers'!BX$39,10*$J$14,0)</f>
        <v>1</v>
      </c>
      <c r="AT43" s="5">
        <f ca="1">OFFSET('Stress Multipliers'!BY$39,10*$J$14,0)</f>
        <v>1</v>
      </c>
      <c r="AU43" s="6">
        <f ca="1">OFFSET('Stress Multipliers'!BZ$39,10*$J$14,0)</f>
        <v>1</v>
      </c>
      <c r="BO43" s="156" t="s">
        <v>237</v>
      </c>
      <c r="BP43" s="150">
        <f t="shared" ref="BP43:CX43" si="48">BP38+BP39</f>
        <v>0</v>
      </c>
      <c r="BQ43" s="150">
        <f t="shared" si="48"/>
        <v>0</v>
      </c>
      <c r="BR43" s="150">
        <f t="shared" si="48"/>
        <v>0</v>
      </c>
      <c r="BS43" s="150">
        <f t="shared" si="48"/>
        <v>0</v>
      </c>
      <c r="BT43" s="150">
        <f t="shared" si="48"/>
        <v>0</v>
      </c>
      <c r="BU43" s="150">
        <f t="shared" si="48"/>
        <v>0</v>
      </c>
      <c r="BV43" s="150">
        <f t="shared" si="48"/>
        <v>0</v>
      </c>
      <c r="BW43" s="150">
        <f t="shared" si="48"/>
        <v>0</v>
      </c>
      <c r="BX43" s="150">
        <f t="shared" si="48"/>
        <v>0</v>
      </c>
      <c r="BY43" s="150">
        <f t="shared" si="48"/>
        <v>0</v>
      </c>
      <c r="BZ43" s="150">
        <f t="shared" si="48"/>
        <v>0</v>
      </c>
      <c r="CA43" s="150">
        <f t="shared" si="48"/>
        <v>0</v>
      </c>
      <c r="CB43" s="150">
        <f t="shared" si="48"/>
        <v>0</v>
      </c>
      <c r="CC43" s="150">
        <f t="shared" si="48"/>
        <v>0</v>
      </c>
      <c r="CD43" s="150">
        <f t="shared" si="48"/>
        <v>0</v>
      </c>
      <c r="CE43" s="150">
        <f t="shared" si="48"/>
        <v>0</v>
      </c>
      <c r="CF43" s="150">
        <f t="shared" si="48"/>
        <v>0</v>
      </c>
      <c r="CG43" s="150">
        <f t="shared" si="48"/>
        <v>0</v>
      </c>
      <c r="CH43" s="150">
        <f t="shared" si="48"/>
        <v>0</v>
      </c>
      <c r="CI43" s="150">
        <f t="shared" si="48"/>
        <v>0</v>
      </c>
      <c r="CJ43" s="150">
        <f t="shared" si="48"/>
        <v>0</v>
      </c>
      <c r="CK43" s="150">
        <f t="shared" si="48"/>
        <v>0</v>
      </c>
      <c r="CL43" s="150">
        <f t="shared" si="48"/>
        <v>0</v>
      </c>
      <c r="CM43" s="150">
        <f t="shared" si="48"/>
        <v>0</v>
      </c>
      <c r="CN43" s="150">
        <f t="shared" si="48"/>
        <v>0</v>
      </c>
      <c r="CO43" s="150">
        <f t="shared" si="48"/>
        <v>0</v>
      </c>
      <c r="CP43" s="150">
        <f t="shared" si="48"/>
        <v>0</v>
      </c>
      <c r="CQ43" s="150">
        <f t="shared" si="48"/>
        <v>0</v>
      </c>
      <c r="CR43" s="150">
        <f t="shared" si="48"/>
        <v>0</v>
      </c>
      <c r="CS43" s="150">
        <f t="shared" si="48"/>
        <v>0</v>
      </c>
      <c r="CT43" s="150">
        <f t="shared" si="48"/>
        <v>0</v>
      </c>
      <c r="CU43" s="150">
        <f t="shared" si="48"/>
        <v>0</v>
      </c>
      <c r="CV43" s="150">
        <f t="shared" si="48"/>
        <v>0</v>
      </c>
      <c r="CW43" s="150">
        <f t="shared" si="48"/>
        <v>0</v>
      </c>
      <c r="CX43" s="151">
        <f t="shared" si="48"/>
        <v>0</v>
      </c>
    </row>
    <row r="44" spans="3:102" outlineLevel="1" x14ac:dyDescent="0.25">
      <c r="C44" s="4" t="str">
        <f t="shared" si="1"/>
        <v>Line 44: Relative Operating Expenses. This is a scenario multiplier. This is the multiplier on the costs.  Typical causes of an increase could be as follows: higher maintenance, additional staff, increases in commodity prices, increases in FX expenses, increases due to inflation.</v>
      </c>
      <c r="E44" s="4">
        <f t="shared" si="2"/>
        <v>44</v>
      </c>
      <c r="F44" s="4" t="s">
        <v>7</v>
      </c>
      <c r="G44" s="4" t="s">
        <v>10</v>
      </c>
      <c r="H44" s="1" t="s">
        <v>17</v>
      </c>
      <c r="I44" s="1" t="s">
        <v>10</v>
      </c>
      <c r="K44" s="1" t="str">
        <f t="shared" si="47"/>
        <v>Relative Operating Expenses</v>
      </c>
      <c r="M44" s="15">
        <f ca="1">OFFSET('Stress Multipliers'!AR$39,10*$J$14+1,0)</f>
        <v>1</v>
      </c>
      <c r="N44" s="7">
        <f ca="1">OFFSET('Stress Multipliers'!AS$39,10*$J$14+1,0)</f>
        <v>1</v>
      </c>
      <c r="O44" s="7">
        <f ca="1">OFFSET('Stress Multipliers'!AT$39,10*$J$14+1,0)</f>
        <v>1</v>
      </c>
      <c r="P44" s="7">
        <f ca="1">OFFSET('Stress Multipliers'!AU$39,10*$J$14+1,0)</f>
        <v>1</v>
      </c>
      <c r="Q44" s="7">
        <f ca="1">OFFSET('Stress Multipliers'!AV$39,10*$J$14+1,0)</f>
        <v>1</v>
      </c>
      <c r="R44" s="7">
        <f ca="1">OFFSET('Stress Multipliers'!AW$39,10*$J$14+1,0)</f>
        <v>1</v>
      </c>
      <c r="S44" s="7">
        <f ca="1">OFFSET('Stress Multipliers'!AX$39,10*$J$14+1,0)</f>
        <v>1</v>
      </c>
      <c r="T44" s="7">
        <f ca="1">OFFSET('Stress Multipliers'!AY$39,10*$J$14+1,0)</f>
        <v>1</v>
      </c>
      <c r="U44" s="7">
        <f ca="1">OFFSET('Stress Multipliers'!AZ$39,10*$J$14+1,0)</f>
        <v>1</v>
      </c>
      <c r="V44" s="7">
        <f ca="1">OFFSET('Stress Multipliers'!BA$39,10*$J$14+1,0)</f>
        <v>1</v>
      </c>
      <c r="W44" s="7">
        <f ca="1">OFFSET('Stress Multipliers'!BB$39,10*$J$14+1,0)</f>
        <v>1</v>
      </c>
      <c r="X44" s="7">
        <f ca="1">OFFSET('Stress Multipliers'!BC$39,10*$J$14+1,0)</f>
        <v>1</v>
      </c>
      <c r="Y44" s="7">
        <f ca="1">OFFSET('Stress Multipliers'!BD$39,10*$J$14+1,0)</f>
        <v>1</v>
      </c>
      <c r="Z44" s="7">
        <f ca="1">OFFSET('Stress Multipliers'!BE$39,10*$J$14+1,0)</f>
        <v>1</v>
      </c>
      <c r="AA44" s="7">
        <f ca="1">OFFSET('Stress Multipliers'!BF$39,10*$J$14+1,0)</f>
        <v>1</v>
      </c>
      <c r="AB44" s="7">
        <f ca="1">OFFSET('Stress Multipliers'!BG$39,10*$J$14+1,0)</f>
        <v>1</v>
      </c>
      <c r="AC44" s="7">
        <f ca="1">OFFSET('Stress Multipliers'!BH$39,10*$J$14+1,0)</f>
        <v>1</v>
      </c>
      <c r="AD44" s="7">
        <f ca="1">OFFSET('Stress Multipliers'!BI$39,10*$J$14+1,0)</f>
        <v>1</v>
      </c>
      <c r="AE44" s="7">
        <f ca="1">OFFSET('Stress Multipliers'!BJ$39,10*$J$14+1,0)</f>
        <v>1</v>
      </c>
      <c r="AF44" s="7">
        <f ca="1">OFFSET('Stress Multipliers'!BK$39,10*$J$14+1,0)</f>
        <v>1</v>
      </c>
      <c r="AG44" s="7">
        <f ca="1">OFFSET('Stress Multipliers'!BL$39,10*$J$14+1,0)</f>
        <v>1</v>
      </c>
      <c r="AH44" s="7">
        <f ca="1">OFFSET('Stress Multipliers'!BM$39,10*$J$14+1,0)</f>
        <v>1</v>
      </c>
      <c r="AI44" s="7">
        <f ca="1">OFFSET('Stress Multipliers'!BN$39,10*$J$14+1,0)</f>
        <v>1</v>
      </c>
      <c r="AJ44" s="7">
        <f ca="1">OFFSET('Stress Multipliers'!BO$39,10*$J$14+1,0)</f>
        <v>1</v>
      </c>
      <c r="AK44" s="7">
        <f ca="1">OFFSET('Stress Multipliers'!BP$39,10*$J$14+1,0)</f>
        <v>1</v>
      </c>
      <c r="AL44" s="7">
        <f ca="1">OFFSET('Stress Multipliers'!BQ$39,10*$J$14+1,0)</f>
        <v>1</v>
      </c>
      <c r="AM44" s="7">
        <f ca="1">OFFSET('Stress Multipliers'!BR$39,10*$J$14+1,0)</f>
        <v>1</v>
      </c>
      <c r="AN44" s="7">
        <f ca="1">OFFSET('Stress Multipliers'!BS$39,10*$J$14+1,0)</f>
        <v>1</v>
      </c>
      <c r="AO44" s="7">
        <f ca="1">OFFSET('Stress Multipliers'!BT$39,10*$J$14+1,0)</f>
        <v>1</v>
      </c>
      <c r="AP44" s="7">
        <f ca="1">OFFSET('Stress Multipliers'!BU$39,10*$J$14+1,0)</f>
        <v>1</v>
      </c>
      <c r="AQ44" s="7">
        <f ca="1">OFFSET('Stress Multipliers'!BV$39,10*$J$14+1,0)</f>
        <v>1</v>
      </c>
      <c r="AR44" s="7">
        <f ca="1">OFFSET('Stress Multipliers'!BW$39,10*$J$14+1,0)</f>
        <v>1</v>
      </c>
      <c r="AS44" s="7">
        <f ca="1">OFFSET('Stress Multipliers'!BX$39,10*$J$14+1,0)</f>
        <v>1</v>
      </c>
      <c r="AT44" s="7">
        <f ca="1">OFFSET('Stress Multipliers'!BY$39,10*$J$14+1,0)</f>
        <v>1</v>
      </c>
      <c r="AU44" s="8">
        <f ca="1">OFFSET('Stress Multipliers'!BZ$39,10*$J$14+1,0)</f>
        <v>1</v>
      </c>
      <c r="BO44" s="157" t="s">
        <v>241</v>
      </c>
      <c r="BP44" s="148">
        <f>BP40-BP41</f>
        <v>0</v>
      </c>
      <c r="BQ44" s="148">
        <f t="shared" ref="BQ44:CX44" si="49">BQ40-BQ41</f>
        <v>0</v>
      </c>
      <c r="BR44" s="148">
        <f t="shared" si="49"/>
        <v>0</v>
      </c>
      <c r="BS44" s="148">
        <f t="shared" si="49"/>
        <v>0</v>
      </c>
      <c r="BT44" s="148">
        <f t="shared" si="49"/>
        <v>0</v>
      </c>
      <c r="BU44" s="148">
        <f t="shared" si="49"/>
        <v>0</v>
      </c>
      <c r="BV44" s="148">
        <f t="shared" si="49"/>
        <v>0</v>
      </c>
      <c r="BW44" s="148">
        <f t="shared" si="49"/>
        <v>0</v>
      </c>
      <c r="BX44" s="148">
        <f t="shared" si="49"/>
        <v>0</v>
      </c>
      <c r="BY44" s="148">
        <f t="shared" si="49"/>
        <v>0</v>
      </c>
      <c r="BZ44" s="148">
        <f t="shared" si="49"/>
        <v>0</v>
      </c>
      <c r="CA44" s="148">
        <f t="shared" si="49"/>
        <v>0</v>
      </c>
      <c r="CB44" s="148">
        <f t="shared" si="49"/>
        <v>0</v>
      </c>
      <c r="CC44" s="148">
        <f t="shared" si="49"/>
        <v>0</v>
      </c>
      <c r="CD44" s="148">
        <f t="shared" si="49"/>
        <v>0</v>
      </c>
      <c r="CE44" s="148">
        <f t="shared" si="49"/>
        <v>0</v>
      </c>
      <c r="CF44" s="148">
        <f t="shared" si="49"/>
        <v>0</v>
      </c>
      <c r="CG44" s="148">
        <f t="shared" si="49"/>
        <v>0</v>
      </c>
      <c r="CH44" s="148">
        <f t="shared" si="49"/>
        <v>0</v>
      </c>
      <c r="CI44" s="148">
        <f t="shared" si="49"/>
        <v>0</v>
      </c>
      <c r="CJ44" s="148">
        <f t="shared" si="49"/>
        <v>0</v>
      </c>
      <c r="CK44" s="148">
        <f t="shared" si="49"/>
        <v>0</v>
      </c>
      <c r="CL44" s="148">
        <f t="shared" si="49"/>
        <v>0</v>
      </c>
      <c r="CM44" s="148">
        <f t="shared" si="49"/>
        <v>0</v>
      </c>
      <c r="CN44" s="148">
        <f t="shared" si="49"/>
        <v>0</v>
      </c>
      <c r="CO44" s="148">
        <f t="shared" si="49"/>
        <v>0</v>
      </c>
      <c r="CP44" s="148">
        <f t="shared" si="49"/>
        <v>0</v>
      </c>
      <c r="CQ44" s="148">
        <f t="shared" si="49"/>
        <v>0</v>
      </c>
      <c r="CR44" s="148">
        <f t="shared" si="49"/>
        <v>0</v>
      </c>
      <c r="CS44" s="148">
        <f t="shared" si="49"/>
        <v>0</v>
      </c>
      <c r="CT44" s="148">
        <f t="shared" si="49"/>
        <v>0</v>
      </c>
      <c r="CU44" s="148">
        <f t="shared" si="49"/>
        <v>0</v>
      </c>
      <c r="CV44" s="148">
        <f t="shared" si="49"/>
        <v>0</v>
      </c>
      <c r="CW44" s="148">
        <f t="shared" si="49"/>
        <v>0</v>
      </c>
      <c r="CX44" s="149">
        <f t="shared" si="49"/>
        <v>0</v>
      </c>
    </row>
    <row r="45" spans="3:102" outlineLevel="1" x14ac:dyDescent="0.25">
      <c r="C45" s="4" t="str">
        <f t="shared" si="1"/>
        <v>Line 45: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45" s="4">
        <f t="shared" si="2"/>
        <v>45</v>
      </c>
      <c r="F45" s="4" t="s">
        <v>7</v>
      </c>
      <c r="G45" s="4" t="s">
        <v>10</v>
      </c>
      <c r="H45" s="1" t="s">
        <v>50</v>
      </c>
      <c r="I45" s="1" t="s">
        <v>10</v>
      </c>
      <c r="K45" s="1" t="str">
        <f t="shared" si="47"/>
        <v>Relative Expected Debt Principal Repayments</v>
      </c>
      <c r="M45" s="15">
        <f ca="1">OFFSET('Stress Multipliers'!AR$39,10*$J$14+1,0)</f>
        <v>1</v>
      </c>
      <c r="N45" s="7">
        <f ca="1">OFFSET('Stress Multipliers'!AS$39,10*$J$14+1,0)</f>
        <v>1</v>
      </c>
      <c r="O45" s="7">
        <f ca="1">OFFSET('Stress Multipliers'!AT$39,10*$J$14+1,0)</f>
        <v>1</v>
      </c>
      <c r="P45" s="7">
        <f ca="1">OFFSET('Stress Multipliers'!AU$39,10*$J$14+1,0)</f>
        <v>1</v>
      </c>
      <c r="Q45" s="7">
        <f ca="1">OFFSET('Stress Multipliers'!AV$39,10*$J$14+1,0)</f>
        <v>1</v>
      </c>
      <c r="R45" s="7">
        <f ca="1">OFFSET('Stress Multipliers'!AW$39,10*$J$14+1,0)</f>
        <v>1</v>
      </c>
      <c r="S45" s="7">
        <f ca="1">OFFSET('Stress Multipliers'!AX$39,10*$J$14+1,0)</f>
        <v>1</v>
      </c>
      <c r="T45" s="7">
        <f ca="1">OFFSET('Stress Multipliers'!AY$39,10*$J$14+1,0)</f>
        <v>1</v>
      </c>
      <c r="U45" s="7">
        <f ca="1">OFFSET('Stress Multipliers'!AZ$39,10*$J$14+1,0)</f>
        <v>1</v>
      </c>
      <c r="V45" s="7">
        <f ca="1">OFFSET('Stress Multipliers'!BA$39,10*$J$14+1,0)</f>
        <v>1</v>
      </c>
      <c r="W45" s="7">
        <f ca="1">OFFSET('Stress Multipliers'!BB$39,10*$J$14+1,0)</f>
        <v>1</v>
      </c>
      <c r="X45" s="7">
        <f ca="1">OFFSET('Stress Multipliers'!BC$39,10*$J$14+1,0)</f>
        <v>1</v>
      </c>
      <c r="Y45" s="7">
        <f ca="1">OFFSET('Stress Multipliers'!BD$39,10*$J$14+1,0)</f>
        <v>1</v>
      </c>
      <c r="Z45" s="7">
        <f ca="1">OFFSET('Stress Multipliers'!BE$39,10*$J$14+1,0)</f>
        <v>1</v>
      </c>
      <c r="AA45" s="7">
        <f ca="1">OFFSET('Stress Multipliers'!BF$39,10*$J$14+1,0)</f>
        <v>1</v>
      </c>
      <c r="AB45" s="7">
        <f ca="1">OFFSET('Stress Multipliers'!BG$39,10*$J$14+1,0)</f>
        <v>1</v>
      </c>
      <c r="AC45" s="7">
        <f ca="1">OFFSET('Stress Multipliers'!BH$39,10*$J$14+1,0)</f>
        <v>1</v>
      </c>
      <c r="AD45" s="7">
        <f ca="1">OFFSET('Stress Multipliers'!BI$39,10*$J$14+1,0)</f>
        <v>1</v>
      </c>
      <c r="AE45" s="7">
        <f ca="1">OFFSET('Stress Multipliers'!BJ$39,10*$J$14+1,0)</f>
        <v>1</v>
      </c>
      <c r="AF45" s="7">
        <f ca="1">OFFSET('Stress Multipliers'!BK$39,10*$J$14+1,0)</f>
        <v>1</v>
      </c>
      <c r="AG45" s="7">
        <f ca="1">OFFSET('Stress Multipliers'!BL$39,10*$J$14+1,0)</f>
        <v>1</v>
      </c>
      <c r="AH45" s="7">
        <f ca="1">OFFSET('Stress Multipliers'!BM$39,10*$J$14+1,0)</f>
        <v>1</v>
      </c>
      <c r="AI45" s="7">
        <f ca="1">OFFSET('Stress Multipliers'!BN$39,10*$J$14+1,0)</f>
        <v>1</v>
      </c>
      <c r="AJ45" s="7">
        <f ca="1">OFFSET('Stress Multipliers'!BO$39,10*$J$14+1,0)</f>
        <v>1</v>
      </c>
      <c r="AK45" s="7">
        <f ca="1">OFFSET('Stress Multipliers'!BP$39,10*$J$14+1,0)</f>
        <v>1</v>
      </c>
      <c r="AL45" s="7">
        <f ca="1">OFFSET('Stress Multipliers'!BQ$39,10*$J$14+1,0)</f>
        <v>1</v>
      </c>
      <c r="AM45" s="7">
        <f ca="1">OFFSET('Stress Multipliers'!BR$39,10*$J$14+1,0)</f>
        <v>1</v>
      </c>
      <c r="AN45" s="7">
        <f ca="1">OFFSET('Stress Multipliers'!BS$39,10*$J$14+1,0)</f>
        <v>1</v>
      </c>
      <c r="AO45" s="7">
        <f ca="1">OFFSET('Stress Multipliers'!BT$39,10*$J$14+1,0)</f>
        <v>1</v>
      </c>
      <c r="AP45" s="7">
        <f ca="1">OFFSET('Stress Multipliers'!BU$39,10*$J$14+1,0)</f>
        <v>1</v>
      </c>
      <c r="AQ45" s="7">
        <f ca="1">OFFSET('Stress Multipliers'!BV$39,10*$J$14+1,0)</f>
        <v>1</v>
      </c>
      <c r="AR45" s="7">
        <f ca="1">OFFSET('Stress Multipliers'!BW$39,10*$J$14+1,0)</f>
        <v>1</v>
      </c>
      <c r="AS45" s="7">
        <f ca="1">OFFSET('Stress Multipliers'!BX$39,10*$J$14+1,0)</f>
        <v>1</v>
      </c>
      <c r="AT45" s="7">
        <f ca="1">OFFSET('Stress Multipliers'!BY$39,10*$J$14+1,0)</f>
        <v>1</v>
      </c>
      <c r="AU45" s="8">
        <f ca="1">OFFSET('Stress Multipliers'!BZ$39,10*$J$14+1,0)</f>
        <v>1</v>
      </c>
    </row>
    <row r="46" spans="3:102" outlineLevel="1" x14ac:dyDescent="0.25">
      <c r="C46" s="4" t="str">
        <f t="shared" si="1"/>
        <v>Line 46: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46" s="4">
        <f t="shared" si="2"/>
        <v>46</v>
      </c>
      <c r="F46" s="4" t="s">
        <v>7</v>
      </c>
      <c r="G46" s="4" t="s">
        <v>10</v>
      </c>
      <c r="H46" s="1" t="s">
        <v>49</v>
      </c>
      <c r="I46" s="1" t="s">
        <v>10</v>
      </c>
      <c r="K46" s="1" t="str">
        <f t="shared" si="47"/>
        <v>Relative Expected Debt Interest Repayments</v>
      </c>
      <c r="M46" s="15">
        <f ca="1">OFFSET('Stress Multipliers'!AR$39,10*$J$14+1,0)</f>
        <v>1</v>
      </c>
      <c r="N46" s="7">
        <f ca="1">OFFSET('Stress Multipliers'!AS$39,10*$J$14+1,0)</f>
        <v>1</v>
      </c>
      <c r="O46" s="7">
        <f ca="1">OFFSET('Stress Multipliers'!AT$39,10*$J$14+1,0)</f>
        <v>1</v>
      </c>
      <c r="P46" s="7">
        <f ca="1">OFFSET('Stress Multipliers'!AU$39,10*$J$14+1,0)</f>
        <v>1</v>
      </c>
      <c r="Q46" s="7">
        <f ca="1">OFFSET('Stress Multipliers'!AV$39,10*$J$14+1,0)</f>
        <v>1</v>
      </c>
      <c r="R46" s="7">
        <f ca="1">OFFSET('Stress Multipliers'!AW$39,10*$J$14+1,0)</f>
        <v>1</v>
      </c>
      <c r="S46" s="7">
        <f ca="1">OFFSET('Stress Multipliers'!AX$39,10*$J$14+1,0)</f>
        <v>1</v>
      </c>
      <c r="T46" s="7">
        <f ca="1">OFFSET('Stress Multipliers'!AY$39,10*$J$14+1,0)</f>
        <v>1</v>
      </c>
      <c r="U46" s="7">
        <f ca="1">OFFSET('Stress Multipliers'!AZ$39,10*$J$14+1,0)</f>
        <v>1</v>
      </c>
      <c r="V46" s="7">
        <f ca="1">OFFSET('Stress Multipliers'!BA$39,10*$J$14+1,0)</f>
        <v>1</v>
      </c>
      <c r="W46" s="7">
        <f ca="1">OFFSET('Stress Multipliers'!BB$39,10*$J$14+1,0)</f>
        <v>1</v>
      </c>
      <c r="X46" s="7">
        <f ca="1">OFFSET('Stress Multipliers'!BC$39,10*$J$14+1,0)</f>
        <v>1</v>
      </c>
      <c r="Y46" s="7">
        <f ca="1">OFFSET('Stress Multipliers'!BD$39,10*$J$14+1,0)</f>
        <v>1</v>
      </c>
      <c r="Z46" s="7">
        <f ca="1">OFFSET('Stress Multipliers'!BE$39,10*$J$14+1,0)</f>
        <v>1</v>
      </c>
      <c r="AA46" s="7">
        <f ca="1">OFFSET('Stress Multipliers'!BF$39,10*$J$14+1,0)</f>
        <v>1</v>
      </c>
      <c r="AB46" s="7">
        <f ca="1">OFFSET('Stress Multipliers'!BG$39,10*$J$14+1,0)</f>
        <v>1</v>
      </c>
      <c r="AC46" s="7">
        <f ca="1">OFFSET('Stress Multipliers'!BH$39,10*$J$14+1,0)</f>
        <v>1</v>
      </c>
      <c r="AD46" s="7">
        <f ca="1">OFFSET('Stress Multipliers'!BI$39,10*$J$14+1,0)</f>
        <v>1</v>
      </c>
      <c r="AE46" s="7">
        <f ca="1">OFFSET('Stress Multipliers'!BJ$39,10*$J$14+1,0)</f>
        <v>1</v>
      </c>
      <c r="AF46" s="7">
        <f ca="1">OFFSET('Stress Multipliers'!BK$39,10*$J$14+1,0)</f>
        <v>1</v>
      </c>
      <c r="AG46" s="7">
        <f ca="1">OFFSET('Stress Multipliers'!BL$39,10*$J$14+1,0)</f>
        <v>1</v>
      </c>
      <c r="AH46" s="7">
        <f ca="1">OFFSET('Stress Multipliers'!BM$39,10*$J$14+1,0)</f>
        <v>1</v>
      </c>
      <c r="AI46" s="7">
        <f ca="1">OFFSET('Stress Multipliers'!BN$39,10*$J$14+1,0)</f>
        <v>1</v>
      </c>
      <c r="AJ46" s="7">
        <f ca="1">OFFSET('Stress Multipliers'!BO$39,10*$J$14+1,0)</f>
        <v>1</v>
      </c>
      <c r="AK46" s="7">
        <f ca="1">OFFSET('Stress Multipliers'!BP$39,10*$J$14+1,0)</f>
        <v>1</v>
      </c>
      <c r="AL46" s="7">
        <f ca="1">OFFSET('Stress Multipliers'!BQ$39,10*$J$14+1,0)</f>
        <v>1</v>
      </c>
      <c r="AM46" s="7">
        <f ca="1">OFFSET('Stress Multipliers'!BR$39,10*$J$14+1,0)</f>
        <v>1</v>
      </c>
      <c r="AN46" s="7">
        <f ca="1">OFFSET('Stress Multipliers'!BS$39,10*$J$14+1,0)</f>
        <v>1</v>
      </c>
      <c r="AO46" s="7">
        <f ca="1">OFFSET('Stress Multipliers'!BT$39,10*$J$14+1,0)</f>
        <v>1</v>
      </c>
      <c r="AP46" s="7">
        <f ca="1">OFFSET('Stress Multipliers'!BU$39,10*$J$14+1,0)</f>
        <v>1</v>
      </c>
      <c r="AQ46" s="7">
        <f ca="1">OFFSET('Stress Multipliers'!BV$39,10*$J$14+1,0)</f>
        <v>1</v>
      </c>
      <c r="AR46" s="7">
        <f ca="1">OFFSET('Stress Multipliers'!BW$39,10*$J$14+1,0)</f>
        <v>1</v>
      </c>
      <c r="AS46" s="7">
        <f ca="1">OFFSET('Stress Multipliers'!BX$39,10*$J$14+1,0)</f>
        <v>1</v>
      </c>
      <c r="AT46" s="7">
        <f ca="1">OFFSET('Stress Multipliers'!BY$39,10*$J$14+1,0)</f>
        <v>1</v>
      </c>
      <c r="AU46" s="8">
        <f ca="1">OFFSET('Stress Multipliers'!BZ$39,10*$J$14+1,0)</f>
        <v>1</v>
      </c>
    </row>
    <row r="47" spans="3:102" outlineLevel="1" x14ac:dyDescent="0.25">
      <c r="C47" s="4" t="str">
        <f t="shared" si="1"/>
        <v>Line 47: Relative Direct Support payments. This is a scenario multiplier. This is the multiplier on payments.  It may increase if for example the Government pays for increased production volume, or it may decrease if for example there are service penalties.</v>
      </c>
      <c r="E47" s="4">
        <f t="shared" si="2"/>
        <v>47</v>
      </c>
      <c r="F47" s="4" t="s">
        <v>7</v>
      </c>
      <c r="G47" s="4" t="s">
        <v>10</v>
      </c>
      <c r="H47" s="1" t="s">
        <v>18</v>
      </c>
      <c r="I47" s="1" t="s">
        <v>10</v>
      </c>
      <c r="K47" s="1" t="str">
        <f t="shared" si="47"/>
        <v>Relative Direct Support payments</v>
      </c>
      <c r="M47" s="15">
        <f ca="1">OFFSET('Stress Multipliers'!AR$39,10*$J$14+1,0)</f>
        <v>1</v>
      </c>
      <c r="N47" s="7">
        <f ca="1">OFFSET('Stress Multipliers'!AS$39,10*$J$14+1,0)</f>
        <v>1</v>
      </c>
      <c r="O47" s="7">
        <f ca="1">OFFSET('Stress Multipliers'!AT$39,10*$J$14+1,0)</f>
        <v>1</v>
      </c>
      <c r="P47" s="7">
        <f ca="1">OFFSET('Stress Multipliers'!AU$39,10*$J$14+1,0)</f>
        <v>1</v>
      </c>
      <c r="Q47" s="7">
        <f ca="1">OFFSET('Stress Multipliers'!AV$39,10*$J$14+1,0)</f>
        <v>1</v>
      </c>
      <c r="R47" s="7">
        <f ca="1">OFFSET('Stress Multipliers'!AW$39,10*$J$14+1,0)</f>
        <v>1</v>
      </c>
      <c r="S47" s="7">
        <f ca="1">OFFSET('Stress Multipliers'!AX$39,10*$J$14+1,0)</f>
        <v>1</v>
      </c>
      <c r="T47" s="7">
        <f ca="1">OFFSET('Stress Multipliers'!AY$39,10*$J$14+1,0)</f>
        <v>1</v>
      </c>
      <c r="U47" s="7">
        <f ca="1">OFFSET('Stress Multipliers'!AZ$39,10*$J$14+1,0)</f>
        <v>1</v>
      </c>
      <c r="V47" s="7">
        <f ca="1">OFFSET('Stress Multipliers'!BA$39,10*$J$14+1,0)</f>
        <v>1</v>
      </c>
      <c r="W47" s="7">
        <f ca="1">OFFSET('Stress Multipliers'!BB$39,10*$J$14+1,0)</f>
        <v>1</v>
      </c>
      <c r="X47" s="7">
        <f ca="1">OFFSET('Stress Multipliers'!BC$39,10*$J$14+1,0)</f>
        <v>1</v>
      </c>
      <c r="Y47" s="7">
        <f ca="1">OFFSET('Stress Multipliers'!BD$39,10*$J$14+1,0)</f>
        <v>1</v>
      </c>
      <c r="Z47" s="7">
        <f ca="1">OFFSET('Stress Multipliers'!BE$39,10*$J$14+1,0)</f>
        <v>1</v>
      </c>
      <c r="AA47" s="7">
        <f ca="1">OFFSET('Stress Multipliers'!BF$39,10*$J$14+1,0)</f>
        <v>1</v>
      </c>
      <c r="AB47" s="7">
        <f ca="1">OFFSET('Stress Multipliers'!BG$39,10*$J$14+1,0)</f>
        <v>1</v>
      </c>
      <c r="AC47" s="7">
        <f ca="1">OFFSET('Stress Multipliers'!BH$39,10*$J$14+1,0)</f>
        <v>1</v>
      </c>
      <c r="AD47" s="7">
        <f ca="1">OFFSET('Stress Multipliers'!BI$39,10*$J$14+1,0)</f>
        <v>1</v>
      </c>
      <c r="AE47" s="7">
        <f ca="1">OFFSET('Stress Multipliers'!BJ$39,10*$J$14+1,0)</f>
        <v>1</v>
      </c>
      <c r="AF47" s="7">
        <f ca="1">OFFSET('Stress Multipliers'!BK$39,10*$J$14+1,0)</f>
        <v>1</v>
      </c>
      <c r="AG47" s="7">
        <f ca="1">OFFSET('Stress Multipliers'!BL$39,10*$J$14+1,0)</f>
        <v>1</v>
      </c>
      <c r="AH47" s="7">
        <f ca="1">OFFSET('Stress Multipliers'!BM$39,10*$J$14+1,0)</f>
        <v>1</v>
      </c>
      <c r="AI47" s="7">
        <f ca="1">OFFSET('Stress Multipliers'!BN$39,10*$J$14+1,0)</f>
        <v>1</v>
      </c>
      <c r="AJ47" s="7">
        <f ca="1">OFFSET('Stress Multipliers'!BO$39,10*$J$14+1,0)</f>
        <v>1</v>
      </c>
      <c r="AK47" s="7">
        <f ca="1">OFFSET('Stress Multipliers'!BP$39,10*$J$14+1,0)</f>
        <v>1</v>
      </c>
      <c r="AL47" s="7">
        <f ca="1">OFFSET('Stress Multipliers'!BQ$39,10*$J$14+1,0)</f>
        <v>1</v>
      </c>
      <c r="AM47" s="7">
        <f ca="1">OFFSET('Stress Multipliers'!BR$39,10*$J$14+1,0)</f>
        <v>1</v>
      </c>
      <c r="AN47" s="7">
        <f ca="1">OFFSET('Stress Multipliers'!BS$39,10*$J$14+1,0)</f>
        <v>1</v>
      </c>
      <c r="AO47" s="7">
        <f ca="1">OFFSET('Stress Multipliers'!BT$39,10*$J$14+1,0)</f>
        <v>1</v>
      </c>
      <c r="AP47" s="7">
        <f ca="1">OFFSET('Stress Multipliers'!BU$39,10*$J$14+1,0)</f>
        <v>1</v>
      </c>
      <c r="AQ47" s="7">
        <f ca="1">OFFSET('Stress Multipliers'!BV$39,10*$J$14+1,0)</f>
        <v>1</v>
      </c>
      <c r="AR47" s="7">
        <f ca="1">OFFSET('Stress Multipliers'!BW$39,10*$J$14+1,0)</f>
        <v>1</v>
      </c>
      <c r="AS47" s="7">
        <f ca="1">OFFSET('Stress Multipliers'!BX$39,10*$J$14+1,0)</f>
        <v>1</v>
      </c>
      <c r="AT47" s="7">
        <f ca="1">OFFSET('Stress Multipliers'!BY$39,10*$J$14+1,0)</f>
        <v>1</v>
      </c>
      <c r="AU47" s="8">
        <f ca="1">OFFSET('Stress Multipliers'!BZ$39,10*$J$14+1,0)</f>
        <v>1</v>
      </c>
      <c r="BO47" s="1" t="s">
        <v>239</v>
      </c>
    </row>
    <row r="48" spans="3:102" ht="15.75" outlineLevel="1" thickBot="1" x14ac:dyDescent="0.3">
      <c r="C48" s="4" t="str">
        <f t="shared" si="1"/>
        <v>Line 48: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48" s="4">
        <f t="shared" si="2"/>
        <v>48</v>
      </c>
      <c r="F48" s="4" t="s">
        <v>7</v>
      </c>
      <c r="G48" s="4" t="s">
        <v>10</v>
      </c>
      <c r="H48" s="1" t="s">
        <v>44</v>
      </c>
      <c r="I48" s="1" t="s">
        <v>10</v>
      </c>
      <c r="K48" s="1" t="str">
        <f t="shared" si="47"/>
        <v>Relative Direct Government receipts</v>
      </c>
      <c r="M48" s="16">
        <f ca="1">OFFSET('Stress Multipliers'!AR$39,10*$J$14+1,0)</f>
        <v>1</v>
      </c>
      <c r="N48" s="9">
        <f ca="1">OFFSET('Stress Multipliers'!AS$39,10*$J$14+1,0)</f>
        <v>1</v>
      </c>
      <c r="O48" s="9">
        <f ca="1">OFFSET('Stress Multipliers'!AT$39,10*$J$14+1,0)</f>
        <v>1</v>
      </c>
      <c r="P48" s="9">
        <f ca="1">OFFSET('Stress Multipliers'!AU$39,10*$J$14+1,0)</f>
        <v>1</v>
      </c>
      <c r="Q48" s="9">
        <f ca="1">OFFSET('Stress Multipliers'!AV$39,10*$J$14+1,0)</f>
        <v>1</v>
      </c>
      <c r="R48" s="9">
        <f ca="1">OFFSET('Stress Multipliers'!AW$39,10*$J$14+1,0)</f>
        <v>1</v>
      </c>
      <c r="S48" s="9">
        <f ca="1">OFFSET('Stress Multipliers'!AX$39,10*$J$14+1,0)</f>
        <v>1</v>
      </c>
      <c r="T48" s="9">
        <f ca="1">OFFSET('Stress Multipliers'!AY$39,10*$J$14+1,0)</f>
        <v>1</v>
      </c>
      <c r="U48" s="9">
        <f ca="1">OFFSET('Stress Multipliers'!AZ$39,10*$J$14+1,0)</f>
        <v>1</v>
      </c>
      <c r="V48" s="9">
        <f ca="1">OFFSET('Stress Multipliers'!BA$39,10*$J$14+1,0)</f>
        <v>1</v>
      </c>
      <c r="W48" s="9">
        <f ca="1">OFFSET('Stress Multipliers'!BB$39,10*$J$14+1,0)</f>
        <v>1</v>
      </c>
      <c r="X48" s="9">
        <f ca="1">OFFSET('Stress Multipliers'!BC$39,10*$J$14+1,0)</f>
        <v>1</v>
      </c>
      <c r="Y48" s="9">
        <f ca="1">OFFSET('Stress Multipliers'!BD$39,10*$J$14+1,0)</f>
        <v>1</v>
      </c>
      <c r="Z48" s="9">
        <f ca="1">OFFSET('Stress Multipliers'!BE$39,10*$J$14+1,0)</f>
        <v>1</v>
      </c>
      <c r="AA48" s="9">
        <f ca="1">OFFSET('Stress Multipliers'!BF$39,10*$J$14+1,0)</f>
        <v>1</v>
      </c>
      <c r="AB48" s="9">
        <f ca="1">OFFSET('Stress Multipliers'!BG$39,10*$J$14+1,0)</f>
        <v>1</v>
      </c>
      <c r="AC48" s="9">
        <f ca="1">OFFSET('Stress Multipliers'!BH$39,10*$J$14+1,0)</f>
        <v>1</v>
      </c>
      <c r="AD48" s="9">
        <f ca="1">OFFSET('Stress Multipliers'!BI$39,10*$J$14+1,0)</f>
        <v>1</v>
      </c>
      <c r="AE48" s="9">
        <f ca="1">OFFSET('Stress Multipliers'!BJ$39,10*$J$14+1,0)</f>
        <v>1</v>
      </c>
      <c r="AF48" s="9">
        <f ca="1">OFFSET('Stress Multipliers'!BK$39,10*$J$14+1,0)</f>
        <v>1</v>
      </c>
      <c r="AG48" s="9">
        <f ca="1">OFFSET('Stress Multipliers'!BL$39,10*$J$14+1,0)</f>
        <v>1</v>
      </c>
      <c r="AH48" s="9">
        <f ca="1">OFFSET('Stress Multipliers'!BM$39,10*$J$14+1,0)</f>
        <v>1</v>
      </c>
      <c r="AI48" s="9">
        <f ca="1">OFFSET('Stress Multipliers'!BN$39,10*$J$14+1,0)</f>
        <v>1</v>
      </c>
      <c r="AJ48" s="9">
        <f ca="1">OFFSET('Stress Multipliers'!BO$39,10*$J$14+1,0)</f>
        <v>1</v>
      </c>
      <c r="AK48" s="9">
        <f ca="1">OFFSET('Stress Multipliers'!BP$39,10*$J$14+1,0)</f>
        <v>1</v>
      </c>
      <c r="AL48" s="9">
        <f ca="1">OFFSET('Stress Multipliers'!BQ$39,10*$J$14+1,0)</f>
        <v>1</v>
      </c>
      <c r="AM48" s="9">
        <f ca="1">OFFSET('Stress Multipliers'!BR$39,10*$J$14+1,0)</f>
        <v>1</v>
      </c>
      <c r="AN48" s="9">
        <f ca="1">OFFSET('Stress Multipliers'!BS$39,10*$J$14+1,0)</f>
        <v>1</v>
      </c>
      <c r="AO48" s="9">
        <f ca="1">OFFSET('Stress Multipliers'!BT$39,10*$J$14+1,0)</f>
        <v>1</v>
      </c>
      <c r="AP48" s="9">
        <f ca="1">OFFSET('Stress Multipliers'!BU$39,10*$J$14+1,0)</f>
        <v>1</v>
      </c>
      <c r="AQ48" s="9">
        <f ca="1">OFFSET('Stress Multipliers'!BV$39,10*$J$14+1,0)</f>
        <v>1</v>
      </c>
      <c r="AR48" s="9">
        <f ca="1">OFFSET('Stress Multipliers'!BW$39,10*$J$14+1,0)</f>
        <v>1</v>
      </c>
      <c r="AS48" s="9">
        <f ca="1">OFFSET('Stress Multipliers'!BX$39,10*$J$14+1,0)</f>
        <v>1</v>
      </c>
      <c r="AT48" s="9">
        <f ca="1">OFFSET('Stress Multipliers'!BY$39,10*$J$14+1,0)</f>
        <v>1</v>
      </c>
      <c r="AU48" s="10">
        <f ca="1">OFFSET('Stress Multipliers'!BZ$39,10*$J$14+1,0)</f>
        <v>1</v>
      </c>
      <c r="BO48" s="154"/>
      <c r="BP48" s="152">
        <f>M$5</f>
        <v>2020</v>
      </c>
      <c r="BQ48" s="152">
        <f t="shared" ref="BQ48:CX48" si="50">N$5</f>
        <v>2021</v>
      </c>
      <c r="BR48" s="152">
        <f t="shared" si="50"/>
        <v>2022</v>
      </c>
      <c r="BS48" s="152">
        <f t="shared" si="50"/>
        <v>2023</v>
      </c>
      <c r="BT48" s="152">
        <f t="shared" si="50"/>
        <v>2024</v>
      </c>
      <c r="BU48" s="152">
        <f t="shared" si="50"/>
        <v>2025</v>
      </c>
      <c r="BV48" s="152">
        <f t="shared" si="50"/>
        <v>2026</v>
      </c>
      <c r="BW48" s="152">
        <f t="shared" si="50"/>
        <v>2027</v>
      </c>
      <c r="BX48" s="152">
        <f t="shared" si="50"/>
        <v>2028</v>
      </c>
      <c r="BY48" s="152">
        <f t="shared" si="50"/>
        <v>2029</v>
      </c>
      <c r="BZ48" s="152">
        <f t="shared" si="50"/>
        <v>2030</v>
      </c>
      <c r="CA48" s="152">
        <f t="shared" si="50"/>
        <v>2031</v>
      </c>
      <c r="CB48" s="152">
        <f t="shared" si="50"/>
        <v>2032</v>
      </c>
      <c r="CC48" s="152">
        <f t="shared" si="50"/>
        <v>2033</v>
      </c>
      <c r="CD48" s="152">
        <f t="shared" si="50"/>
        <v>2034</v>
      </c>
      <c r="CE48" s="152">
        <f t="shared" si="50"/>
        <v>2035</v>
      </c>
      <c r="CF48" s="152">
        <f t="shared" si="50"/>
        <v>2036</v>
      </c>
      <c r="CG48" s="152">
        <f t="shared" si="50"/>
        <v>2037</v>
      </c>
      <c r="CH48" s="152">
        <f t="shared" si="50"/>
        <v>2038</v>
      </c>
      <c r="CI48" s="152">
        <f t="shared" si="50"/>
        <v>2039</v>
      </c>
      <c r="CJ48" s="152">
        <f t="shared" si="50"/>
        <v>2040</v>
      </c>
      <c r="CK48" s="152">
        <f t="shared" si="50"/>
        <v>2041</v>
      </c>
      <c r="CL48" s="152">
        <f t="shared" si="50"/>
        <v>2042</v>
      </c>
      <c r="CM48" s="152">
        <f t="shared" si="50"/>
        <v>2043</v>
      </c>
      <c r="CN48" s="152">
        <f t="shared" si="50"/>
        <v>2044</v>
      </c>
      <c r="CO48" s="152">
        <f t="shared" si="50"/>
        <v>2045</v>
      </c>
      <c r="CP48" s="152">
        <f t="shared" si="50"/>
        <v>2046</v>
      </c>
      <c r="CQ48" s="152">
        <f t="shared" si="50"/>
        <v>2047</v>
      </c>
      <c r="CR48" s="152">
        <f t="shared" si="50"/>
        <v>2048</v>
      </c>
      <c r="CS48" s="152">
        <f t="shared" si="50"/>
        <v>2049</v>
      </c>
      <c r="CT48" s="152">
        <f t="shared" si="50"/>
        <v>2050</v>
      </c>
      <c r="CU48" s="152">
        <f t="shared" si="50"/>
        <v>2051</v>
      </c>
      <c r="CV48" s="152">
        <f t="shared" si="50"/>
        <v>2052</v>
      </c>
      <c r="CW48" s="152">
        <f t="shared" si="50"/>
        <v>2053</v>
      </c>
      <c r="CX48" s="153">
        <f t="shared" si="50"/>
        <v>2054</v>
      </c>
    </row>
    <row r="49" spans="3:102" ht="15.75" outlineLevel="1" thickBot="1" x14ac:dyDescent="0.3">
      <c r="C49" s="4" t="str">
        <f t="shared" si="1"/>
        <v/>
      </c>
      <c r="E49" s="4">
        <f t="shared" si="2"/>
        <v>49</v>
      </c>
      <c r="G49" s="4" t="s">
        <v>10</v>
      </c>
      <c r="I49" s="1" t="s">
        <v>10</v>
      </c>
      <c r="J49" s="2" t="s">
        <v>12</v>
      </c>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BO49" s="155" t="str">
        <f t="shared" ref="BO49:BO54" si="51">BO36</f>
        <v>Gross Operating Income to Company</v>
      </c>
      <c r="BP49" s="146">
        <f t="shared" ref="BP49:CX49" ca="1" si="52">M50</f>
        <v>0</v>
      </c>
      <c r="BQ49" s="146">
        <f t="shared" ca="1" si="52"/>
        <v>0</v>
      </c>
      <c r="BR49" s="146">
        <f t="shared" ca="1" si="52"/>
        <v>0</v>
      </c>
      <c r="BS49" s="146">
        <f t="shared" ca="1" si="52"/>
        <v>0</v>
      </c>
      <c r="BT49" s="146">
        <f t="shared" ca="1" si="52"/>
        <v>0</v>
      </c>
      <c r="BU49" s="146">
        <f t="shared" ca="1" si="52"/>
        <v>0</v>
      </c>
      <c r="BV49" s="146">
        <f t="shared" ca="1" si="52"/>
        <v>0</v>
      </c>
      <c r="BW49" s="146">
        <f t="shared" ca="1" si="52"/>
        <v>0</v>
      </c>
      <c r="BX49" s="146">
        <f t="shared" ca="1" si="52"/>
        <v>0</v>
      </c>
      <c r="BY49" s="146">
        <f t="shared" ca="1" si="52"/>
        <v>0</v>
      </c>
      <c r="BZ49" s="146">
        <f t="shared" ca="1" si="52"/>
        <v>0</v>
      </c>
      <c r="CA49" s="146">
        <f t="shared" ca="1" si="52"/>
        <v>0</v>
      </c>
      <c r="CB49" s="146">
        <f t="shared" ca="1" si="52"/>
        <v>0</v>
      </c>
      <c r="CC49" s="146">
        <f t="shared" ca="1" si="52"/>
        <v>0</v>
      </c>
      <c r="CD49" s="146">
        <f t="shared" ca="1" si="52"/>
        <v>0</v>
      </c>
      <c r="CE49" s="146">
        <f t="shared" ca="1" si="52"/>
        <v>0</v>
      </c>
      <c r="CF49" s="146">
        <f t="shared" ca="1" si="52"/>
        <v>0</v>
      </c>
      <c r="CG49" s="146">
        <f t="shared" ca="1" si="52"/>
        <v>0</v>
      </c>
      <c r="CH49" s="146">
        <f t="shared" ca="1" si="52"/>
        <v>0</v>
      </c>
      <c r="CI49" s="146">
        <f t="shared" ca="1" si="52"/>
        <v>0</v>
      </c>
      <c r="CJ49" s="146">
        <f t="shared" ca="1" si="52"/>
        <v>0</v>
      </c>
      <c r="CK49" s="146">
        <f t="shared" ca="1" si="52"/>
        <v>0</v>
      </c>
      <c r="CL49" s="146">
        <f t="shared" ca="1" si="52"/>
        <v>0</v>
      </c>
      <c r="CM49" s="146">
        <f t="shared" ca="1" si="52"/>
        <v>0</v>
      </c>
      <c r="CN49" s="146">
        <f t="shared" ca="1" si="52"/>
        <v>0</v>
      </c>
      <c r="CO49" s="146">
        <f t="shared" ca="1" si="52"/>
        <v>0</v>
      </c>
      <c r="CP49" s="146">
        <f t="shared" ca="1" si="52"/>
        <v>0</v>
      </c>
      <c r="CQ49" s="146">
        <f t="shared" ca="1" si="52"/>
        <v>0</v>
      </c>
      <c r="CR49" s="146">
        <f t="shared" ca="1" si="52"/>
        <v>0</v>
      </c>
      <c r="CS49" s="146">
        <f t="shared" ca="1" si="52"/>
        <v>0</v>
      </c>
      <c r="CT49" s="146">
        <f t="shared" ca="1" si="52"/>
        <v>0</v>
      </c>
      <c r="CU49" s="146">
        <f t="shared" ca="1" si="52"/>
        <v>0</v>
      </c>
      <c r="CV49" s="146">
        <f t="shared" ca="1" si="52"/>
        <v>0</v>
      </c>
      <c r="CW49" s="146">
        <f t="shared" ca="1" si="52"/>
        <v>0</v>
      </c>
      <c r="CX49" s="147">
        <f t="shared" ca="1" si="52"/>
        <v>0</v>
      </c>
    </row>
    <row r="50" spans="3:102" outlineLevel="1" x14ac:dyDescent="0.25">
      <c r="C50" s="4" t="str">
        <f t="shared" si="1"/>
        <v>Line 50: Gross Income. This is a calculation. This is simply the basecase multiplied by the relative scenario.</v>
      </c>
      <c r="E50" s="4">
        <f t="shared" si="2"/>
        <v>50</v>
      </c>
      <c r="F50" s="4" t="s">
        <v>8</v>
      </c>
      <c r="G50" s="4" t="s">
        <v>10</v>
      </c>
      <c r="H50" s="1" t="s">
        <v>21</v>
      </c>
      <c r="I50" s="1" t="s">
        <v>10</v>
      </c>
      <c r="K50" s="1" t="s">
        <v>0</v>
      </c>
      <c r="M50" s="32">
        <f t="shared" ref="M50:AU53" ca="1" si="53">M36*M43</f>
        <v>0</v>
      </c>
      <c r="N50" s="33">
        <f t="shared" ca="1" si="53"/>
        <v>0</v>
      </c>
      <c r="O50" s="33">
        <f t="shared" ca="1" si="53"/>
        <v>0</v>
      </c>
      <c r="P50" s="33">
        <f t="shared" ca="1" si="53"/>
        <v>0</v>
      </c>
      <c r="Q50" s="33">
        <f t="shared" ca="1" si="53"/>
        <v>0</v>
      </c>
      <c r="R50" s="33">
        <f t="shared" ca="1" si="53"/>
        <v>0</v>
      </c>
      <c r="S50" s="33">
        <f t="shared" ca="1" si="53"/>
        <v>0</v>
      </c>
      <c r="T50" s="33">
        <f t="shared" ca="1" si="53"/>
        <v>0</v>
      </c>
      <c r="U50" s="33">
        <f t="shared" ca="1" si="53"/>
        <v>0</v>
      </c>
      <c r="V50" s="33">
        <f t="shared" ca="1" si="53"/>
        <v>0</v>
      </c>
      <c r="W50" s="33">
        <f t="shared" ca="1" si="53"/>
        <v>0</v>
      </c>
      <c r="X50" s="33">
        <f t="shared" ca="1" si="53"/>
        <v>0</v>
      </c>
      <c r="Y50" s="33">
        <f t="shared" ca="1" si="53"/>
        <v>0</v>
      </c>
      <c r="Z50" s="33">
        <f t="shared" ca="1" si="53"/>
        <v>0</v>
      </c>
      <c r="AA50" s="33">
        <f t="shared" ca="1" si="53"/>
        <v>0</v>
      </c>
      <c r="AB50" s="33">
        <f t="shared" ca="1" si="53"/>
        <v>0</v>
      </c>
      <c r="AC50" s="33">
        <f t="shared" ca="1" si="53"/>
        <v>0</v>
      </c>
      <c r="AD50" s="33">
        <f t="shared" ca="1" si="53"/>
        <v>0</v>
      </c>
      <c r="AE50" s="33">
        <f t="shared" ca="1" si="53"/>
        <v>0</v>
      </c>
      <c r="AF50" s="33">
        <f t="shared" ca="1" si="53"/>
        <v>0</v>
      </c>
      <c r="AG50" s="33">
        <f t="shared" ca="1" si="53"/>
        <v>0</v>
      </c>
      <c r="AH50" s="33">
        <f t="shared" ca="1" si="53"/>
        <v>0</v>
      </c>
      <c r="AI50" s="33">
        <f t="shared" ca="1" si="53"/>
        <v>0</v>
      </c>
      <c r="AJ50" s="33">
        <f t="shared" ca="1" si="53"/>
        <v>0</v>
      </c>
      <c r="AK50" s="33">
        <f t="shared" ca="1" si="53"/>
        <v>0</v>
      </c>
      <c r="AL50" s="33">
        <f t="shared" ca="1" si="53"/>
        <v>0</v>
      </c>
      <c r="AM50" s="33">
        <f t="shared" ca="1" si="53"/>
        <v>0</v>
      </c>
      <c r="AN50" s="33">
        <f t="shared" ca="1" si="53"/>
        <v>0</v>
      </c>
      <c r="AO50" s="33">
        <f t="shared" ca="1" si="53"/>
        <v>0</v>
      </c>
      <c r="AP50" s="33">
        <f t="shared" ca="1" si="53"/>
        <v>0</v>
      </c>
      <c r="AQ50" s="33">
        <f t="shared" ca="1" si="53"/>
        <v>0</v>
      </c>
      <c r="AR50" s="33">
        <f t="shared" ca="1" si="53"/>
        <v>0</v>
      </c>
      <c r="AS50" s="33">
        <f t="shared" ca="1" si="53"/>
        <v>0</v>
      </c>
      <c r="AT50" s="33">
        <f t="shared" ca="1" si="53"/>
        <v>0</v>
      </c>
      <c r="AU50" s="34">
        <f t="shared" ca="1" si="53"/>
        <v>0</v>
      </c>
      <c r="BO50" s="156" t="str">
        <f t="shared" si="51"/>
        <v>Operating Expenses</v>
      </c>
      <c r="BP50" s="150">
        <f t="shared" ref="BP50:BY52" ca="1" si="54">-M51</f>
        <v>0</v>
      </c>
      <c r="BQ50" s="150">
        <f t="shared" ca="1" si="54"/>
        <v>0</v>
      </c>
      <c r="BR50" s="150">
        <f t="shared" ca="1" si="54"/>
        <v>0</v>
      </c>
      <c r="BS50" s="150">
        <f t="shared" ca="1" si="54"/>
        <v>0</v>
      </c>
      <c r="BT50" s="150">
        <f t="shared" ca="1" si="54"/>
        <v>0</v>
      </c>
      <c r="BU50" s="150">
        <f t="shared" ca="1" si="54"/>
        <v>0</v>
      </c>
      <c r="BV50" s="150">
        <f t="shared" ca="1" si="54"/>
        <v>0</v>
      </c>
      <c r="BW50" s="150">
        <f t="shared" ca="1" si="54"/>
        <v>0</v>
      </c>
      <c r="BX50" s="150">
        <f t="shared" ca="1" si="54"/>
        <v>0</v>
      </c>
      <c r="BY50" s="150">
        <f t="shared" ca="1" si="54"/>
        <v>0</v>
      </c>
      <c r="BZ50" s="150">
        <f t="shared" ref="BZ50:CI52" ca="1" si="55">-W51</f>
        <v>0</v>
      </c>
      <c r="CA50" s="150">
        <f t="shared" ca="1" si="55"/>
        <v>0</v>
      </c>
      <c r="CB50" s="150">
        <f t="shared" ca="1" si="55"/>
        <v>0</v>
      </c>
      <c r="CC50" s="150">
        <f t="shared" ca="1" si="55"/>
        <v>0</v>
      </c>
      <c r="CD50" s="150">
        <f t="shared" ca="1" si="55"/>
        <v>0</v>
      </c>
      <c r="CE50" s="150">
        <f t="shared" ca="1" si="55"/>
        <v>0</v>
      </c>
      <c r="CF50" s="150">
        <f t="shared" ca="1" si="55"/>
        <v>0</v>
      </c>
      <c r="CG50" s="150">
        <f t="shared" ca="1" si="55"/>
        <v>0</v>
      </c>
      <c r="CH50" s="150">
        <f t="shared" ca="1" si="55"/>
        <v>0</v>
      </c>
      <c r="CI50" s="150">
        <f t="shared" ca="1" si="55"/>
        <v>0</v>
      </c>
      <c r="CJ50" s="150">
        <f t="shared" ref="CJ50:CS52" ca="1" si="56">-AG51</f>
        <v>0</v>
      </c>
      <c r="CK50" s="150">
        <f t="shared" ca="1" si="56"/>
        <v>0</v>
      </c>
      <c r="CL50" s="150">
        <f t="shared" ca="1" si="56"/>
        <v>0</v>
      </c>
      <c r="CM50" s="150">
        <f t="shared" ca="1" si="56"/>
        <v>0</v>
      </c>
      <c r="CN50" s="150">
        <f t="shared" ca="1" si="56"/>
        <v>0</v>
      </c>
      <c r="CO50" s="150">
        <f t="shared" ca="1" si="56"/>
        <v>0</v>
      </c>
      <c r="CP50" s="150">
        <f t="shared" ca="1" si="56"/>
        <v>0</v>
      </c>
      <c r="CQ50" s="150">
        <f t="shared" ca="1" si="56"/>
        <v>0</v>
      </c>
      <c r="CR50" s="150">
        <f t="shared" ca="1" si="56"/>
        <v>0</v>
      </c>
      <c r="CS50" s="150">
        <f t="shared" ca="1" si="56"/>
        <v>0</v>
      </c>
      <c r="CT50" s="150">
        <f t="shared" ref="CT50:CX52" ca="1" si="57">-AQ51</f>
        <v>0</v>
      </c>
      <c r="CU50" s="150">
        <f t="shared" ca="1" si="57"/>
        <v>0</v>
      </c>
      <c r="CV50" s="150">
        <f t="shared" ca="1" si="57"/>
        <v>0</v>
      </c>
      <c r="CW50" s="150">
        <f t="shared" ca="1" si="57"/>
        <v>0</v>
      </c>
      <c r="CX50" s="151">
        <f t="shared" ca="1" si="57"/>
        <v>0</v>
      </c>
    </row>
    <row r="51" spans="3:102" outlineLevel="1" x14ac:dyDescent="0.25">
      <c r="C51" s="4" t="str">
        <f t="shared" si="1"/>
        <v>Line 51: Operating Expenses. This is a calculation. This is simply the basecase multiplied by the relative scenario.</v>
      </c>
      <c r="E51" s="4">
        <f t="shared" si="2"/>
        <v>51</v>
      </c>
      <c r="F51" s="4" t="s">
        <v>8</v>
      </c>
      <c r="G51" s="4" t="s">
        <v>10</v>
      </c>
      <c r="H51" s="1" t="s">
        <v>21</v>
      </c>
      <c r="I51" s="1" t="s">
        <v>10</v>
      </c>
      <c r="K51" s="1" t="s">
        <v>4</v>
      </c>
      <c r="M51" s="35">
        <f t="shared" ca="1" si="53"/>
        <v>0</v>
      </c>
      <c r="N51" s="36">
        <f t="shared" ca="1" si="53"/>
        <v>0</v>
      </c>
      <c r="O51" s="36">
        <f t="shared" ca="1" si="53"/>
        <v>0</v>
      </c>
      <c r="P51" s="36">
        <f t="shared" ca="1" si="53"/>
        <v>0</v>
      </c>
      <c r="Q51" s="36">
        <f t="shared" ca="1" si="53"/>
        <v>0</v>
      </c>
      <c r="R51" s="36">
        <f t="shared" ca="1" si="53"/>
        <v>0</v>
      </c>
      <c r="S51" s="36">
        <f t="shared" ca="1" si="53"/>
        <v>0</v>
      </c>
      <c r="T51" s="36">
        <f t="shared" ca="1" si="53"/>
        <v>0</v>
      </c>
      <c r="U51" s="36">
        <f t="shared" ca="1" si="53"/>
        <v>0</v>
      </c>
      <c r="V51" s="36">
        <f t="shared" ca="1" si="53"/>
        <v>0</v>
      </c>
      <c r="W51" s="36">
        <f t="shared" ca="1" si="53"/>
        <v>0</v>
      </c>
      <c r="X51" s="36">
        <f t="shared" ca="1" si="53"/>
        <v>0</v>
      </c>
      <c r="Y51" s="36">
        <f t="shared" ca="1" si="53"/>
        <v>0</v>
      </c>
      <c r="Z51" s="36">
        <f t="shared" ca="1" si="53"/>
        <v>0</v>
      </c>
      <c r="AA51" s="36">
        <f t="shared" ca="1" si="53"/>
        <v>0</v>
      </c>
      <c r="AB51" s="36">
        <f t="shared" ca="1" si="53"/>
        <v>0</v>
      </c>
      <c r="AC51" s="36">
        <f t="shared" ca="1" si="53"/>
        <v>0</v>
      </c>
      <c r="AD51" s="36">
        <f t="shared" ca="1" si="53"/>
        <v>0</v>
      </c>
      <c r="AE51" s="36">
        <f t="shared" ca="1" si="53"/>
        <v>0</v>
      </c>
      <c r="AF51" s="36">
        <f t="shared" ca="1" si="53"/>
        <v>0</v>
      </c>
      <c r="AG51" s="36">
        <f t="shared" ca="1" si="53"/>
        <v>0</v>
      </c>
      <c r="AH51" s="36">
        <f t="shared" ca="1" si="53"/>
        <v>0</v>
      </c>
      <c r="AI51" s="36">
        <f t="shared" ca="1" si="53"/>
        <v>0</v>
      </c>
      <c r="AJ51" s="36">
        <f t="shared" ca="1" si="53"/>
        <v>0</v>
      </c>
      <c r="AK51" s="36">
        <f t="shared" ca="1" si="53"/>
        <v>0</v>
      </c>
      <c r="AL51" s="36">
        <f t="shared" ca="1" si="53"/>
        <v>0</v>
      </c>
      <c r="AM51" s="36">
        <f t="shared" ca="1" si="53"/>
        <v>0</v>
      </c>
      <c r="AN51" s="36">
        <f t="shared" ca="1" si="53"/>
        <v>0</v>
      </c>
      <c r="AO51" s="36">
        <f t="shared" ca="1" si="53"/>
        <v>0</v>
      </c>
      <c r="AP51" s="36">
        <f t="shared" ca="1" si="53"/>
        <v>0</v>
      </c>
      <c r="AQ51" s="36">
        <f t="shared" ca="1" si="53"/>
        <v>0</v>
      </c>
      <c r="AR51" s="36">
        <f t="shared" ca="1" si="53"/>
        <v>0</v>
      </c>
      <c r="AS51" s="36">
        <f t="shared" ca="1" si="53"/>
        <v>0</v>
      </c>
      <c r="AT51" s="36">
        <f t="shared" ca="1" si="53"/>
        <v>0</v>
      </c>
      <c r="AU51" s="37">
        <f t="shared" ca="1" si="53"/>
        <v>0</v>
      </c>
      <c r="BO51" s="156" t="str">
        <f t="shared" si="51"/>
        <v>Expected Debt Principal Repayments</v>
      </c>
      <c r="BP51" s="150">
        <f t="shared" ca="1" si="54"/>
        <v>0</v>
      </c>
      <c r="BQ51" s="150">
        <f t="shared" ca="1" si="54"/>
        <v>0</v>
      </c>
      <c r="BR51" s="150">
        <f t="shared" ca="1" si="54"/>
        <v>0</v>
      </c>
      <c r="BS51" s="150">
        <f t="shared" ca="1" si="54"/>
        <v>0</v>
      </c>
      <c r="BT51" s="150">
        <f t="shared" ca="1" si="54"/>
        <v>0</v>
      </c>
      <c r="BU51" s="150">
        <f t="shared" ca="1" si="54"/>
        <v>0</v>
      </c>
      <c r="BV51" s="150">
        <f t="shared" ca="1" si="54"/>
        <v>0</v>
      </c>
      <c r="BW51" s="150">
        <f t="shared" ca="1" si="54"/>
        <v>0</v>
      </c>
      <c r="BX51" s="150">
        <f t="shared" ca="1" si="54"/>
        <v>0</v>
      </c>
      <c r="BY51" s="150">
        <f t="shared" ca="1" si="54"/>
        <v>0</v>
      </c>
      <c r="BZ51" s="150">
        <f t="shared" ca="1" si="55"/>
        <v>0</v>
      </c>
      <c r="CA51" s="150">
        <f t="shared" ca="1" si="55"/>
        <v>0</v>
      </c>
      <c r="CB51" s="150">
        <f t="shared" ca="1" si="55"/>
        <v>0</v>
      </c>
      <c r="CC51" s="150">
        <f t="shared" ca="1" si="55"/>
        <v>0</v>
      </c>
      <c r="CD51" s="150">
        <f t="shared" ca="1" si="55"/>
        <v>0</v>
      </c>
      <c r="CE51" s="150">
        <f t="shared" ca="1" si="55"/>
        <v>0</v>
      </c>
      <c r="CF51" s="150">
        <f t="shared" ca="1" si="55"/>
        <v>0</v>
      </c>
      <c r="CG51" s="150">
        <f t="shared" ca="1" si="55"/>
        <v>0</v>
      </c>
      <c r="CH51" s="150">
        <f t="shared" ca="1" si="55"/>
        <v>0</v>
      </c>
      <c r="CI51" s="150">
        <f t="shared" ca="1" si="55"/>
        <v>0</v>
      </c>
      <c r="CJ51" s="150">
        <f t="shared" ca="1" si="56"/>
        <v>0</v>
      </c>
      <c r="CK51" s="150">
        <f t="shared" ca="1" si="56"/>
        <v>0</v>
      </c>
      <c r="CL51" s="150">
        <f t="shared" ca="1" si="56"/>
        <v>0</v>
      </c>
      <c r="CM51" s="150">
        <f t="shared" ca="1" si="56"/>
        <v>0</v>
      </c>
      <c r="CN51" s="150">
        <f t="shared" ca="1" si="56"/>
        <v>0</v>
      </c>
      <c r="CO51" s="150">
        <f t="shared" ca="1" si="56"/>
        <v>0</v>
      </c>
      <c r="CP51" s="150">
        <f t="shared" ca="1" si="56"/>
        <v>0</v>
      </c>
      <c r="CQ51" s="150">
        <f t="shared" ca="1" si="56"/>
        <v>0</v>
      </c>
      <c r="CR51" s="150">
        <f t="shared" ca="1" si="56"/>
        <v>0</v>
      </c>
      <c r="CS51" s="150">
        <f t="shared" ca="1" si="56"/>
        <v>0</v>
      </c>
      <c r="CT51" s="150">
        <f t="shared" ca="1" si="57"/>
        <v>0</v>
      </c>
      <c r="CU51" s="150">
        <f t="shared" ca="1" si="57"/>
        <v>0</v>
      </c>
      <c r="CV51" s="150">
        <f t="shared" ca="1" si="57"/>
        <v>0</v>
      </c>
      <c r="CW51" s="150">
        <f t="shared" ca="1" si="57"/>
        <v>0</v>
      </c>
      <c r="CX51" s="151">
        <f t="shared" ca="1" si="57"/>
        <v>0</v>
      </c>
    </row>
    <row r="52" spans="3:102" outlineLevel="1" x14ac:dyDescent="0.25">
      <c r="C52" s="4" t="str">
        <f t="shared" si="1"/>
        <v>Line 52: Debt Principal payment required. This is a calculation. This is simply the basecase multiplied by the relative scenario.</v>
      </c>
      <c r="E52" s="4">
        <f t="shared" si="2"/>
        <v>52</v>
      </c>
      <c r="F52" s="4" t="s">
        <v>8</v>
      </c>
      <c r="G52" s="4" t="s">
        <v>10</v>
      </c>
      <c r="H52" s="1" t="s">
        <v>21</v>
      </c>
      <c r="I52" s="1" t="s">
        <v>10</v>
      </c>
      <c r="K52" s="1" t="s">
        <v>247</v>
      </c>
      <c r="M52" s="35">
        <f t="shared" ca="1" si="53"/>
        <v>0</v>
      </c>
      <c r="N52" s="36">
        <f t="shared" ca="1" si="53"/>
        <v>0</v>
      </c>
      <c r="O52" s="36">
        <f t="shared" ca="1" si="53"/>
        <v>0</v>
      </c>
      <c r="P52" s="36">
        <f t="shared" ca="1" si="53"/>
        <v>0</v>
      </c>
      <c r="Q52" s="36">
        <f t="shared" ca="1" si="53"/>
        <v>0</v>
      </c>
      <c r="R52" s="36">
        <f t="shared" ca="1" si="53"/>
        <v>0</v>
      </c>
      <c r="S52" s="36">
        <f t="shared" ca="1" si="53"/>
        <v>0</v>
      </c>
      <c r="T52" s="36">
        <f t="shared" ca="1" si="53"/>
        <v>0</v>
      </c>
      <c r="U52" s="36">
        <f t="shared" ca="1" si="53"/>
        <v>0</v>
      </c>
      <c r="V52" s="36">
        <f t="shared" ca="1" si="53"/>
        <v>0</v>
      </c>
      <c r="W52" s="36">
        <f t="shared" ca="1" si="53"/>
        <v>0</v>
      </c>
      <c r="X52" s="36">
        <f t="shared" ca="1" si="53"/>
        <v>0</v>
      </c>
      <c r="Y52" s="36">
        <f t="shared" ca="1" si="53"/>
        <v>0</v>
      </c>
      <c r="Z52" s="36">
        <f t="shared" ca="1" si="53"/>
        <v>0</v>
      </c>
      <c r="AA52" s="36">
        <f t="shared" ca="1" si="53"/>
        <v>0</v>
      </c>
      <c r="AB52" s="36">
        <f t="shared" ca="1" si="53"/>
        <v>0</v>
      </c>
      <c r="AC52" s="36">
        <f t="shared" ca="1" si="53"/>
        <v>0</v>
      </c>
      <c r="AD52" s="36">
        <f t="shared" ca="1" si="53"/>
        <v>0</v>
      </c>
      <c r="AE52" s="36">
        <f t="shared" ca="1" si="53"/>
        <v>0</v>
      </c>
      <c r="AF52" s="36">
        <f t="shared" ca="1" si="53"/>
        <v>0</v>
      </c>
      <c r="AG52" s="36">
        <f t="shared" ca="1" si="53"/>
        <v>0</v>
      </c>
      <c r="AH52" s="36">
        <f t="shared" ca="1" si="53"/>
        <v>0</v>
      </c>
      <c r="AI52" s="36">
        <f t="shared" ca="1" si="53"/>
        <v>0</v>
      </c>
      <c r="AJ52" s="36">
        <f t="shared" ca="1" si="53"/>
        <v>0</v>
      </c>
      <c r="AK52" s="36">
        <f t="shared" ca="1" si="53"/>
        <v>0</v>
      </c>
      <c r="AL52" s="36">
        <f t="shared" ca="1" si="53"/>
        <v>0</v>
      </c>
      <c r="AM52" s="36">
        <f t="shared" ca="1" si="53"/>
        <v>0</v>
      </c>
      <c r="AN52" s="36">
        <f t="shared" ca="1" si="53"/>
        <v>0</v>
      </c>
      <c r="AO52" s="36">
        <f t="shared" ca="1" si="53"/>
        <v>0</v>
      </c>
      <c r="AP52" s="36">
        <f t="shared" ca="1" si="53"/>
        <v>0</v>
      </c>
      <c r="AQ52" s="36">
        <f t="shared" ca="1" si="53"/>
        <v>0</v>
      </c>
      <c r="AR52" s="36">
        <f t="shared" ca="1" si="53"/>
        <v>0</v>
      </c>
      <c r="AS52" s="36">
        <f t="shared" ca="1" si="53"/>
        <v>0</v>
      </c>
      <c r="AT52" s="36">
        <f t="shared" ca="1" si="53"/>
        <v>0</v>
      </c>
      <c r="AU52" s="37">
        <f t="shared" ca="1" si="53"/>
        <v>0</v>
      </c>
      <c r="BO52" s="156" t="str">
        <f t="shared" si="51"/>
        <v>Expected Debt Interest Repayments</v>
      </c>
      <c r="BP52" s="150">
        <f t="shared" ca="1" si="54"/>
        <v>0</v>
      </c>
      <c r="BQ52" s="150">
        <f t="shared" ca="1" si="54"/>
        <v>0</v>
      </c>
      <c r="BR52" s="150">
        <f t="shared" ca="1" si="54"/>
        <v>0</v>
      </c>
      <c r="BS52" s="150">
        <f t="shared" ca="1" si="54"/>
        <v>0</v>
      </c>
      <c r="BT52" s="150">
        <f t="shared" ca="1" si="54"/>
        <v>0</v>
      </c>
      <c r="BU52" s="150">
        <f t="shared" ca="1" si="54"/>
        <v>0</v>
      </c>
      <c r="BV52" s="150">
        <f t="shared" ca="1" si="54"/>
        <v>0</v>
      </c>
      <c r="BW52" s="150">
        <f t="shared" ca="1" si="54"/>
        <v>0</v>
      </c>
      <c r="BX52" s="150">
        <f t="shared" ca="1" si="54"/>
        <v>0</v>
      </c>
      <c r="BY52" s="150">
        <f t="shared" ca="1" si="54"/>
        <v>0</v>
      </c>
      <c r="BZ52" s="150">
        <f t="shared" ca="1" si="55"/>
        <v>0</v>
      </c>
      <c r="CA52" s="150">
        <f t="shared" ca="1" si="55"/>
        <v>0</v>
      </c>
      <c r="CB52" s="150">
        <f t="shared" ca="1" si="55"/>
        <v>0</v>
      </c>
      <c r="CC52" s="150">
        <f t="shared" ca="1" si="55"/>
        <v>0</v>
      </c>
      <c r="CD52" s="150">
        <f t="shared" ca="1" si="55"/>
        <v>0</v>
      </c>
      <c r="CE52" s="150">
        <f t="shared" ca="1" si="55"/>
        <v>0</v>
      </c>
      <c r="CF52" s="150">
        <f t="shared" ca="1" si="55"/>
        <v>0</v>
      </c>
      <c r="CG52" s="150">
        <f t="shared" ca="1" si="55"/>
        <v>0</v>
      </c>
      <c r="CH52" s="150">
        <f t="shared" ca="1" si="55"/>
        <v>0</v>
      </c>
      <c r="CI52" s="150">
        <f t="shared" ca="1" si="55"/>
        <v>0</v>
      </c>
      <c r="CJ52" s="150">
        <f t="shared" ca="1" si="56"/>
        <v>0</v>
      </c>
      <c r="CK52" s="150">
        <f t="shared" ca="1" si="56"/>
        <v>0</v>
      </c>
      <c r="CL52" s="150">
        <f t="shared" ca="1" si="56"/>
        <v>0</v>
      </c>
      <c r="CM52" s="150">
        <f t="shared" ca="1" si="56"/>
        <v>0</v>
      </c>
      <c r="CN52" s="150">
        <f t="shared" ca="1" si="56"/>
        <v>0</v>
      </c>
      <c r="CO52" s="150">
        <f t="shared" ca="1" si="56"/>
        <v>0</v>
      </c>
      <c r="CP52" s="150">
        <f t="shared" ca="1" si="56"/>
        <v>0</v>
      </c>
      <c r="CQ52" s="150">
        <f t="shared" ca="1" si="56"/>
        <v>0</v>
      </c>
      <c r="CR52" s="150">
        <f t="shared" ca="1" si="56"/>
        <v>0</v>
      </c>
      <c r="CS52" s="150">
        <f t="shared" ca="1" si="56"/>
        <v>0</v>
      </c>
      <c r="CT52" s="150">
        <f t="shared" ca="1" si="57"/>
        <v>0</v>
      </c>
      <c r="CU52" s="150">
        <f t="shared" ca="1" si="57"/>
        <v>0</v>
      </c>
      <c r="CV52" s="150">
        <f t="shared" ca="1" si="57"/>
        <v>0</v>
      </c>
      <c r="CW52" s="150">
        <f t="shared" ca="1" si="57"/>
        <v>0</v>
      </c>
      <c r="CX52" s="151">
        <f t="shared" ca="1" si="57"/>
        <v>0</v>
      </c>
    </row>
    <row r="53" spans="3:102" outlineLevel="1" x14ac:dyDescent="0.25">
      <c r="C53" s="4" t="str">
        <f t="shared" si="1"/>
        <v>Line 53: Debt Interest payment required. This is a calculation. This is simply the basecase multiplied by the relative scenario.</v>
      </c>
      <c r="E53" s="4">
        <f t="shared" si="2"/>
        <v>53</v>
      </c>
      <c r="F53" s="4" t="s">
        <v>8</v>
      </c>
      <c r="G53" s="4" t="s">
        <v>10</v>
      </c>
      <c r="H53" s="1" t="s">
        <v>21</v>
      </c>
      <c r="I53" s="1" t="s">
        <v>10</v>
      </c>
      <c r="K53" s="1" t="s">
        <v>46</v>
      </c>
      <c r="M53" s="35">
        <f t="shared" ca="1" si="53"/>
        <v>0</v>
      </c>
      <c r="N53" s="36">
        <f t="shared" ca="1" si="53"/>
        <v>0</v>
      </c>
      <c r="O53" s="36">
        <f t="shared" ca="1" si="53"/>
        <v>0</v>
      </c>
      <c r="P53" s="36">
        <f t="shared" ca="1" si="53"/>
        <v>0</v>
      </c>
      <c r="Q53" s="36">
        <f t="shared" ca="1" si="53"/>
        <v>0</v>
      </c>
      <c r="R53" s="36">
        <f t="shared" ca="1" si="53"/>
        <v>0</v>
      </c>
      <c r="S53" s="36">
        <f t="shared" ca="1" si="53"/>
        <v>0</v>
      </c>
      <c r="T53" s="36">
        <f t="shared" ca="1" si="53"/>
        <v>0</v>
      </c>
      <c r="U53" s="36">
        <f t="shared" ca="1" si="53"/>
        <v>0</v>
      </c>
      <c r="V53" s="36">
        <f t="shared" ca="1" si="53"/>
        <v>0</v>
      </c>
      <c r="W53" s="36">
        <f t="shared" ca="1" si="53"/>
        <v>0</v>
      </c>
      <c r="X53" s="36">
        <f t="shared" ca="1" si="53"/>
        <v>0</v>
      </c>
      <c r="Y53" s="36">
        <f t="shared" ca="1" si="53"/>
        <v>0</v>
      </c>
      <c r="Z53" s="36">
        <f t="shared" ca="1" si="53"/>
        <v>0</v>
      </c>
      <c r="AA53" s="36">
        <f t="shared" ca="1" si="53"/>
        <v>0</v>
      </c>
      <c r="AB53" s="36">
        <f t="shared" ca="1" si="53"/>
        <v>0</v>
      </c>
      <c r="AC53" s="36">
        <f t="shared" ca="1" si="53"/>
        <v>0</v>
      </c>
      <c r="AD53" s="36">
        <f t="shared" ca="1" si="53"/>
        <v>0</v>
      </c>
      <c r="AE53" s="36">
        <f t="shared" ca="1" si="53"/>
        <v>0</v>
      </c>
      <c r="AF53" s="36">
        <f t="shared" ca="1" si="53"/>
        <v>0</v>
      </c>
      <c r="AG53" s="36">
        <f t="shared" ca="1" si="53"/>
        <v>0</v>
      </c>
      <c r="AH53" s="36">
        <f t="shared" ca="1" si="53"/>
        <v>0</v>
      </c>
      <c r="AI53" s="36">
        <f t="shared" ca="1" si="53"/>
        <v>0</v>
      </c>
      <c r="AJ53" s="36">
        <f t="shared" ca="1" si="53"/>
        <v>0</v>
      </c>
      <c r="AK53" s="36">
        <f t="shared" ca="1" si="53"/>
        <v>0</v>
      </c>
      <c r="AL53" s="36">
        <f t="shared" ca="1" si="53"/>
        <v>0</v>
      </c>
      <c r="AM53" s="36">
        <f t="shared" ca="1" si="53"/>
        <v>0</v>
      </c>
      <c r="AN53" s="36">
        <f t="shared" ca="1" si="53"/>
        <v>0</v>
      </c>
      <c r="AO53" s="36">
        <f t="shared" ca="1" si="53"/>
        <v>0</v>
      </c>
      <c r="AP53" s="36">
        <f t="shared" ca="1" si="53"/>
        <v>0</v>
      </c>
      <c r="AQ53" s="36">
        <f t="shared" ca="1" si="53"/>
        <v>0</v>
      </c>
      <c r="AR53" s="36">
        <f t="shared" ca="1" si="53"/>
        <v>0</v>
      </c>
      <c r="AS53" s="36">
        <f t="shared" ca="1" si="53"/>
        <v>0</v>
      </c>
      <c r="AT53" s="36">
        <f t="shared" ca="1" si="53"/>
        <v>0</v>
      </c>
      <c r="AU53" s="37">
        <f t="shared" ca="1" si="53"/>
        <v>0</v>
      </c>
      <c r="BO53" s="156" t="str">
        <f t="shared" si="51"/>
        <v>Direct Support payments</v>
      </c>
      <c r="BP53" s="150">
        <f t="shared" ref="BP53:CX53" ca="1" si="58">-M55</f>
        <v>0</v>
      </c>
      <c r="BQ53" s="150">
        <f t="shared" ca="1" si="58"/>
        <v>0</v>
      </c>
      <c r="BR53" s="150">
        <f t="shared" ca="1" si="58"/>
        <v>0</v>
      </c>
      <c r="BS53" s="150">
        <f t="shared" ca="1" si="58"/>
        <v>0</v>
      </c>
      <c r="BT53" s="150">
        <f t="shared" ca="1" si="58"/>
        <v>0</v>
      </c>
      <c r="BU53" s="150">
        <f t="shared" ca="1" si="58"/>
        <v>0</v>
      </c>
      <c r="BV53" s="150">
        <f t="shared" ca="1" si="58"/>
        <v>0</v>
      </c>
      <c r="BW53" s="150">
        <f t="shared" ca="1" si="58"/>
        <v>0</v>
      </c>
      <c r="BX53" s="150">
        <f t="shared" ca="1" si="58"/>
        <v>0</v>
      </c>
      <c r="BY53" s="150">
        <f t="shared" ca="1" si="58"/>
        <v>0</v>
      </c>
      <c r="BZ53" s="150">
        <f t="shared" ca="1" si="58"/>
        <v>0</v>
      </c>
      <c r="CA53" s="150">
        <f t="shared" ca="1" si="58"/>
        <v>0</v>
      </c>
      <c r="CB53" s="150">
        <f t="shared" ca="1" si="58"/>
        <v>0</v>
      </c>
      <c r="CC53" s="150">
        <f t="shared" ca="1" si="58"/>
        <v>0</v>
      </c>
      <c r="CD53" s="150">
        <f t="shared" ca="1" si="58"/>
        <v>0</v>
      </c>
      <c r="CE53" s="150">
        <f t="shared" ca="1" si="58"/>
        <v>0</v>
      </c>
      <c r="CF53" s="150">
        <f t="shared" ca="1" si="58"/>
        <v>0</v>
      </c>
      <c r="CG53" s="150">
        <f t="shared" ca="1" si="58"/>
        <v>0</v>
      </c>
      <c r="CH53" s="150">
        <f t="shared" ca="1" si="58"/>
        <v>0</v>
      </c>
      <c r="CI53" s="150">
        <f t="shared" ca="1" si="58"/>
        <v>0</v>
      </c>
      <c r="CJ53" s="150">
        <f t="shared" ca="1" si="58"/>
        <v>0</v>
      </c>
      <c r="CK53" s="150">
        <f t="shared" ca="1" si="58"/>
        <v>0</v>
      </c>
      <c r="CL53" s="150">
        <f t="shared" ca="1" si="58"/>
        <v>0</v>
      </c>
      <c r="CM53" s="150">
        <f t="shared" ca="1" si="58"/>
        <v>0</v>
      </c>
      <c r="CN53" s="150">
        <f t="shared" ca="1" si="58"/>
        <v>0</v>
      </c>
      <c r="CO53" s="150">
        <f t="shared" ca="1" si="58"/>
        <v>0</v>
      </c>
      <c r="CP53" s="150">
        <f t="shared" ca="1" si="58"/>
        <v>0</v>
      </c>
      <c r="CQ53" s="150">
        <f t="shared" ca="1" si="58"/>
        <v>0</v>
      </c>
      <c r="CR53" s="150">
        <f t="shared" ca="1" si="58"/>
        <v>0</v>
      </c>
      <c r="CS53" s="150">
        <f t="shared" ca="1" si="58"/>
        <v>0</v>
      </c>
      <c r="CT53" s="150">
        <f t="shared" ca="1" si="58"/>
        <v>0</v>
      </c>
      <c r="CU53" s="150">
        <f t="shared" ca="1" si="58"/>
        <v>0</v>
      </c>
      <c r="CV53" s="150">
        <f t="shared" ca="1" si="58"/>
        <v>0</v>
      </c>
      <c r="CW53" s="150">
        <f t="shared" ca="1" si="58"/>
        <v>0</v>
      </c>
      <c r="CX53" s="151">
        <f t="shared" ca="1" si="58"/>
        <v>0</v>
      </c>
    </row>
    <row r="54" spans="3:102" outlineLevel="1" x14ac:dyDescent="0.25">
      <c r="C54" s="4" t="str">
        <f t="shared" si="1"/>
        <v>Line 54: Net cashflow after debt servicing. This is a calculation. This is the sum of scenario income and costs</v>
      </c>
      <c r="E54" s="4">
        <f t="shared" si="2"/>
        <v>54</v>
      </c>
      <c r="F54" s="4" t="s">
        <v>8</v>
      </c>
      <c r="G54" s="4" t="s">
        <v>10</v>
      </c>
      <c r="H54" s="1" t="s">
        <v>52</v>
      </c>
      <c r="I54" s="1" t="s">
        <v>10</v>
      </c>
      <c r="K54" s="1" t="s">
        <v>16</v>
      </c>
      <c r="M54" s="35">
        <f ca="1">SUM(M50:M53)</f>
        <v>0</v>
      </c>
      <c r="N54" s="36">
        <f t="shared" ref="N54:AU54" ca="1" si="59">SUM(N50:N53)</f>
        <v>0</v>
      </c>
      <c r="O54" s="36">
        <f t="shared" ca="1" si="59"/>
        <v>0</v>
      </c>
      <c r="P54" s="36">
        <f t="shared" ca="1" si="59"/>
        <v>0</v>
      </c>
      <c r="Q54" s="36">
        <f t="shared" ca="1" si="59"/>
        <v>0</v>
      </c>
      <c r="R54" s="36">
        <f t="shared" ca="1" si="59"/>
        <v>0</v>
      </c>
      <c r="S54" s="36">
        <f t="shared" ca="1" si="59"/>
        <v>0</v>
      </c>
      <c r="T54" s="36">
        <f t="shared" ca="1" si="59"/>
        <v>0</v>
      </c>
      <c r="U54" s="36">
        <f t="shared" ca="1" si="59"/>
        <v>0</v>
      </c>
      <c r="V54" s="36">
        <f t="shared" ca="1" si="59"/>
        <v>0</v>
      </c>
      <c r="W54" s="36">
        <f t="shared" ca="1" si="59"/>
        <v>0</v>
      </c>
      <c r="X54" s="36">
        <f t="shared" ca="1" si="59"/>
        <v>0</v>
      </c>
      <c r="Y54" s="36">
        <f t="shared" ca="1" si="59"/>
        <v>0</v>
      </c>
      <c r="Z54" s="36">
        <f t="shared" ca="1" si="59"/>
        <v>0</v>
      </c>
      <c r="AA54" s="36">
        <f t="shared" ca="1" si="59"/>
        <v>0</v>
      </c>
      <c r="AB54" s="36">
        <f t="shared" ca="1" si="59"/>
        <v>0</v>
      </c>
      <c r="AC54" s="36">
        <f t="shared" ca="1" si="59"/>
        <v>0</v>
      </c>
      <c r="AD54" s="36">
        <f t="shared" ca="1" si="59"/>
        <v>0</v>
      </c>
      <c r="AE54" s="36">
        <f t="shared" ca="1" si="59"/>
        <v>0</v>
      </c>
      <c r="AF54" s="36">
        <f t="shared" ca="1" si="59"/>
        <v>0</v>
      </c>
      <c r="AG54" s="36">
        <f t="shared" ca="1" si="59"/>
        <v>0</v>
      </c>
      <c r="AH54" s="36">
        <f t="shared" ca="1" si="59"/>
        <v>0</v>
      </c>
      <c r="AI54" s="36">
        <f t="shared" ca="1" si="59"/>
        <v>0</v>
      </c>
      <c r="AJ54" s="36">
        <f t="shared" ca="1" si="59"/>
        <v>0</v>
      </c>
      <c r="AK54" s="36">
        <f t="shared" ca="1" si="59"/>
        <v>0</v>
      </c>
      <c r="AL54" s="36">
        <f t="shared" ca="1" si="59"/>
        <v>0</v>
      </c>
      <c r="AM54" s="36">
        <f t="shared" ca="1" si="59"/>
        <v>0</v>
      </c>
      <c r="AN54" s="36">
        <f t="shared" ca="1" si="59"/>
        <v>0</v>
      </c>
      <c r="AO54" s="36">
        <f t="shared" ca="1" si="59"/>
        <v>0</v>
      </c>
      <c r="AP54" s="36">
        <f t="shared" ca="1" si="59"/>
        <v>0</v>
      </c>
      <c r="AQ54" s="36">
        <f t="shared" ca="1" si="59"/>
        <v>0</v>
      </c>
      <c r="AR54" s="36">
        <f t="shared" ca="1" si="59"/>
        <v>0</v>
      </c>
      <c r="AS54" s="36">
        <f t="shared" ca="1" si="59"/>
        <v>0</v>
      </c>
      <c r="AT54" s="36">
        <f t="shared" ca="1" si="59"/>
        <v>0</v>
      </c>
      <c r="AU54" s="37">
        <f t="shared" ca="1" si="59"/>
        <v>0</v>
      </c>
      <c r="BO54" s="157" t="str">
        <f t="shared" si="51"/>
        <v>Direct Government receipts</v>
      </c>
      <c r="BP54" s="148">
        <f t="shared" ref="BP54:CX54" ca="1" si="60">M56</f>
        <v>0</v>
      </c>
      <c r="BQ54" s="148">
        <f t="shared" ca="1" si="60"/>
        <v>0</v>
      </c>
      <c r="BR54" s="148">
        <f t="shared" ca="1" si="60"/>
        <v>0</v>
      </c>
      <c r="BS54" s="148">
        <f t="shared" ca="1" si="60"/>
        <v>0</v>
      </c>
      <c r="BT54" s="148">
        <f t="shared" ca="1" si="60"/>
        <v>0</v>
      </c>
      <c r="BU54" s="148">
        <f t="shared" ca="1" si="60"/>
        <v>0</v>
      </c>
      <c r="BV54" s="148">
        <f t="shared" ca="1" si="60"/>
        <v>0</v>
      </c>
      <c r="BW54" s="148">
        <f t="shared" ca="1" si="60"/>
        <v>0</v>
      </c>
      <c r="BX54" s="148">
        <f t="shared" ca="1" si="60"/>
        <v>0</v>
      </c>
      <c r="BY54" s="148">
        <f t="shared" ca="1" si="60"/>
        <v>0</v>
      </c>
      <c r="BZ54" s="148">
        <f t="shared" ca="1" si="60"/>
        <v>0</v>
      </c>
      <c r="CA54" s="148">
        <f t="shared" ca="1" si="60"/>
        <v>0</v>
      </c>
      <c r="CB54" s="148">
        <f t="shared" ca="1" si="60"/>
        <v>0</v>
      </c>
      <c r="CC54" s="148">
        <f t="shared" ca="1" si="60"/>
        <v>0</v>
      </c>
      <c r="CD54" s="148">
        <f t="shared" ca="1" si="60"/>
        <v>0</v>
      </c>
      <c r="CE54" s="148">
        <f t="shared" ca="1" si="60"/>
        <v>0</v>
      </c>
      <c r="CF54" s="148">
        <f t="shared" ca="1" si="60"/>
        <v>0</v>
      </c>
      <c r="CG54" s="148">
        <f t="shared" ca="1" si="60"/>
        <v>0</v>
      </c>
      <c r="CH54" s="148">
        <f t="shared" ca="1" si="60"/>
        <v>0</v>
      </c>
      <c r="CI54" s="148">
        <f t="shared" ca="1" si="60"/>
        <v>0</v>
      </c>
      <c r="CJ54" s="148">
        <f t="shared" ca="1" si="60"/>
        <v>0</v>
      </c>
      <c r="CK54" s="148">
        <f t="shared" ca="1" si="60"/>
        <v>0</v>
      </c>
      <c r="CL54" s="148">
        <f t="shared" ca="1" si="60"/>
        <v>0</v>
      </c>
      <c r="CM54" s="148">
        <f t="shared" ca="1" si="60"/>
        <v>0</v>
      </c>
      <c r="CN54" s="148">
        <f t="shared" ca="1" si="60"/>
        <v>0</v>
      </c>
      <c r="CO54" s="148">
        <f t="shared" ca="1" si="60"/>
        <v>0</v>
      </c>
      <c r="CP54" s="148">
        <f t="shared" ca="1" si="60"/>
        <v>0</v>
      </c>
      <c r="CQ54" s="148">
        <f t="shared" ca="1" si="60"/>
        <v>0</v>
      </c>
      <c r="CR54" s="148">
        <f t="shared" ca="1" si="60"/>
        <v>0</v>
      </c>
      <c r="CS54" s="148">
        <f t="shared" ca="1" si="60"/>
        <v>0</v>
      </c>
      <c r="CT54" s="148">
        <f t="shared" ca="1" si="60"/>
        <v>0</v>
      </c>
      <c r="CU54" s="148">
        <f t="shared" ca="1" si="60"/>
        <v>0</v>
      </c>
      <c r="CV54" s="148">
        <f t="shared" ca="1" si="60"/>
        <v>0</v>
      </c>
      <c r="CW54" s="148">
        <f t="shared" ca="1" si="60"/>
        <v>0</v>
      </c>
      <c r="CX54" s="149">
        <f t="shared" ca="1" si="60"/>
        <v>0</v>
      </c>
    </row>
    <row r="55" spans="3:102" outlineLevel="1" x14ac:dyDescent="0.25">
      <c r="C55" s="4" t="str">
        <f t="shared" si="1"/>
        <v>Line 55: Direct Support payments. This is a calculation. This is simply the basecase multiplied by the relative scenario.</v>
      </c>
      <c r="E55" s="4">
        <f t="shared" si="2"/>
        <v>55</v>
      </c>
      <c r="F55" s="4" t="s">
        <v>8</v>
      </c>
      <c r="G55" s="4" t="s">
        <v>10</v>
      </c>
      <c r="H55" s="1" t="s">
        <v>21</v>
      </c>
      <c r="I55" s="1" t="s">
        <v>10</v>
      </c>
      <c r="K55" s="1" t="str">
        <f>K40</f>
        <v>Direct Support payments</v>
      </c>
      <c r="M55" s="38">
        <f t="shared" ref="M55:AU56" ca="1" si="61">M40*M47</f>
        <v>0</v>
      </c>
      <c r="N55" s="39">
        <f t="shared" ca="1" si="61"/>
        <v>0</v>
      </c>
      <c r="O55" s="39">
        <f t="shared" ca="1" si="61"/>
        <v>0</v>
      </c>
      <c r="P55" s="39">
        <f t="shared" ca="1" si="61"/>
        <v>0</v>
      </c>
      <c r="Q55" s="39">
        <f t="shared" ca="1" si="61"/>
        <v>0</v>
      </c>
      <c r="R55" s="39">
        <f t="shared" ca="1" si="61"/>
        <v>0</v>
      </c>
      <c r="S55" s="39">
        <f t="shared" ca="1" si="61"/>
        <v>0</v>
      </c>
      <c r="T55" s="39">
        <f t="shared" ca="1" si="61"/>
        <v>0</v>
      </c>
      <c r="U55" s="39">
        <f t="shared" ca="1" si="61"/>
        <v>0</v>
      </c>
      <c r="V55" s="39">
        <f t="shared" ca="1" si="61"/>
        <v>0</v>
      </c>
      <c r="W55" s="39">
        <f t="shared" ca="1" si="61"/>
        <v>0</v>
      </c>
      <c r="X55" s="39">
        <f t="shared" ca="1" si="61"/>
        <v>0</v>
      </c>
      <c r="Y55" s="39">
        <f t="shared" ca="1" si="61"/>
        <v>0</v>
      </c>
      <c r="Z55" s="39">
        <f t="shared" ca="1" si="61"/>
        <v>0</v>
      </c>
      <c r="AA55" s="39">
        <f t="shared" ca="1" si="61"/>
        <v>0</v>
      </c>
      <c r="AB55" s="39">
        <f t="shared" ca="1" si="61"/>
        <v>0</v>
      </c>
      <c r="AC55" s="39">
        <f t="shared" ca="1" si="61"/>
        <v>0</v>
      </c>
      <c r="AD55" s="39">
        <f t="shared" ca="1" si="61"/>
        <v>0</v>
      </c>
      <c r="AE55" s="39">
        <f t="shared" ca="1" si="61"/>
        <v>0</v>
      </c>
      <c r="AF55" s="39">
        <f t="shared" ca="1" si="61"/>
        <v>0</v>
      </c>
      <c r="AG55" s="39">
        <f t="shared" ca="1" si="61"/>
        <v>0</v>
      </c>
      <c r="AH55" s="39">
        <f t="shared" ca="1" si="61"/>
        <v>0</v>
      </c>
      <c r="AI55" s="39">
        <f t="shared" ca="1" si="61"/>
        <v>0</v>
      </c>
      <c r="AJ55" s="39">
        <f t="shared" ca="1" si="61"/>
        <v>0</v>
      </c>
      <c r="AK55" s="39">
        <f t="shared" ca="1" si="61"/>
        <v>0</v>
      </c>
      <c r="AL55" s="39">
        <f t="shared" ca="1" si="61"/>
        <v>0</v>
      </c>
      <c r="AM55" s="39">
        <f t="shared" ca="1" si="61"/>
        <v>0</v>
      </c>
      <c r="AN55" s="39">
        <f t="shared" ca="1" si="61"/>
        <v>0</v>
      </c>
      <c r="AO55" s="39">
        <f t="shared" ca="1" si="61"/>
        <v>0</v>
      </c>
      <c r="AP55" s="39">
        <f t="shared" ca="1" si="61"/>
        <v>0</v>
      </c>
      <c r="AQ55" s="39">
        <f t="shared" ca="1" si="61"/>
        <v>0</v>
      </c>
      <c r="AR55" s="39">
        <f t="shared" ca="1" si="61"/>
        <v>0</v>
      </c>
      <c r="AS55" s="39">
        <f t="shared" ca="1" si="61"/>
        <v>0</v>
      </c>
      <c r="AT55" s="39">
        <f t="shared" ca="1" si="61"/>
        <v>0</v>
      </c>
      <c r="AU55" s="40">
        <f t="shared" ca="1" si="61"/>
        <v>0</v>
      </c>
      <c r="BO55" s="155" t="s">
        <v>236</v>
      </c>
      <c r="BP55" s="146">
        <f t="shared" ref="BP55:CX55" ca="1" si="62">BP49-BP50</f>
        <v>0</v>
      </c>
      <c r="BQ55" s="146">
        <f t="shared" ca="1" si="62"/>
        <v>0</v>
      </c>
      <c r="BR55" s="146">
        <f t="shared" ca="1" si="62"/>
        <v>0</v>
      </c>
      <c r="BS55" s="146">
        <f t="shared" ca="1" si="62"/>
        <v>0</v>
      </c>
      <c r="BT55" s="146">
        <f t="shared" ca="1" si="62"/>
        <v>0</v>
      </c>
      <c r="BU55" s="146">
        <f t="shared" ca="1" si="62"/>
        <v>0</v>
      </c>
      <c r="BV55" s="146">
        <f t="shared" ca="1" si="62"/>
        <v>0</v>
      </c>
      <c r="BW55" s="146">
        <f t="shared" ca="1" si="62"/>
        <v>0</v>
      </c>
      <c r="BX55" s="146">
        <f t="shared" ca="1" si="62"/>
        <v>0</v>
      </c>
      <c r="BY55" s="146">
        <f t="shared" ca="1" si="62"/>
        <v>0</v>
      </c>
      <c r="BZ55" s="146">
        <f t="shared" ca="1" si="62"/>
        <v>0</v>
      </c>
      <c r="CA55" s="146">
        <f t="shared" ca="1" si="62"/>
        <v>0</v>
      </c>
      <c r="CB55" s="146">
        <f t="shared" ca="1" si="62"/>
        <v>0</v>
      </c>
      <c r="CC55" s="146">
        <f t="shared" ca="1" si="62"/>
        <v>0</v>
      </c>
      <c r="CD55" s="146">
        <f t="shared" ca="1" si="62"/>
        <v>0</v>
      </c>
      <c r="CE55" s="146">
        <f t="shared" ca="1" si="62"/>
        <v>0</v>
      </c>
      <c r="CF55" s="146">
        <f t="shared" ca="1" si="62"/>
        <v>0</v>
      </c>
      <c r="CG55" s="146">
        <f t="shared" ca="1" si="62"/>
        <v>0</v>
      </c>
      <c r="CH55" s="146">
        <f t="shared" ca="1" si="62"/>
        <v>0</v>
      </c>
      <c r="CI55" s="146">
        <f t="shared" ca="1" si="62"/>
        <v>0</v>
      </c>
      <c r="CJ55" s="146">
        <f t="shared" ca="1" si="62"/>
        <v>0</v>
      </c>
      <c r="CK55" s="146">
        <f t="shared" ca="1" si="62"/>
        <v>0</v>
      </c>
      <c r="CL55" s="146">
        <f t="shared" ca="1" si="62"/>
        <v>0</v>
      </c>
      <c r="CM55" s="146">
        <f t="shared" ca="1" si="62"/>
        <v>0</v>
      </c>
      <c r="CN55" s="146">
        <f t="shared" ca="1" si="62"/>
        <v>0</v>
      </c>
      <c r="CO55" s="146">
        <f t="shared" ca="1" si="62"/>
        <v>0</v>
      </c>
      <c r="CP55" s="146">
        <f t="shared" ca="1" si="62"/>
        <v>0</v>
      </c>
      <c r="CQ55" s="146">
        <f t="shared" ca="1" si="62"/>
        <v>0</v>
      </c>
      <c r="CR55" s="146">
        <f t="shared" ca="1" si="62"/>
        <v>0</v>
      </c>
      <c r="CS55" s="146">
        <f t="shared" ca="1" si="62"/>
        <v>0</v>
      </c>
      <c r="CT55" s="146">
        <f t="shared" ca="1" si="62"/>
        <v>0</v>
      </c>
      <c r="CU55" s="146">
        <f t="shared" ca="1" si="62"/>
        <v>0</v>
      </c>
      <c r="CV55" s="146">
        <f t="shared" ca="1" si="62"/>
        <v>0</v>
      </c>
      <c r="CW55" s="146">
        <f t="shared" ca="1" si="62"/>
        <v>0</v>
      </c>
      <c r="CX55" s="147">
        <f t="shared" ca="1" si="62"/>
        <v>0</v>
      </c>
    </row>
    <row r="56" spans="3:102" ht="15.75" outlineLevel="1" thickBot="1" x14ac:dyDescent="0.3">
      <c r="C56" s="4" t="str">
        <f t="shared" si="1"/>
        <v>Line 56: Direct Government receipts. This is a calculation. This is simply the basecase multiplied by the relative scenario.</v>
      </c>
      <c r="E56" s="4">
        <f t="shared" si="2"/>
        <v>56</v>
      </c>
      <c r="F56" s="4" t="s">
        <v>8</v>
      </c>
      <c r="G56" s="4" t="s">
        <v>10</v>
      </c>
      <c r="H56" s="1" t="s">
        <v>21</v>
      </c>
      <c r="I56" s="1" t="s">
        <v>10</v>
      </c>
      <c r="K56" s="1" t="str">
        <f>K41</f>
        <v>Direct Government receipts</v>
      </c>
      <c r="M56" s="59">
        <f t="shared" ca="1" si="61"/>
        <v>0</v>
      </c>
      <c r="N56" s="60">
        <f t="shared" ca="1" si="61"/>
        <v>0</v>
      </c>
      <c r="O56" s="60">
        <f t="shared" ca="1" si="61"/>
        <v>0</v>
      </c>
      <c r="P56" s="60">
        <f t="shared" ca="1" si="61"/>
        <v>0</v>
      </c>
      <c r="Q56" s="60">
        <f t="shared" ca="1" si="61"/>
        <v>0</v>
      </c>
      <c r="R56" s="60">
        <f t="shared" ca="1" si="61"/>
        <v>0</v>
      </c>
      <c r="S56" s="60">
        <f t="shared" ca="1" si="61"/>
        <v>0</v>
      </c>
      <c r="T56" s="60">
        <f t="shared" ca="1" si="61"/>
        <v>0</v>
      </c>
      <c r="U56" s="60">
        <f t="shared" ca="1" si="61"/>
        <v>0</v>
      </c>
      <c r="V56" s="60">
        <f t="shared" ca="1" si="61"/>
        <v>0</v>
      </c>
      <c r="W56" s="60">
        <f t="shared" ca="1" si="61"/>
        <v>0</v>
      </c>
      <c r="X56" s="60">
        <f t="shared" ca="1" si="61"/>
        <v>0</v>
      </c>
      <c r="Y56" s="60">
        <f t="shared" ca="1" si="61"/>
        <v>0</v>
      </c>
      <c r="Z56" s="60">
        <f t="shared" ca="1" si="61"/>
        <v>0</v>
      </c>
      <c r="AA56" s="60">
        <f t="shared" ca="1" si="61"/>
        <v>0</v>
      </c>
      <c r="AB56" s="60">
        <f t="shared" ca="1" si="61"/>
        <v>0</v>
      </c>
      <c r="AC56" s="60">
        <f t="shared" ca="1" si="61"/>
        <v>0</v>
      </c>
      <c r="AD56" s="60">
        <f t="shared" ca="1" si="61"/>
        <v>0</v>
      </c>
      <c r="AE56" s="60">
        <f t="shared" ca="1" si="61"/>
        <v>0</v>
      </c>
      <c r="AF56" s="60">
        <f t="shared" ca="1" si="61"/>
        <v>0</v>
      </c>
      <c r="AG56" s="60">
        <f t="shared" ca="1" si="61"/>
        <v>0</v>
      </c>
      <c r="AH56" s="60">
        <f t="shared" ca="1" si="61"/>
        <v>0</v>
      </c>
      <c r="AI56" s="60">
        <f t="shared" ca="1" si="61"/>
        <v>0</v>
      </c>
      <c r="AJ56" s="60">
        <f t="shared" ca="1" si="61"/>
        <v>0</v>
      </c>
      <c r="AK56" s="60">
        <f t="shared" ca="1" si="61"/>
        <v>0</v>
      </c>
      <c r="AL56" s="60">
        <f t="shared" ca="1" si="61"/>
        <v>0</v>
      </c>
      <c r="AM56" s="60">
        <f t="shared" ca="1" si="61"/>
        <v>0</v>
      </c>
      <c r="AN56" s="60">
        <f t="shared" ca="1" si="61"/>
        <v>0</v>
      </c>
      <c r="AO56" s="60">
        <f t="shared" ca="1" si="61"/>
        <v>0</v>
      </c>
      <c r="AP56" s="60">
        <f t="shared" ca="1" si="61"/>
        <v>0</v>
      </c>
      <c r="AQ56" s="60">
        <f t="shared" ca="1" si="61"/>
        <v>0</v>
      </c>
      <c r="AR56" s="60">
        <f t="shared" ca="1" si="61"/>
        <v>0</v>
      </c>
      <c r="AS56" s="60">
        <f t="shared" ca="1" si="61"/>
        <v>0</v>
      </c>
      <c r="AT56" s="60">
        <f t="shared" ca="1" si="61"/>
        <v>0</v>
      </c>
      <c r="AU56" s="61">
        <f t="shared" ca="1" si="61"/>
        <v>0</v>
      </c>
      <c r="BO56" s="156" t="s">
        <v>237</v>
      </c>
      <c r="BP56" s="150">
        <f t="shared" ref="BP56:CX56" ca="1" si="63">BP51+BP52</f>
        <v>0</v>
      </c>
      <c r="BQ56" s="150">
        <f t="shared" ca="1" si="63"/>
        <v>0</v>
      </c>
      <c r="BR56" s="150">
        <f t="shared" ca="1" si="63"/>
        <v>0</v>
      </c>
      <c r="BS56" s="150">
        <f t="shared" ca="1" si="63"/>
        <v>0</v>
      </c>
      <c r="BT56" s="150">
        <f t="shared" ca="1" si="63"/>
        <v>0</v>
      </c>
      <c r="BU56" s="150">
        <f t="shared" ca="1" si="63"/>
        <v>0</v>
      </c>
      <c r="BV56" s="150">
        <f t="shared" ca="1" si="63"/>
        <v>0</v>
      </c>
      <c r="BW56" s="150">
        <f t="shared" ca="1" si="63"/>
        <v>0</v>
      </c>
      <c r="BX56" s="150">
        <f t="shared" ca="1" si="63"/>
        <v>0</v>
      </c>
      <c r="BY56" s="150">
        <f t="shared" ca="1" si="63"/>
        <v>0</v>
      </c>
      <c r="BZ56" s="150">
        <f t="shared" ca="1" si="63"/>
        <v>0</v>
      </c>
      <c r="CA56" s="150">
        <f t="shared" ca="1" si="63"/>
        <v>0</v>
      </c>
      <c r="CB56" s="150">
        <f t="shared" ca="1" si="63"/>
        <v>0</v>
      </c>
      <c r="CC56" s="150">
        <f t="shared" ca="1" si="63"/>
        <v>0</v>
      </c>
      <c r="CD56" s="150">
        <f t="shared" ca="1" si="63"/>
        <v>0</v>
      </c>
      <c r="CE56" s="150">
        <f t="shared" ca="1" si="63"/>
        <v>0</v>
      </c>
      <c r="CF56" s="150">
        <f t="shared" ca="1" si="63"/>
        <v>0</v>
      </c>
      <c r="CG56" s="150">
        <f t="shared" ca="1" si="63"/>
        <v>0</v>
      </c>
      <c r="CH56" s="150">
        <f t="shared" ca="1" si="63"/>
        <v>0</v>
      </c>
      <c r="CI56" s="150">
        <f t="shared" ca="1" si="63"/>
        <v>0</v>
      </c>
      <c r="CJ56" s="150">
        <f t="shared" ca="1" si="63"/>
        <v>0</v>
      </c>
      <c r="CK56" s="150">
        <f t="shared" ca="1" si="63"/>
        <v>0</v>
      </c>
      <c r="CL56" s="150">
        <f t="shared" ca="1" si="63"/>
        <v>0</v>
      </c>
      <c r="CM56" s="150">
        <f t="shared" ca="1" si="63"/>
        <v>0</v>
      </c>
      <c r="CN56" s="150">
        <f t="shared" ca="1" si="63"/>
        <v>0</v>
      </c>
      <c r="CO56" s="150">
        <f t="shared" ca="1" si="63"/>
        <v>0</v>
      </c>
      <c r="CP56" s="150">
        <f t="shared" ca="1" si="63"/>
        <v>0</v>
      </c>
      <c r="CQ56" s="150">
        <f t="shared" ca="1" si="63"/>
        <v>0</v>
      </c>
      <c r="CR56" s="150">
        <f t="shared" ca="1" si="63"/>
        <v>0</v>
      </c>
      <c r="CS56" s="150">
        <f t="shared" ca="1" si="63"/>
        <v>0</v>
      </c>
      <c r="CT56" s="150">
        <f t="shared" ca="1" si="63"/>
        <v>0</v>
      </c>
      <c r="CU56" s="150">
        <f t="shared" ca="1" si="63"/>
        <v>0</v>
      </c>
      <c r="CV56" s="150">
        <f t="shared" ca="1" si="63"/>
        <v>0</v>
      </c>
      <c r="CW56" s="150">
        <f t="shared" ca="1" si="63"/>
        <v>0</v>
      </c>
      <c r="CX56" s="151">
        <f t="shared" ca="1" si="63"/>
        <v>0</v>
      </c>
    </row>
    <row r="57" spans="3:102" outlineLevel="1" x14ac:dyDescent="0.25">
      <c r="C57" s="4" t="str">
        <f t="shared" si="1"/>
        <v/>
      </c>
      <c r="E57" s="4">
        <f t="shared" si="2"/>
        <v>57</v>
      </c>
      <c r="G57" s="4" t="s">
        <v>10</v>
      </c>
      <c r="I57" s="1" t="s">
        <v>10</v>
      </c>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BO57" s="157" t="s">
        <v>241</v>
      </c>
      <c r="BP57" s="148">
        <f ca="1">BP53-BP54</f>
        <v>0</v>
      </c>
      <c r="BQ57" s="148">
        <f t="shared" ref="BQ57:CX57" ca="1" si="64">BQ53-BQ54</f>
        <v>0</v>
      </c>
      <c r="BR57" s="148">
        <f t="shared" ca="1" si="64"/>
        <v>0</v>
      </c>
      <c r="BS57" s="148">
        <f t="shared" ca="1" si="64"/>
        <v>0</v>
      </c>
      <c r="BT57" s="148">
        <f t="shared" ca="1" si="64"/>
        <v>0</v>
      </c>
      <c r="BU57" s="148">
        <f t="shared" ca="1" si="64"/>
        <v>0</v>
      </c>
      <c r="BV57" s="148">
        <f t="shared" ca="1" si="64"/>
        <v>0</v>
      </c>
      <c r="BW57" s="148">
        <f t="shared" ca="1" si="64"/>
        <v>0</v>
      </c>
      <c r="BX57" s="148">
        <f t="shared" ca="1" si="64"/>
        <v>0</v>
      </c>
      <c r="BY57" s="148">
        <f t="shared" ca="1" si="64"/>
        <v>0</v>
      </c>
      <c r="BZ57" s="148">
        <f t="shared" ca="1" si="64"/>
        <v>0</v>
      </c>
      <c r="CA57" s="148">
        <f t="shared" ca="1" si="64"/>
        <v>0</v>
      </c>
      <c r="CB57" s="148">
        <f t="shared" ca="1" si="64"/>
        <v>0</v>
      </c>
      <c r="CC57" s="148">
        <f t="shared" ca="1" si="64"/>
        <v>0</v>
      </c>
      <c r="CD57" s="148">
        <f t="shared" ca="1" si="64"/>
        <v>0</v>
      </c>
      <c r="CE57" s="148">
        <f t="shared" ca="1" si="64"/>
        <v>0</v>
      </c>
      <c r="CF57" s="148">
        <f t="shared" ca="1" si="64"/>
        <v>0</v>
      </c>
      <c r="CG57" s="148">
        <f t="shared" ca="1" si="64"/>
        <v>0</v>
      </c>
      <c r="CH57" s="148">
        <f t="shared" ca="1" si="64"/>
        <v>0</v>
      </c>
      <c r="CI57" s="148">
        <f t="shared" ca="1" si="64"/>
        <v>0</v>
      </c>
      <c r="CJ57" s="148">
        <f t="shared" ca="1" si="64"/>
        <v>0</v>
      </c>
      <c r="CK57" s="148">
        <f t="shared" ca="1" si="64"/>
        <v>0</v>
      </c>
      <c r="CL57" s="148">
        <f t="shared" ca="1" si="64"/>
        <v>0</v>
      </c>
      <c r="CM57" s="148">
        <f t="shared" ca="1" si="64"/>
        <v>0</v>
      </c>
      <c r="CN57" s="148">
        <f t="shared" ca="1" si="64"/>
        <v>0</v>
      </c>
      <c r="CO57" s="148">
        <f t="shared" ca="1" si="64"/>
        <v>0</v>
      </c>
      <c r="CP57" s="148">
        <f t="shared" ca="1" si="64"/>
        <v>0</v>
      </c>
      <c r="CQ57" s="148">
        <f t="shared" ca="1" si="64"/>
        <v>0</v>
      </c>
      <c r="CR57" s="148">
        <f t="shared" ca="1" si="64"/>
        <v>0</v>
      </c>
      <c r="CS57" s="148">
        <f t="shared" ca="1" si="64"/>
        <v>0</v>
      </c>
      <c r="CT57" s="148">
        <f t="shared" ca="1" si="64"/>
        <v>0</v>
      </c>
      <c r="CU57" s="148">
        <f t="shared" ca="1" si="64"/>
        <v>0</v>
      </c>
      <c r="CV57" s="148">
        <f t="shared" ca="1" si="64"/>
        <v>0</v>
      </c>
      <c r="CW57" s="148">
        <f t="shared" ca="1" si="64"/>
        <v>0</v>
      </c>
      <c r="CX57" s="149">
        <f t="shared" ca="1" si="64"/>
        <v>0</v>
      </c>
    </row>
    <row r="58" spans="3:102" s="45" customFormat="1" x14ac:dyDescent="0.25">
      <c r="C58" s="44" t="str">
        <f t="shared" si="1"/>
        <v/>
      </c>
      <c r="D58" s="44"/>
      <c r="E58" s="44">
        <f t="shared" si="2"/>
        <v>58</v>
      </c>
      <c r="F58" s="44"/>
      <c r="G58" s="44" t="s">
        <v>10</v>
      </c>
      <c r="I58" s="45" t="s">
        <v>10</v>
      </c>
    </row>
    <row r="59" spans="3:102" ht="19.5" thickBot="1" x14ac:dyDescent="0.35">
      <c r="C59" s="4" t="str">
        <f t="shared" si="1"/>
        <v>Line 59: . This is a new section of the model. These are the combined cashflow of New Project and Existing Business</v>
      </c>
      <c r="E59" s="4">
        <f t="shared" si="2"/>
        <v>59</v>
      </c>
      <c r="F59" s="4" t="s">
        <v>23</v>
      </c>
      <c r="G59" s="4" t="s">
        <v>10</v>
      </c>
      <c r="H59" s="3" t="s">
        <v>24</v>
      </c>
      <c r="I59" s="1" t="s">
        <v>10</v>
      </c>
      <c r="J59" s="3" t="s">
        <v>22</v>
      </c>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BO59" s="154"/>
      <c r="BP59" s="152">
        <f>M$5</f>
        <v>2020</v>
      </c>
      <c r="BQ59" s="152">
        <f t="shared" ref="BQ59:CX59" si="65">N$5</f>
        <v>2021</v>
      </c>
      <c r="BR59" s="152">
        <f t="shared" si="65"/>
        <v>2022</v>
      </c>
      <c r="BS59" s="152">
        <f t="shared" si="65"/>
        <v>2023</v>
      </c>
      <c r="BT59" s="152">
        <f t="shared" si="65"/>
        <v>2024</v>
      </c>
      <c r="BU59" s="152">
        <f t="shared" si="65"/>
        <v>2025</v>
      </c>
      <c r="BV59" s="152">
        <f t="shared" si="65"/>
        <v>2026</v>
      </c>
      <c r="BW59" s="152">
        <f t="shared" si="65"/>
        <v>2027</v>
      </c>
      <c r="BX59" s="152">
        <f t="shared" si="65"/>
        <v>2028</v>
      </c>
      <c r="BY59" s="152">
        <f t="shared" si="65"/>
        <v>2029</v>
      </c>
      <c r="BZ59" s="152">
        <f t="shared" si="65"/>
        <v>2030</v>
      </c>
      <c r="CA59" s="152">
        <f t="shared" si="65"/>
        <v>2031</v>
      </c>
      <c r="CB59" s="152">
        <f t="shared" si="65"/>
        <v>2032</v>
      </c>
      <c r="CC59" s="152">
        <f t="shared" si="65"/>
        <v>2033</v>
      </c>
      <c r="CD59" s="152">
        <f t="shared" si="65"/>
        <v>2034</v>
      </c>
      <c r="CE59" s="152">
        <f t="shared" si="65"/>
        <v>2035</v>
      </c>
      <c r="CF59" s="152">
        <f t="shared" si="65"/>
        <v>2036</v>
      </c>
      <c r="CG59" s="152">
        <f t="shared" si="65"/>
        <v>2037</v>
      </c>
      <c r="CH59" s="152">
        <f t="shared" si="65"/>
        <v>2038</v>
      </c>
      <c r="CI59" s="152">
        <f t="shared" si="65"/>
        <v>2039</v>
      </c>
      <c r="CJ59" s="152">
        <f t="shared" si="65"/>
        <v>2040</v>
      </c>
      <c r="CK59" s="152">
        <f t="shared" si="65"/>
        <v>2041</v>
      </c>
      <c r="CL59" s="152">
        <f t="shared" si="65"/>
        <v>2042</v>
      </c>
      <c r="CM59" s="152">
        <f t="shared" si="65"/>
        <v>2043</v>
      </c>
      <c r="CN59" s="152">
        <f t="shared" si="65"/>
        <v>2044</v>
      </c>
      <c r="CO59" s="152">
        <f t="shared" si="65"/>
        <v>2045</v>
      </c>
      <c r="CP59" s="152">
        <f t="shared" si="65"/>
        <v>2046</v>
      </c>
      <c r="CQ59" s="152">
        <f t="shared" si="65"/>
        <v>2047</v>
      </c>
      <c r="CR59" s="152">
        <f t="shared" si="65"/>
        <v>2048</v>
      </c>
      <c r="CS59" s="152">
        <f t="shared" si="65"/>
        <v>2049</v>
      </c>
      <c r="CT59" s="152">
        <f t="shared" si="65"/>
        <v>2050</v>
      </c>
      <c r="CU59" s="152">
        <f t="shared" si="65"/>
        <v>2051</v>
      </c>
      <c r="CV59" s="152">
        <f t="shared" si="65"/>
        <v>2052</v>
      </c>
      <c r="CW59" s="152">
        <f t="shared" si="65"/>
        <v>2053</v>
      </c>
      <c r="CX59" s="153">
        <f t="shared" si="65"/>
        <v>2054</v>
      </c>
    </row>
    <row r="60" spans="3:102" x14ac:dyDescent="0.25">
      <c r="C60" s="4" t="str">
        <f t="shared" si="1"/>
        <v>Line 60: Gross Income. This is a calculation. This is simply the sum from the existing and new.</v>
      </c>
      <c r="E60" s="4">
        <f t="shared" si="2"/>
        <v>60</v>
      </c>
      <c r="F60" s="4" t="s">
        <v>8</v>
      </c>
      <c r="G60" s="4" t="s">
        <v>10</v>
      </c>
      <c r="H60" s="1" t="s">
        <v>25</v>
      </c>
      <c r="I60" s="1" t="s">
        <v>10</v>
      </c>
      <c r="K60" s="1" t="s">
        <v>0</v>
      </c>
      <c r="M60" s="32">
        <f t="shared" ref="M60:AU60" ca="1" si="66">M21+M50</f>
        <v>0</v>
      </c>
      <c r="N60" s="33">
        <f t="shared" ca="1" si="66"/>
        <v>0</v>
      </c>
      <c r="O60" s="33">
        <f t="shared" ca="1" si="66"/>
        <v>0</v>
      </c>
      <c r="P60" s="33">
        <f t="shared" ca="1" si="66"/>
        <v>0</v>
      </c>
      <c r="Q60" s="33">
        <f t="shared" ca="1" si="66"/>
        <v>0</v>
      </c>
      <c r="R60" s="33">
        <f t="shared" ca="1" si="66"/>
        <v>0</v>
      </c>
      <c r="S60" s="33">
        <f t="shared" ca="1" si="66"/>
        <v>0</v>
      </c>
      <c r="T60" s="33">
        <f t="shared" ca="1" si="66"/>
        <v>0</v>
      </c>
      <c r="U60" s="33">
        <f t="shared" ca="1" si="66"/>
        <v>0</v>
      </c>
      <c r="V60" s="33">
        <f t="shared" ca="1" si="66"/>
        <v>0</v>
      </c>
      <c r="W60" s="33">
        <f t="shared" ca="1" si="66"/>
        <v>0</v>
      </c>
      <c r="X60" s="33">
        <f t="shared" ca="1" si="66"/>
        <v>0</v>
      </c>
      <c r="Y60" s="33">
        <f t="shared" ca="1" si="66"/>
        <v>0</v>
      </c>
      <c r="Z60" s="33">
        <f t="shared" ca="1" si="66"/>
        <v>0</v>
      </c>
      <c r="AA60" s="33">
        <f t="shared" ca="1" si="66"/>
        <v>0</v>
      </c>
      <c r="AB60" s="33">
        <f t="shared" ca="1" si="66"/>
        <v>0</v>
      </c>
      <c r="AC60" s="33">
        <f t="shared" ca="1" si="66"/>
        <v>0</v>
      </c>
      <c r="AD60" s="33">
        <f t="shared" ca="1" si="66"/>
        <v>0</v>
      </c>
      <c r="AE60" s="33">
        <f t="shared" ca="1" si="66"/>
        <v>0</v>
      </c>
      <c r="AF60" s="33">
        <f t="shared" ca="1" si="66"/>
        <v>0</v>
      </c>
      <c r="AG60" s="33">
        <f t="shared" ca="1" si="66"/>
        <v>0</v>
      </c>
      <c r="AH60" s="33">
        <f t="shared" ca="1" si="66"/>
        <v>0</v>
      </c>
      <c r="AI60" s="33">
        <f t="shared" ca="1" si="66"/>
        <v>0</v>
      </c>
      <c r="AJ60" s="33">
        <f t="shared" ca="1" si="66"/>
        <v>0</v>
      </c>
      <c r="AK60" s="33">
        <f t="shared" ca="1" si="66"/>
        <v>0</v>
      </c>
      <c r="AL60" s="33">
        <f t="shared" ca="1" si="66"/>
        <v>0</v>
      </c>
      <c r="AM60" s="33">
        <f t="shared" ca="1" si="66"/>
        <v>0</v>
      </c>
      <c r="AN60" s="33">
        <f t="shared" ca="1" si="66"/>
        <v>0</v>
      </c>
      <c r="AO60" s="33">
        <f t="shared" ca="1" si="66"/>
        <v>0</v>
      </c>
      <c r="AP60" s="33">
        <f t="shared" ca="1" si="66"/>
        <v>0</v>
      </c>
      <c r="AQ60" s="33">
        <f t="shared" ca="1" si="66"/>
        <v>0</v>
      </c>
      <c r="AR60" s="33">
        <f t="shared" ca="1" si="66"/>
        <v>0</v>
      </c>
      <c r="AS60" s="33">
        <f t="shared" ca="1" si="66"/>
        <v>0</v>
      </c>
      <c r="AT60" s="33">
        <f t="shared" ca="1" si="66"/>
        <v>0</v>
      </c>
      <c r="AU60" s="34">
        <f t="shared" ca="1" si="66"/>
        <v>0</v>
      </c>
      <c r="BO60" s="155" t="str">
        <f>K60</f>
        <v>Gross Income</v>
      </c>
      <c r="BP60" s="146">
        <f ca="1">M60</f>
        <v>0</v>
      </c>
      <c r="BQ60" s="146">
        <f t="shared" ref="BQ60:CX60" ca="1" si="67">N60</f>
        <v>0</v>
      </c>
      <c r="BR60" s="146">
        <f t="shared" ca="1" si="67"/>
        <v>0</v>
      </c>
      <c r="BS60" s="146">
        <f t="shared" ca="1" si="67"/>
        <v>0</v>
      </c>
      <c r="BT60" s="146">
        <f t="shared" ca="1" si="67"/>
        <v>0</v>
      </c>
      <c r="BU60" s="146">
        <f t="shared" ca="1" si="67"/>
        <v>0</v>
      </c>
      <c r="BV60" s="146">
        <f t="shared" ca="1" si="67"/>
        <v>0</v>
      </c>
      <c r="BW60" s="146">
        <f t="shared" ca="1" si="67"/>
        <v>0</v>
      </c>
      <c r="BX60" s="146">
        <f t="shared" ca="1" si="67"/>
        <v>0</v>
      </c>
      <c r="BY60" s="146">
        <f t="shared" ca="1" si="67"/>
        <v>0</v>
      </c>
      <c r="BZ60" s="146">
        <f t="shared" ca="1" si="67"/>
        <v>0</v>
      </c>
      <c r="CA60" s="146">
        <f t="shared" ca="1" si="67"/>
        <v>0</v>
      </c>
      <c r="CB60" s="146">
        <f t="shared" ca="1" si="67"/>
        <v>0</v>
      </c>
      <c r="CC60" s="146">
        <f t="shared" ca="1" si="67"/>
        <v>0</v>
      </c>
      <c r="CD60" s="146">
        <f t="shared" ca="1" si="67"/>
        <v>0</v>
      </c>
      <c r="CE60" s="146">
        <f t="shared" ca="1" si="67"/>
        <v>0</v>
      </c>
      <c r="CF60" s="146">
        <f t="shared" ca="1" si="67"/>
        <v>0</v>
      </c>
      <c r="CG60" s="146">
        <f t="shared" ca="1" si="67"/>
        <v>0</v>
      </c>
      <c r="CH60" s="146">
        <f t="shared" ca="1" si="67"/>
        <v>0</v>
      </c>
      <c r="CI60" s="146">
        <f t="shared" ca="1" si="67"/>
        <v>0</v>
      </c>
      <c r="CJ60" s="146">
        <f t="shared" ca="1" si="67"/>
        <v>0</v>
      </c>
      <c r="CK60" s="146">
        <f t="shared" ca="1" si="67"/>
        <v>0</v>
      </c>
      <c r="CL60" s="146">
        <f t="shared" ca="1" si="67"/>
        <v>0</v>
      </c>
      <c r="CM60" s="146">
        <f t="shared" ca="1" si="67"/>
        <v>0</v>
      </c>
      <c r="CN60" s="146">
        <f t="shared" ca="1" si="67"/>
        <v>0</v>
      </c>
      <c r="CO60" s="146">
        <f t="shared" ca="1" si="67"/>
        <v>0</v>
      </c>
      <c r="CP60" s="146">
        <f t="shared" ca="1" si="67"/>
        <v>0</v>
      </c>
      <c r="CQ60" s="146">
        <f t="shared" ca="1" si="67"/>
        <v>0</v>
      </c>
      <c r="CR60" s="146">
        <f t="shared" ca="1" si="67"/>
        <v>0</v>
      </c>
      <c r="CS60" s="146">
        <f t="shared" ca="1" si="67"/>
        <v>0</v>
      </c>
      <c r="CT60" s="146">
        <f t="shared" ca="1" si="67"/>
        <v>0</v>
      </c>
      <c r="CU60" s="146">
        <f t="shared" ca="1" si="67"/>
        <v>0</v>
      </c>
      <c r="CV60" s="146">
        <f t="shared" ca="1" si="67"/>
        <v>0</v>
      </c>
      <c r="CW60" s="146">
        <f t="shared" ca="1" si="67"/>
        <v>0</v>
      </c>
      <c r="CX60" s="147">
        <f t="shared" ca="1" si="67"/>
        <v>0</v>
      </c>
    </row>
    <row r="61" spans="3:102" x14ac:dyDescent="0.25">
      <c r="C61" s="4" t="str">
        <f t="shared" si="1"/>
        <v>Line 61: Operating Expenses. This is a calculation. This is simply the sum from the existing and new.</v>
      </c>
      <c r="E61" s="4">
        <f t="shared" si="2"/>
        <v>61</v>
      </c>
      <c r="F61" s="4" t="s">
        <v>8</v>
      </c>
      <c r="G61" s="4" t="s">
        <v>10</v>
      </c>
      <c r="H61" s="1" t="s">
        <v>25</v>
      </c>
      <c r="I61" s="1" t="s">
        <v>10</v>
      </c>
      <c r="K61" s="1" t="s">
        <v>4</v>
      </c>
      <c r="M61" s="35">
        <f t="shared" ref="M61:AU61" ca="1" si="68">M22+M51</f>
        <v>0</v>
      </c>
      <c r="N61" s="36">
        <f t="shared" ca="1" si="68"/>
        <v>0</v>
      </c>
      <c r="O61" s="36">
        <f t="shared" ca="1" si="68"/>
        <v>0</v>
      </c>
      <c r="P61" s="36">
        <f t="shared" ca="1" si="68"/>
        <v>0</v>
      </c>
      <c r="Q61" s="36">
        <f t="shared" ca="1" si="68"/>
        <v>0</v>
      </c>
      <c r="R61" s="36">
        <f t="shared" ca="1" si="68"/>
        <v>0</v>
      </c>
      <c r="S61" s="36">
        <f t="shared" ca="1" si="68"/>
        <v>0</v>
      </c>
      <c r="T61" s="36">
        <f t="shared" ca="1" si="68"/>
        <v>0</v>
      </c>
      <c r="U61" s="36">
        <f t="shared" ca="1" si="68"/>
        <v>0</v>
      </c>
      <c r="V61" s="36">
        <f t="shared" ca="1" si="68"/>
        <v>0</v>
      </c>
      <c r="W61" s="36">
        <f t="shared" ca="1" si="68"/>
        <v>0</v>
      </c>
      <c r="X61" s="36">
        <f t="shared" ca="1" si="68"/>
        <v>0</v>
      </c>
      <c r="Y61" s="36">
        <f t="shared" ca="1" si="68"/>
        <v>0</v>
      </c>
      <c r="Z61" s="36">
        <f t="shared" ca="1" si="68"/>
        <v>0</v>
      </c>
      <c r="AA61" s="36">
        <f t="shared" ca="1" si="68"/>
        <v>0</v>
      </c>
      <c r="AB61" s="36">
        <f t="shared" ca="1" si="68"/>
        <v>0</v>
      </c>
      <c r="AC61" s="36">
        <f t="shared" ca="1" si="68"/>
        <v>0</v>
      </c>
      <c r="AD61" s="36">
        <f t="shared" ca="1" si="68"/>
        <v>0</v>
      </c>
      <c r="AE61" s="36">
        <f t="shared" ca="1" si="68"/>
        <v>0</v>
      </c>
      <c r="AF61" s="36">
        <f t="shared" ca="1" si="68"/>
        <v>0</v>
      </c>
      <c r="AG61" s="36">
        <f t="shared" ca="1" si="68"/>
        <v>0</v>
      </c>
      <c r="AH61" s="36">
        <f t="shared" ca="1" si="68"/>
        <v>0</v>
      </c>
      <c r="AI61" s="36">
        <f t="shared" ca="1" si="68"/>
        <v>0</v>
      </c>
      <c r="AJ61" s="36">
        <f t="shared" ca="1" si="68"/>
        <v>0</v>
      </c>
      <c r="AK61" s="36">
        <f t="shared" ca="1" si="68"/>
        <v>0</v>
      </c>
      <c r="AL61" s="36">
        <f t="shared" ca="1" si="68"/>
        <v>0</v>
      </c>
      <c r="AM61" s="36">
        <f t="shared" ca="1" si="68"/>
        <v>0</v>
      </c>
      <c r="AN61" s="36">
        <f t="shared" ca="1" si="68"/>
        <v>0</v>
      </c>
      <c r="AO61" s="36">
        <f t="shared" ca="1" si="68"/>
        <v>0</v>
      </c>
      <c r="AP61" s="36">
        <f t="shared" ca="1" si="68"/>
        <v>0</v>
      </c>
      <c r="AQ61" s="36">
        <f t="shared" ca="1" si="68"/>
        <v>0</v>
      </c>
      <c r="AR61" s="36">
        <f t="shared" ca="1" si="68"/>
        <v>0</v>
      </c>
      <c r="AS61" s="36">
        <f t="shared" ca="1" si="68"/>
        <v>0</v>
      </c>
      <c r="AT61" s="36">
        <f t="shared" ca="1" si="68"/>
        <v>0</v>
      </c>
      <c r="AU61" s="37">
        <f t="shared" ca="1" si="68"/>
        <v>0</v>
      </c>
      <c r="BO61" s="156" t="str">
        <f t="shared" ref="BO61:BO63" si="69">K61</f>
        <v>Operating Expenses</v>
      </c>
      <c r="BP61" s="150">
        <f ca="1">-M61</f>
        <v>0</v>
      </c>
      <c r="BQ61" s="150">
        <f t="shared" ref="BQ61:CF63" ca="1" si="70">-N61</f>
        <v>0</v>
      </c>
      <c r="BR61" s="150">
        <f t="shared" ca="1" si="70"/>
        <v>0</v>
      </c>
      <c r="BS61" s="150">
        <f t="shared" ca="1" si="70"/>
        <v>0</v>
      </c>
      <c r="BT61" s="150">
        <f t="shared" ca="1" si="70"/>
        <v>0</v>
      </c>
      <c r="BU61" s="150">
        <f t="shared" ca="1" si="70"/>
        <v>0</v>
      </c>
      <c r="BV61" s="150">
        <f t="shared" ca="1" si="70"/>
        <v>0</v>
      </c>
      <c r="BW61" s="150">
        <f t="shared" ca="1" si="70"/>
        <v>0</v>
      </c>
      <c r="BX61" s="150">
        <f t="shared" ca="1" si="70"/>
        <v>0</v>
      </c>
      <c r="BY61" s="150">
        <f t="shared" ca="1" si="70"/>
        <v>0</v>
      </c>
      <c r="BZ61" s="150">
        <f t="shared" ca="1" si="70"/>
        <v>0</v>
      </c>
      <c r="CA61" s="150">
        <f t="shared" ca="1" si="70"/>
        <v>0</v>
      </c>
      <c r="CB61" s="150">
        <f t="shared" ca="1" si="70"/>
        <v>0</v>
      </c>
      <c r="CC61" s="150">
        <f t="shared" ca="1" si="70"/>
        <v>0</v>
      </c>
      <c r="CD61" s="150">
        <f t="shared" ca="1" si="70"/>
        <v>0</v>
      </c>
      <c r="CE61" s="150">
        <f t="shared" ca="1" si="70"/>
        <v>0</v>
      </c>
      <c r="CF61" s="150">
        <f t="shared" ca="1" si="70"/>
        <v>0</v>
      </c>
      <c r="CG61" s="150">
        <f t="shared" ref="CG61:CV63" ca="1" si="71">-AD61</f>
        <v>0</v>
      </c>
      <c r="CH61" s="150">
        <f t="shared" ca="1" si="71"/>
        <v>0</v>
      </c>
      <c r="CI61" s="150">
        <f t="shared" ca="1" si="71"/>
        <v>0</v>
      </c>
      <c r="CJ61" s="150">
        <f t="shared" ca="1" si="71"/>
        <v>0</v>
      </c>
      <c r="CK61" s="150">
        <f t="shared" ca="1" si="71"/>
        <v>0</v>
      </c>
      <c r="CL61" s="150">
        <f t="shared" ca="1" si="71"/>
        <v>0</v>
      </c>
      <c r="CM61" s="150">
        <f t="shared" ca="1" si="71"/>
        <v>0</v>
      </c>
      <c r="CN61" s="150">
        <f t="shared" ca="1" si="71"/>
        <v>0</v>
      </c>
      <c r="CO61" s="150">
        <f t="shared" ca="1" si="71"/>
        <v>0</v>
      </c>
      <c r="CP61" s="150">
        <f t="shared" ca="1" si="71"/>
        <v>0</v>
      </c>
      <c r="CQ61" s="150">
        <f t="shared" ca="1" si="71"/>
        <v>0</v>
      </c>
      <c r="CR61" s="150">
        <f t="shared" ca="1" si="71"/>
        <v>0</v>
      </c>
      <c r="CS61" s="150">
        <f t="shared" ca="1" si="71"/>
        <v>0</v>
      </c>
      <c r="CT61" s="150">
        <f t="shared" ca="1" si="71"/>
        <v>0</v>
      </c>
      <c r="CU61" s="150">
        <f t="shared" ca="1" si="71"/>
        <v>0</v>
      </c>
      <c r="CV61" s="150">
        <f t="shared" ca="1" si="71"/>
        <v>0</v>
      </c>
      <c r="CW61" s="150">
        <f t="shared" ref="CW61:CX63" ca="1" si="72">-AT61</f>
        <v>0</v>
      </c>
      <c r="CX61" s="151">
        <f t="shared" ca="1" si="72"/>
        <v>0</v>
      </c>
    </row>
    <row r="62" spans="3:102" x14ac:dyDescent="0.25">
      <c r="C62" s="4" t="str">
        <f t="shared" si="1"/>
        <v>Line 62: Debt Principal payment required. This is a calculation. This is simply the sum from the existing and new.</v>
      </c>
      <c r="E62" s="4">
        <f t="shared" si="2"/>
        <v>62</v>
      </c>
      <c r="F62" s="4" t="s">
        <v>8</v>
      </c>
      <c r="G62" s="4" t="s">
        <v>10</v>
      </c>
      <c r="H62" s="1" t="s">
        <v>25</v>
      </c>
      <c r="I62" s="1" t="s">
        <v>10</v>
      </c>
      <c r="K62" s="1" t="s">
        <v>247</v>
      </c>
      <c r="M62" s="35">
        <f t="shared" ref="M62:AU62" ca="1" si="73">M23+M52</f>
        <v>0</v>
      </c>
      <c r="N62" s="36">
        <f t="shared" ca="1" si="73"/>
        <v>0</v>
      </c>
      <c r="O62" s="36">
        <f t="shared" ca="1" si="73"/>
        <v>0</v>
      </c>
      <c r="P62" s="36">
        <f t="shared" ca="1" si="73"/>
        <v>0</v>
      </c>
      <c r="Q62" s="36">
        <f t="shared" ca="1" si="73"/>
        <v>0</v>
      </c>
      <c r="R62" s="36">
        <f t="shared" ca="1" si="73"/>
        <v>0</v>
      </c>
      <c r="S62" s="36">
        <f t="shared" ca="1" si="73"/>
        <v>0</v>
      </c>
      <c r="T62" s="36">
        <f t="shared" ca="1" si="73"/>
        <v>0</v>
      </c>
      <c r="U62" s="36">
        <f t="shared" ca="1" si="73"/>
        <v>0</v>
      </c>
      <c r="V62" s="36">
        <f t="shared" ca="1" si="73"/>
        <v>0</v>
      </c>
      <c r="W62" s="36">
        <f t="shared" ca="1" si="73"/>
        <v>0</v>
      </c>
      <c r="X62" s="36">
        <f t="shared" ca="1" si="73"/>
        <v>0</v>
      </c>
      <c r="Y62" s="36">
        <f t="shared" ca="1" si="73"/>
        <v>0</v>
      </c>
      <c r="Z62" s="36">
        <f t="shared" ca="1" si="73"/>
        <v>0</v>
      </c>
      <c r="AA62" s="36">
        <f t="shared" ca="1" si="73"/>
        <v>0</v>
      </c>
      <c r="AB62" s="36">
        <f t="shared" ca="1" si="73"/>
        <v>0</v>
      </c>
      <c r="AC62" s="36">
        <f t="shared" ca="1" si="73"/>
        <v>0</v>
      </c>
      <c r="AD62" s="36">
        <f t="shared" ca="1" si="73"/>
        <v>0</v>
      </c>
      <c r="AE62" s="36">
        <f t="shared" ca="1" si="73"/>
        <v>0</v>
      </c>
      <c r="AF62" s="36">
        <f t="shared" ca="1" si="73"/>
        <v>0</v>
      </c>
      <c r="AG62" s="36">
        <f t="shared" ca="1" si="73"/>
        <v>0</v>
      </c>
      <c r="AH62" s="36">
        <f t="shared" ca="1" si="73"/>
        <v>0</v>
      </c>
      <c r="AI62" s="36">
        <f t="shared" ca="1" si="73"/>
        <v>0</v>
      </c>
      <c r="AJ62" s="36">
        <f t="shared" ca="1" si="73"/>
        <v>0</v>
      </c>
      <c r="AK62" s="36">
        <f t="shared" ca="1" si="73"/>
        <v>0</v>
      </c>
      <c r="AL62" s="36">
        <f t="shared" ca="1" si="73"/>
        <v>0</v>
      </c>
      <c r="AM62" s="36">
        <f t="shared" ca="1" si="73"/>
        <v>0</v>
      </c>
      <c r="AN62" s="36">
        <f t="shared" ca="1" si="73"/>
        <v>0</v>
      </c>
      <c r="AO62" s="36">
        <f t="shared" ca="1" si="73"/>
        <v>0</v>
      </c>
      <c r="AP62" s="36">
        <f t="shared" ca="1" si="73"/>
        <v>0</v>
      </c>
      <c r="AQ62" s="36">
        <f t="shared" ca="1" si="73"/>
        <v>0</v>
      </c>
      <c r="AR62" s="36">
        <f t="shared" ca="1" si="73"/>
        <v>0</v>
      </c>
      <c r="AS62" s="36">
        <f t="shared" ca="1" si="73"/>
        <v>0</v>
      </c>
      <c r="AT62" s="36">
        <f t="shared" ca="1" si="73"/>
        <v>0</v>
      </c>
      <c r="AU62" s="37">
        <f t="shared" ca="1" si="73"/>
        <v>0</v>
      </c>
      <c r="BO62" s="156" t="str">
        <f t="shared" si="69"/>
        <v>Debt Principal payment required</v>
      </c>
      <c r="BP62" s="150">
        <f ca="1">-M62</f>
        <v>0</v>
      </c>
      <c r="BQ62" s="150">
        <f t="shared" ca="1" si="70"/>
        <v>0</v>
      </c>
      <c r="BR62" s="150">
        <f t="shared" ca="1" si="70"/>
        <v>0</v>
      </c>
      <c r="BS62" s="150">
        <f t="shared" ca="1" si="70"/>
        <v>0</v>
      </c>
      <c r="BT62" s="150">
        <f t="shared" ca="1" si="70"/>
        <v>0</v>
      </c>
      <c r="BU62" s="150">
        <f t="shared" ca="1" si="70"/>
        <v>0</v>
      </c>
      <c r="BV62" s="150">
        <f t="shared" ca="1" si="70"/>
        <v>0</v>
      </c>
      <c r="BW62" s="150">
        <f t="shared" ca="1" si="70"/>
        <v>0</v>
      </c>
      <c r="BX62" s="150">
        <f t="shared" ca="1" si="70"/>
        <v>0</v>
      </c>
      <c r="BY62" s="150">
        <f t="shared" ca="1" si="70"/>
        <v>0</v>
      </c>
      <c r="BZ62" s="150">
        <f t="shared" ca="1" si="70"/>
        <v>0</v>
      </c>
      <c r="CA62" s="150">
        <f t="shared" ca="1" si="70"/>
        <v>0</v>
      </c>
      <c r="CB62" s="150">
        <f t="shared" ca="1" si="70"/>
        <v>0</v>
      </c>
      <c r="CC62" s="150">
        <f t="shared" ca="1" si="70"/>
        <v>0</v>
      </c>
      <c r="CD62" s="150">
        <f t="shared" ca="1" si="70"/>
        <v>0</v>
      </c>
      <c r="CE62" s="150">
        <f t="shared" ca="1" si="70"/>
        <v>0</v>
      </c>
      <c r="CF62" s="150">
        <f t="shared" ca="1" si="70"/>
        <v>0</v>
      </c>
      <c r="CG62" s="150">
        <f t="shared" ca="1" si="71"/>
        <v>0</v>
      </c>
      <c r="CH62" s="150">
        <f t="shared" ca="1" si="71"/>
        <v>0</v>
      </c>
      <c r="CI62" s="150">
        <f t="shared" ca="1" si="71"/>
        <v>0</v>
      </c>
      <c r="CJ62" s="150">
        <f t="shared" ca="1" si="71"/>
        <v>0</v>
      </c>
      <c r="CK62" s="150">
        <f t="shared" ca="1" si="71"/>
        <v>0</v>
      </c>
      <c r="CL62" s="150">
        <f t="shared" ca="1" si="71"/>
        <v>0</v>
      </c>
      <c r="CM62" s="150">
        <f t="shared" ca="1" si="71"/>
        <v>0</v>
      </c>
      <c r="CN62" s="150">
        <f t="shared" ca="1" si="71"/>
        <v>0</v>
      </c>
      <c r="CO62" s="150">
        <f t="shared" ca="1" si="71"/>
        <v>0</v>
      </c>
      <c r="CP62" s="150">
        <f t="shared" ca="1" si="71"/>
        <v>0</v>
      </c>
      <c r="CQ62" s="150">
        <f t="shared" ca="1" si="71"/>
        <v>0</v>
      </c>
      <c r="CR62" s="150">
        <f t="shared" ca="1" si="71"/>
        <v>0</v>
      </c>
      <c r="CS62" s="150">
        <f t="shared" ca="1" si="71"/>
        <v>0</v>
      </c>
      <c r="CT62" s="150">
        <f t="shared" ca="1" si="71"/>
        <v>0</v>
      </c>
      <c r="CU62" s="150">
        <f t="shared" ca="1" si="71"/>
        <v>0</v>
      </c>
      <c r="CV62" s="150">
        <f t="shared" ca="1" si="71"/>
        <v>0</v>
      </c>
      <c r="CW62" s="150">
        <f t="shared" ca="1" si="72"/>
        <v>0</v>
      </c>
      <c r="CX62" s="151">
        <f t="shared" ca="1" si="72"/>
        <v>0</v>
      </c>
    </row>
    <row r="63" spans="3:102" x14ac:dyDescent="0.25">
      <c r="C63" s="4" t="str">
        <f t="shared" si="1"/>
        <v>Line 63: Debt Interest payment required. This is a calculation. This is simply the sum from the existing and new.</v>
      </c>
      <c r="E63" s="4">
        <f t="shared" si="2"/>
        <v>63</v>
      </c>
      <c r="F63" s="4" t="s">
        <v>8</v>
      </c>
      <c r="G63" s="4" t="s">
        <v>10</v>
      </c>
      <c r="H63" s="1" t="s">
        <v>25</v>
      </c>
      <c r="I63" s="1" t="s">
        <v>10</v>
      </c>
      <c r="K63" s="1" t="s">
        <v>46</v>
      </c>
      <c r="M63" s="35">
        <f t="shared" ref="M63:AU63" ca="1" si="74">M24+M53</f>
        <v>0</v>
      </c>
      <c r="N63" s="36">
        <f t="shared" ca="1" si="74"/>
        <v>0</v>
      </c>
      <c r="O63" s="36">
        <f t="shared" ca="1" si="74"/>
        <v>0</v>
      </c>
      <c r="P63" s="36">
        <f t="shared" ca="1" si="74"/>
        <v>0</v>
      </c>
      <c r="Q63" s="36">
        <f t="shared" ca="1" si="74"/>
        <v>0</v>
      </c>
      <c r="R63" s="36">
        <f t="shared" ca="1" si="74"/>
        <v>0</v>
      </c>
      <c r="S63" s="36">
        <f t="shared" ca="1" si="74"/>
        <v>0</v>
      </c>
      <c r="T63" s="36">
        <f t="shared" ca="1" si="74"/>
        <v>0</v>
      </c>
      <c r="U63" s="36">
        <f t="shared" ca="1" si="74"/>
        <v>0</v>
      </c>
      <c r="V63" s="36">
        <f t="shared" ca="1" si="74"/>
        <v>0</v>
      </c>
      <c r="W63" s="36">
        <f t="shared" ca="1" si="74"/>
        <v>0</v>
      </c>
      <c r="X63" s="36">
        <f t="shared" ca="1" si="74"/>
        <v>0</v>
      </c>
      <c r="Y63" s="36">
        <f t="shared" ca="1" si="74"/>
        <v>0</v>
      </c>
      <c r="Z63" s="36">
        <f t="shared" ca="1" si="74"/>
        <v>0</v>
      </c>
      <c r="AA63" s="36">
        <f t="shared" ca="1" si="74"/>
        <v>0</v>
      </c>
      <c r="AB63" s="36">
        <f t="shared" ca="1" si="74"/>
        <v>0</v>
      </c>
      <c r="AC63" s="36">
        <f t="shared" ca="1" si="74"/>
        <v>0</v>
      </c>
      <c r="AD63" s="36">
        <f t="shared" ca="1" si="74"/>
        <v>0</v>
      </c>
      <c r="AE63" s="36">
        <f t="shared" ca="1" si="74"/>
        <v>0</v>
      </c>
      <c r="AF63" s="36">
        <f t="shared" ca="1" si="74"/>
        <v>0</v>
      </c>
      <c r="AG63" s="36">
        <f t="shared" ca="1" si="74"/>
        <v>0</v>
      </c>
      <c r="AH63" s="36">
        <f t="shared" ca="1" si="74"/>
        <v>0</v>
      </c>
      <c r="AI63" s="36">
        <f t="shared" ca="1" si="74"/>
        <v>0</v>
      </c>
      <c r="AJ63" s="36">
        <f t="shared" ca="1" si="74"/>
        <v>0</v>
      </c>
      <c r="AK63" s="36">
        <f t="shared" ca="1" si="74"/>
        <v>0</v>
      </c>
      <c r="AL63" s="36">
        <f t="shared" ca="1" si="74"/>
        <v>0</v>
      </c>
      <c r="AM63" s="36">
        <f t="shared" ca="1" si="74"/>
        <v>0</v>
      </c>
      <c r="AN63" s="36">
        <f t="shared" ca="1" si="74"/>
        <v>0</v>
      </c>
      <c r="AO63" s="36">
        <f t="shared" ca="1" si="74"/>
        <v>0</v>
      </c>
      <c r="AP63" s="36">
        <f t="shared" ca="1" si="74"/>
        <v>0</v>
      </c>
      <c r="AQ63" s="36">
        <f t="shared" ca="1" si="74"/>
        <v>0</v>
      </c>
      <c r="AR63" s="36">
        <f t="shared" ca="1" si="74"/>
        <v>0</v>
      </c>
      <c r="AS63" s="36">
        <f t="shared" ca="1" si="74"/>
        <v>0</v>
      </c>
      <c r="AT63" s="36">
        <f t="shared" ca="1" si="74"/>
        <v>0</v>
      </c>
      <c r="AU63" s="37">
        <f t="shared" ca="1" si="74"/>
        <v>0</v>
      </c>
      <c r="BO63" s="156" t="str">
        <f t="shared" si="69"/>
        <v>Debt Interest payment required</v>
      </c>
      <c r="BP63" s="150">
        <f ca="1">-M63</f>
        <v>0</v>
      </c>
      <c r="BQ63" s="150">
        <f t="shared" ca="1" si="70"/>
        <v>0</v>
      </c>
      <c r="BR63" s="150">
        <f t="shared" ca="1" si="70"/>
        <v>0</v>
      </c>
      <c r="BS63" s="150">
        <f t="shared" ca="1" si="70"/>
        <v>0</v>
      </c>
      <c r="BT63" s="150">
        <f t="shared" ca="1" si="70"/>
        <v>0</v>
      </c>
      <c r="BU63" s="150">
        <f t="shared" ca="1" si="70"/>
        <v>0</v>
      </c>
      <c r="BV63" s="150">
        <f t="shared" ca="1" si="70"/>
        <v>0</v>
      </c>
      <c r="BW63" s="150">
        <f t="shared" ca="1" si="70"/>
        <v>0</v>
      </c>
      <c r="BX63" s="150">
        <f t="shared" ca="1" si="70"/>
        <v>0</v>
      </c>
      <c r="BY63" s="150">
        <f t="shared" ca="1" si="70"/>
        <v>0</v>
      </c>
      <c r="BZ63" s="150">
        <f t="shared" ca="1" si="70"/>
        <v>0</v>
      </c>
      <c r="CA63" s="150">
        <f t="shared" ca="1" si="70"/>
        <v>0</v>
      </c>
      <c r="CB63" s="150">
        <f t="shared" ca="1" si="70"/>
        <v>0</v>
      </c>
      <c r="CC63" s="150">
        <f t="shared" ca="1" si="70"/>
        <v>0</v>
      </c>
      <c r="CD63" s="150">
        <f t="shared" ca="1" si="70"/>
        <v>0</v>
      </c>
      <c r="CE63" s="150">
        <f t="shared" ca="1" si="70"/>
        <v>0</v>
      </c>
      <c r="CF63" s="150">
        <f t="shared" ca="1" si="70"/>
        <v>0</v>
      </c>
      <c r="CG63" s="150">
        <f t="shared" ca="1" si="71"/>
        <v>0</v>
      </c>
      <c r="CH63" s="150">
        <f t="shared" ca="1" si="71"/>
        <v>0</v>
      </c>
      <c r="CI63" s="150">
        <f t="shared" ca="1" si="71"/>
        <v>0</v>
      </c>
      <c r="CJ63" s="150">
        <f t="shared" ca="1" si="71"/>
        <v>0</v>
      </c>
      <c r="CK63" s="150">
        <f t="shared" ca="1" si="71"/>
        <v>0</v>
      </c>
      <c r="CL63" s="150">
        <f t="shared" ca="1" si="71"/>
        <v>0</v>
      </c>
      <c r="CM63" s="150">
        <f t="shared" ca="1" si="71"/>
        <v>0</v>
      </c>
      <c r="CN63" s="150">
        <f t="shared" ca="1" si="71"/>
        <v>0</v>
      </c>
      <c r="CO63" s="150">
        <f t="shared" ca="1" si="71"/>
        <v>0</v>
      </c>
      <c r="CP63" s="150">
        <f t="shared" ca="1" si="71"/>
        <v>0</v>
      </c>
      <c r="CQ63" s="150">
        <f t="shared" ca="1" si="71"/>
        <v>0</v>
      </c>
      <c r="CR63" s="150">
        <f t="shared" ca="1" si="71"/>
        <v>0</v>
      </c>
      <c r="CS63" s="150">
        <f t="shared" ca="1" si="71"/>
        <v>0</v>
      </c>
      <c r="CT63" s="150">
        <f t="shared" ca="1" si="71"/>
        <v>0</v>
      </c>
      <c r="CU63" s="150">
        <f t="shared" ca="1" si="71"/>
        <v>0</v>
      </c>
      <c r="CV63" s="150">
        <f t="shared" ca="1" si="71"/>
        <v>0</v>
      </c>
      <c r="CW63" s="150">
        <f t="shared" ca="1" si="72"/>
        <v>0</v>
      </c>
      <c r="CX63" s="151">
        <f t="shared" ca="1" si="72"/>
        <v>0</v>
      </c>
    </row>
    <row r="64" spans="3:102" ht="15.75" thickBot="1" x14ac:dyDescent="0.3">
      <c r="C64" s="4" t="str">
        <f t="shared" si="1"/>
        <v>Line 64: Net cashflow after debt servicing. This is a calculation. This is the sum of the combined income paying the combined debt.</v>
      </c>
      <c r="E64" s="4">
        <f t="shared" si="2"/>
        <v>64</v>
      </c>
      <c r="F64" s="4" t="s">
        <v>8</v>
      </c>
      <c r="G64" s="4" t="s">
        <v>10</v>
      </c>
      <c r="H64" s="1" t="s">
        <v>53</v>
      </c>
      <c r="I64" s="1" t="s">
        <v>10</v>
      </c>
      <c r="K64" s="1" t="s">
        <v>16</v>
      </c>
      <c r="M64" s="35">
        <f t="shared" ref="M64:AU64" ca="1" si="75">M25+M54</f>
        <v>0</v>
      </c>
      <c r="N64" s="36">
        <f t="shared" ca="1" si="75"/>
        <v>0</v>
      </c>
      <c r="O64" s="36">
        <f t="shared" ca="1" si="75"/>
        <v>0</v>
      </c>
      <c r="P64" s="36">
        <f t="shared" ca="1" si="75"/>
        <v>0</v>
      </c>
      <c r="Q64" s="36">
        <f t="shared" ca="1" si="75"/>
        <v>0</v>
      </c>
      <c r="R64" s="36">
        <f t="shared" ca="1" si="75"/>
        <v>0</v>
      </c>
      <c r="S64" s="36">
        <f t="shared" ca="1" si="75"/>
        <v>0</v>
      </c>
      <c r="T64" s="36">
        <f t="shared" ca="1" si="75"/>
        <v>0</v>
      </c>
      <c r="U64" s="36">
        <f t="shared" ca="1" si="75"/>
        <v>0</v>
      </c>
      <c r="V64" s="36">
        <f t="shared" ca="1" si="75"/>
        <v>0</v>
      </c>
      <c r="W64" s="36">
        <f t="shared" ca="1" si="75"/>
        <v>0</v>
      </c>
      <c r="X64" s="36">
        <f t="shared" ca="1" si="75"/>
        <v>0</v>
      </c>
      <c r="Y64" s="36">
        <f t="shared" ca="1" si="75"/>
        <v>0</v>
      </c>
      <c r="Z64" s="36">
        <f t="shared" ca="1" si="75"/>
        <v>0</v>
      </c>
      <c r="AA64" s="36">
        <f t="shared" ca="1" si="75"/>
        <v>0</v>
      </c>
      <c r="AB64" s="36">
        <f t="shared" ca="1" si="75"/>
        <v>0</v>
      </c>
      <c r="AC64" s="36">
        <f t="shared" ca="1" si="75"/>
        <v>0</v>
      </c>
      <c r="AD64" s="36">
        <f t="shared" ca="1" si="75"/>
        <v>0</v>
      </c>
      <c r="AE64" s="36">
        <f t="shared" ca="1" si="75"/>
        <v>0</v>
      </c>
      <c r="AF64" s="36">
        <f t="shared" ca="1" si="75"/>
        <v>0</v>
      </c>
      <c r="AG64" s="36">
        <f t="shared" ca="1" si="75"/>
        <v>0</v>
      </c>
      <c r="AH64" s="36">
        <f t="shared" ca="1" si="75"/>
        <v>0</v>
      </c>
      <c r="AI64" s="36">
        <f t="shared" ca="1" si="75"/>
        <v>0</v>
      </c>
      <c r="AJ64" s="36">
        <f t="shared" ca="1" si="75"/>
        <v>0</v>
      </c>
      <c r="AK64" s="36">
        <f t="shared" ca="1" si="75"/>
        <v>0</v>
      </c>
      <c r="AL64" s="36">
        <f t="shared" ca="1" si="75"/>
        <v>0</v>
      </c>
      <c r="AM64" s="36">
        <f t="shared" ca="1" si="75"/>
        <v>0</v>
      </c>
      <c r="AN64" s="36">
        <f t="shared" ca="1" si="75"/>
        <v>0</v>
      </c>
      <c r="AO64" s="36">
        <f t="shared" ca="1" si="75"/>
        <v>0</v>
      </c>
      <c r="AP64" s="36">
        <f t="shared" ca="1" si="75"/>
        <v>0</v>
      </c>
      <c r="AQ64" s="36">
        <f t="shared" ca="1" si="75"/>
        <v>0</v>
      </c>
      <c r="AR64" s="36">
        <f t="shared" ca="1" si="75"/>
        <v>0</v>
      </c>
      <c r="AS64" s="36">
        <f t="shared" ca="1" si="75"/>
        <v>0</v>
      </c>
      <c r="AT64" s="36">
        <f t="shared" ca="1" si="75"/>
        <v>0</v>
      </c>
      <c r="AU64" s="37">
        <f t="shared" ca="1" si="75"/>
        <v>0</v>
      </c>
      <c r="BO64" s="156" t="str">
        <f>K67</f>
        <v>Direct Support payments</v>
      </c>
      <c r="BP64" s="150">
        <f ca="1">-M67</f>
        <v>0</v>
      </c>
      <c r="BQ64" s="150">
        <f t="shared" ref="BQ64:CX64" ca="1" si="76">-N67</f>
        <v>0</v>
      </c>
      <c r="BR64" s="150">
        <f t="shared" ca="1" si="76"/>
        <v>0</v>
      </c>
      <c r="BS64" s="150">
        <f t="shared" ca="1" si="76"/>
        <v>0</v>
      </c>
      <c r="BT64" s="150">
        <f t="shared" ca="1" si="76"/>
        <v>0</v>
      </c>
      <c r="BU64" s="150">
        <f t="shared" ca="1" si="76"/>
        <v>0</v>
      </c>
      <c r="BV64" s="150">
        <f t="shared" ca="1" si="76"/>
        <v>0</v>
      </c>
      <c r="BW64" s="150">
        <f t="shared" ca="1" si="76"/>
        <v>0</v>
      </c>
      <c r="BX64" s="150">
        <f t="shared" ca="1" si="76"/>
        <v>0</v>
      </c>
      <c r="BY64" s="150">
        <f t="shared" ca="1" si="76"/>
        <v>0</v>
      </c>
      <c r="BZ64" s="150">
        <f t="shared" ca="1" si="76"/>
        <v>0</v>
      </c>
      <c r="CA64" s="150">
        <f t="shared" ca="1" si="76"/>
        <v>0</v>
      </c>
      <c r="CB64" s="150">
        <f t="shared" ca="1" si="76"/>
        <v>0</v>
      </c>
      <c r="CC64" s="150">
        <f t="shared" ca="1" si="76"/>
        <v>0</v>
      </c>
      <c r="CD64" s="150">
        <f t="shared" ca="1" si="76"/>
        <v>0</v>
      </c>
      <c r="CE64" s="150">
        <f t="shared" ca="1" si="76"/>
        <v>0</v>
      </c>
      <c r="CF64" s="150">
        <f t="shared" ca="1" si="76"/>
        <v>0</v>
      </c>
      <c r="CG64" s="150">
        <f t="shared" ca="1" si="76"/>
        <v>0</v>
      </c>
      <c r="CH64" s="150">
        <f t="shared" ca="1" si="76"/>
        <v>0</v>
      </c>
      <c r="CI64" s="150">
        <f t="shared" ca="1" si="76"/>
        <v>0</v>
      </c>
      <c r="CJ64" s="150">
        <f t="shared" ca="1" si="76"/>
        <v>0</v>
      </c>
      <c r="CK64" s="150">
        <f t="shared" ca="1" si="76"/>
        <v>0</v>
      </c>
      <c r="CL64" s="150">
        <f t="shared" ca="1" si="76"/>
        <v>0</v>
      </c>
      <c r="CM64" s="150">
        <f t="shared" ca="1" si="76"/>
        <v>0</v>
      </c>
      <c r="CN64" s="150">
        <f t="shared" ca="1" si="76"/>
        <v>0</v>
      </c>
      <c r="CO64" s="150">
        <f t="shared" ca="1" si="76"/>
        <v>0</v>
      </c>
      <c r="CP64" s="150">
        <f t="shared" ca="1" si="76"/>
        <v>0</v>
      </c>
      <c r="CQ64" s="150">
        <f t="shared" ca="1" si="76"/>
        <v>0</v>
      </c>
      <c r="CR64" s="150">
        <f t="shared" ca="1" si="76"/>
        <v>0</v>
      </c>
      <c r="CS64" s="150">
        <f t="shared" ca="1" si="76"/>
        <v>0</v>
      </c>
      <c r="CT64" s="150">
        <f t="shared" ca="1" si="76"/>
        <v>0</v>
      </c>
      <c r="CU64" s="150">
        <f t="shared" ca="1" si="76"/>
        <v>0</v>
      </c>
      <c r="CV64" s="150">
        <f t="shared" ca="1" si="76"/>
        <v>0</v>
      </c>
      <c r="CW64" s="150">
        <f t="shared" ca="1" si="76"/>
        <v>0</v>
      </c>
      <c r="CX64" s="151">
        <f t="shared" ca="1" si="76"/>
        <v>0</v>
      </c>
    </row>
    <row r="65" spans="3:102" ht="15.75" thickBot="1" x14ac:dyDescent="0.3">
      <c r="C65" s="4" t="str">
        <f t="shared" si="1"/>
        <v>Line 65: Percent of combined debt shortfall guaranteed by government. This is an input. This determines the extent to which the Government has effectively guaranteed the debt.</v>
      </c>
      <c r="E65" s="4">
        <f t="shared" si="2"/>
        <v>65</v>
      </c>
      <c r="F65" s="4" t="s">
        <v>6</v>
      </c>
      <c r="G65" s="4" t="s">
        <v>10</v>
      </c>
      <c r="H65" s="1" t="s">
        <v>20</v>
      </c>
      <c r="I65" s="1" t="s">
        <v>10</v>
      </c>
      <c r="K65" s="1" t="s">
        <v>51</v>
      </c>
      <c r="M65" s="191">
        <f>'Input Cashflows'!M63</f>
        <v>1</v>
      </c>
      <c r="N65" s="18">
        <f t="shared" ref="N65:AU65" si="77">M65</f>
        <v>1</v>
      </c>
      <c r="O65" s="18">
        <f t="shared" si="77"/>
        <v>1</v>
      </c>
      <c r="P65" s="18">
        <f t="shared" si="77"/>
        <v>1</v>
      </c>
      <c r="Q65" s="18">
        <f t="shared" si="77"/>
        <v>1</v>
      </c>
      <c r="R65" s="18">
        <f t="shared" si="77"/>
        <v>1</v>
      </c>
      <c r="S65" s="18">
        <f t="shared" si="77"/>
        <v>1</v>
      </c>
      <c r="T65" s="18">
        <f t="shared" si="77"/>
        <v>1</v>
      </c>
      <c r="U65" s="18">
        <f t="shared" si="77"/>
        <v>1</v>
      </c>
      <c r="V65" s="18">
        <f t="shared" si="77"/>
        <v>1</v>
      </c>
      <c r="W65" s="18">
        <f t="shared" si="77"/>
        <v>1</v>
      </c>
      <c r="X65" s="18">
        <f t="shared" si="77"/>
        <v>1</v>
      </c>
      <c r="Y65" s="18">
        <f t="shared" si="77"/>
        <v>1</v>
      </c>
      <c r="Z65" s="18">
        <f t="shared" si="77"/>
        <v>1</v>
      </c>
      <c r="AA65" s="18">
        <f t="shared" si="77"/>
        <v>1</v>
      </c>
      <c r="AB65" s="18">
        <f t="shared" si="77"/>
        <v>1</v>
      </c>
      <c r="AC65" s="18">
        <f t="shared" si="77"/>
        <v>1</v>
      </c>
      <c r="AD65" s="18">
        <f t="shared" si="77"/>
        <v>1</v>
      </c>
      <c r="AE65" s="18">
        <f t="shared" si="77"/>
        <v>1</v>
      </c>
      <c r="AF65" s="18">
        <f t="shared" si="77"/>
        <v>1</v>
      </c>
      <c r="AG65" s="18">
        <f t="shared" si="77"/>
        <v>1</v>
      </c>
      <c r="AH65" s="18">
        <f t="shared" si="77"/>
        <v>1</v>
      </c>
      <c r="AI65" s="18">
        <f t="shared" si="77"/>
        <v>1</v>
      </c>
      <c r="AJ65" s="18">
        <f t="shared" si="77"/>
        <v>1</v>
      </c>
      <c r="AK65" s="18">
        <f t="shared" si="77"/>
        <v>1</v>
      </c>
      <c r="AL65" s="18">
        <f t="shared" si="77"/>
        <v>1</v>
      </c>
      <c r="AM65" s="18">
        <f t="shared" si="77"/>
        <v>1</v>
      </c>
      <c r="AN65" s="18">
        <f t="shared" si="77"/>
        <v>1</v>
      </c>
      <c r="AO65" s="18">
        <f t="shared" si="77"/>
        <v>1</v>
      </c>
      <c r="AP65" s="18">
        <f t="shared" si="77"/>
        <v>1</v>
      </c>
      <c r="AQ65" s="18">
        <f t="shared" si="77"/>
        <v>1</v>
      </c>
      <c r="AR65" s="18">
        <f t="shared" si="77"/>
        <v>1</v>
      </c>
      <c r="AS65" s="18">
        <f t="shared" si="77"/>
        <v>1</v>
      </c>
      <c r="AT65" s="18">
        <f t="shared" si="77"/>
        <v>1</v>
      </c>
      <c r="AU65" s="19">
        <f t="shared" si="77"/>
        <v>1</v>
      </c>
      <c r="BO65" s="157" t="str">
        <f>K68</f>
        <v>Direct Government receipts</v>
      </c>
      <c r="BP65" s="148">
        <f ca="1">M68</f>
        <v>0</v>
      </c>
      <c r="BQ65" s="148">
        <f t="shared" ref="BQ65:CX65" ca="1" si="78">N68</f>
        <v>0</v>
      </c>
      <c r="BR65" s="148">
        <f t="shared" ca="1" si="78"/>
        <v>0</v>
      </c>
      <c r="BS65" s="148">
        <f t="shared" ca="1" si="78"/>
        <v>0</v>
      </c>
      <c r="BT65" s="148">
        <f t="shared" ca="1" si="78"/>
        <v>0</v>
      </c>
      <c r="BU65" s="148">
        <f t="shared" ca="1" si="78"/>
        <v>0</v>
      </c>
      <c r="BV65" s="148">
        <f t="shared" ca="1" si="78"/>
        <v>0</v>
      </c>
      <c r="BW65" s="148">
        <f t="shared" ca="1" si="78"/>
        <v>0</v>
      </c>
      <c r="BX65" s="148">
        <f t="shared" ca="1" si="78"/>
        <v>0</v>
      </c>
      <c r="BY65" s="148">
        <f t="shared" ca="1" si="78"/>
        <v>0</v>
      </c>
      <c r="BZ65" s="148">
        <f t="shared" ca="1" si="78"/>
        <v>0</v>
      </c>
      <c r="CA65" s="148">
        <f t="shared" ca="1" si="78"/>
        <v>0</v>
      </c>
      <c r="CB65" s="148">
        <f t="shared" ca="1" si="78"/>
        <v>0</v>
      </c>
      <c r="CC65" s="148">
        <f t="shared" ca="1" si="78"/>
        <v>0</v>
      </c>
      <c r="CD65" s="148">
        <f t="shared" ca="1" si="78"/>
        <v>0</v>
      </c>
      <c r="CE65" s="148">
        <f t="shared" ca="1" si="78"/>
        <v>0</v>
      </c>
      <c r="CF65" s="148">
        <f t="shared" ca="1" si="78"/>
        <v>0</v>
      </c>
      <c r="CG65" s="148">
        <f t="shared" ca="1" si="78"/>
        <v>0</v>
      </c>
      <c r="CH65" s="148">
        <f t="shared" ca="1" si="78"/>
        <v>0</v>
      </c>
      <c r="CI65" s="148">
        <f t="shared" ca="1" si="78"/>
        <v>0</v>
      </c>
      <c r="CJ65" s="148">
        <f t="shared" ca="1" si="78"/>
        <v>0</v>
      </c>
      <c r="CK65" s="148">
        <f t="shared" ca="1" si="78"/>
        <v>0</v>
      </c>
      <c r="CL65" s="148">
        <f t="shared" ca="1" si="78"/>
        <v>0</v>
      </c>
      <c r="CM65" s="148">
        <f t="shared" ca="1" si="78"/>
        <v>0</v>
      </c>
      <c r="CN65" s="148">
        <f t="shared" ca="1" si="78"/>
        <v>0</v>
      </c>
      <c r="CO65" s="148">
        <f t="shared" ca="1" si="78"/>
        <v>0</v>
      </c>
      <c r="CP65" s="148">
        <f t="shared" ca="1" si="78"/>
        <v>0</v>
      </c>
      <c r="CQ65" s="148">
        <f t="shared" ca="1" si="78"/>
        <v>0</v>
      </c>
      <c r="CR65" s="148">
        <f t="shared" ca="1" si="78"/>
        <v>0</v>
      </c>
      <c r="CS65" s="148">
        <f t="shared" ca="1" si="78"/>
        <v>0</v>
      </c>
      <c r="CT65" s="148">
        <f t="shared" ca="1" si="78"/>
        <v>0</v>
      </c>
      <c r="CU65" s="148">
        <f t="shared" ca="1" si="78"/>
        <v>0</v>
      </c>
      <c r="CV65" s="148">
        <f t="shared" ca="1" si="78"/>
        <v>0</v>
      </c>
      <c r="CW65" s="148">
        <f t="shared" ca="1" si="78"/>
        <v>0</v>
      </c>
      <c r="CX65" s="149">
        <f t="shared" ca="1" si="78"/>
        <v>0</v>
      </c>
    </row>
    <row r="66" spans="3:102" ht="15.75" thickBot="1" x14ac:dyDescent="0.3">
      <c r="C66" s="4" t="str">
        <f t="shared" si="1"/>
        <v>Line 66: Debt payments made by Government for Guarantee on Debt of combined business and project. This is a calculation. This is the combined shortfall multiplied by the Government's responsibility.</v>
      </c>
      <c r="E66" s="4">
        <f t="shared" si="2"/>
        <v>66</v>
      </c>
      <c r="F66" s="4" t="s">
        <v>8</v>
      </c>
      <c r="G66" s="4" t="s">
        <v>10</v>
      </c>
      <c r="H66" s="1" t="s">
        <v>26</v>
      </c>
      <c r="I66" s="1" t="s">
        <v>10</v>
      </c>
      <c r="K66" s="1" t="s">
        <v>54</v>
      </c>
      <c r="M66" s="47">
        <f ca="1">MIN(0,M64)*M65</f>
        <v>0</v>
      </c>
      <c r="N66" s="42">
        <f t="shared" ref="N66:AU66" ca="1" si="79">MIN(0,N64)*N65</f>
        <v>0</v>
      </c>
      <c r="O66" s="42">
        <f t="shared" ca="1" si="79"/>
        <v>0</v>
      </c>
      <c r="P66" s="42">
        <f t="shared" ca="1" si="79"/>
        <v>0</v>
      </c>
      <c r="Q66" s="42">
        <f t="shared" ca="1" si="79"/>
        <v>0</v>
      </c>
      <c r="R66" s="42">
        <f t="shared" ca="1" si="79"/>
        <v>0</v>
      </c>
      <c r="S66" s="42">
        <f t="shared" ca="1" si="79"/>
        <v>0</v>
      </c>
      <c r="T66" s="42">
        <f t="shared" ca="1" si="79"/>
        <v>0</v>
      </c>
      <c r="U66" s="42">
        <f t="shared" ca="1" si="79"/>
        <v>0</v>
      </c>
      <c r="V66" s="42">
        <f t="shared" ca="1" si="79"/>
        <v>0</v>
      </c>
      <c r="W66" s="42">
        <f t="shared" ca="1" si="79"/>
        <v>0</v>
      </c>
      <c r="X66" s="42">
        <f t="shared" ca="1" si="79"/>
        <v>0</v>
      </c>
      <c r="Y66" s="42">
        <f t="shared" ca="1" si="79"/>
        <v>0</v>
      </c>
      <c r="Z66" s="42">
        <f t="shared" ca="1" si="79"/>
        <v>0</v>
      </c>
      <c r="AA66" s="42">
        <f t="shared" ca="1" si="79"/>
        <v>0</v>
      </c>
      <c r="AB66" s="42">
        <f t="shared" ca="1" si="79"/>
        <v>0</v>
      </c>
      <c r="AC66" s="42">
        <f t="shared" ca="1" si="79"/>
        <v>0</v>
      </c>
      <c r="AD66" s="42">
        <f t="shared" ca="1" si="79"/>
        <v>0</v>
      </c>
      <c r="AE66" s="42">
        <f t="shared" ca="1" si="79"/>
        <v>0</v>
      </c>
      <c r="AF66" s="42">
        <f t="shared" ca="1" si="79"/>
        <v>0</v>
      </c>
      <c r="AG66" s="42">
        <f t="shared" ca="1" si="79"/>
        <v>0</v>
      </c>
      <c r="AH66" s="42">
        <f t="shared" ca="1" si="79"/>
        <v>0</v>
      </c>
      <c r="AI66" s="42">
        <f t="shared" ca="1" si="79"/>
        <v>0</v>
      </c>
      <c r="AJ66" s="42">
        <f t="shared" ca="1" si="79"/>
        <v>0</v>
      </c>
      <c r="AK66" s="42">
        <f t="shared" ca="1" si="79"/>
        <v>0</v>
      </c>
      <c r="AL66" s="42">
        <f t="shared" ca="1" si="79"/>
        <v>0</v>
      </c>
      <c r="AM66" s="42">
        <f t="shared" ca="1" si="79"/>
        <v>0</v>
      </c>
      <c r="AN66" s="42">
        <f t="shared" ca="1" si="79"/>
        <v>0</v>
      </c>
      <c r="AO66" s="42">
        <f t="shared" ca="1" si="79"/>
        <v>0</v>
      </c>
      <c r="AP66" s="42">
        <f t="shared" ca="1" si="79"/>
        <v>0</v>
      </c>
      <c r="AQ66" s="42">
        <f t="shared" ca="1" si="79"/>
        <v>0</v>
      </c>
      <c r="AR66" s="42">
        <f t="shared" ca="1" si="79"/>
        <v>0</v>
      </c>
      <c r="AS66" s="42">
        <f t="shared" ca="1" si="79"/>
        <v>0</v>
      </c>
      <c r="AT66" s="42">
        <f t="shared" ca="1" si="79"/>
        <v>0</v>
      </c>
      <c r="AU66" s="43">
        <f t="shared" ca="1" si="79"/>
        <v>0</v>
      </c>
      <c r="BO66" s="155" t="s">
        <v>236</v>
      </c>
      <c r="BP66" s="146">
        <f t="shared" ref="BP66:CX66" ca="1" si="80">BP60-BP61</f>
        <v>0</v>
      </c>
      <c r="BQ66" s="146">
        <f t="shared" ca="1" si="80"/>
        <v>0</v>
      </c>
      <c r="BR66" s="146">
        <f t="shared" ca="1" si="80"/>
        <v>0</v>
      </c>
      <c r="BS66" s="146">
        <f t="shared" ca="1" si="80"/>
        <v>0</v>
      </c>
      <c r="BT66" s="146">
        <f t="shared" ca="1" si="80"/>
        <v>0</v>
      </c>
      <c r="BU66" s="146">
        <f t="shared" ca="1" si="80"/>
        <v>0</v>
      </c>
      <c r="BV66" s="146">
        <f t="shared" ca="1" si="80"/>
        <v>0</v>
      </c>
      <c r="BW66" s="146">
        <f t="shared" ca="1" si="80"/>
        <v>0</v>
      </c>
      <c r="BX66" s="146">
        <f t="shared" ca="1" si="80"/>
        <v>0</v>
      </c>
      <c r="BY66" s="146">
        <f t="shared" ca="1" si="80"/>
        <v>0</v>
      </c>
      <c r="BZ66" s="146">
        <f t="shared" ca="1" si="80"/>
        <v>0</v>
      </c>
      <c r="CA66" s="146">
        <f t="shared" ca="1" si="80"/>
        <v>0</v>
      </c>
      <c r="CB66" s="146">
        <f t="shared" ca="1" si="80"/>
        <v>0</v>
      </c>
      <c r="CC66" s="146">
        <f t="shared" ca="1" si="80"/>
        <v>0</v>
      </c>
      <c r="CD66" s="146">
        <f t="shared" ca="1" si="80"/>
        <v>0</v>
      </c>
      <c r="CE66" s="146">
        <f t="shared" ca="1" si="80"/>
        <v>0</v>
      </c>
      <c r="CF66" s="146">
        <f t="shared" ca="1" si="80"/>
        <v>0</v>
      </c>
      <c r="CG66" s="146">
        <f t="shared" ca="1" si="80"/>
        <v>0</v>
      </c>
      <c r="CH66" s="146">
        <f t="shared" ca="1" si="80"/>
        <v>0</v>
      </c>
      <c r="CI66" s="146">
        <f t="shared" ca="1" si="80"/>
        <v>0</v>
      </c>
      <c r="CJ66" s="146">
        <f t="shared" ca="1" si="80"/>
        <v>0</v>
      </c>
      <c r="CK66" s="146">
        <f t="shared" ca="1" si="80"/>
        <v>0</v>
      </c>
      <c r="CL66" s="146">
        <f t="shared" ca="1" si="80"/>
        <v>0</v>
      </c>
      <c r="CM66" s="146">
        <f t="shared" ca="1" si="80"/>
        <v>0</v>
      </c>
      <c r="CN66" s="146">
        <f t="shared" ca="1" si="80"/>
        <v>0</v>
      </c>
      <c r="CO66" s="146">
        <f t="shared" ca="1" si="80"/>
        <v>0</v>
      </c>
      <c r="CP66" s="146">
        <f t="shared" ca="1" si="80"/>
        <v>0</v>
      </c>
      <c r="CQ66" s="146">
        <f t="shared" ca="1" si="80"/>
        <v>0</v>
      </c>
      <c r="CR66" s="146">
        <f t="shared" ca="1" si="80"/>
        <v>0</v>
      </c>
      <c r="CS66" s="146">
        <f t="shared" ca="1" si="80"/>
        <v>0</v>
      </c>
      <c r="CT66" s="146">
        <f t="shared" ca="1" si="80"/>
        <v>0</v>
      </c>
      <c r="CU66" s="146">
        <f t="shared" ca="1" si="80"/>
        <v>0</v>
      </c>
      <c r="CV66" s="146">
        <f t="shared" ca="1" si="80"/>
        <v>0</v>
      </c>
      <c r="CW66" s="146">
        <f t="shared" ca="1" si="80"/>
        <v>0</v>
      </c>
      <c r="CX66" s="147">
        <f t="shared" ca="1" si="80"/>
        <v>0</v>
      </c>
    </row>
    <row r="67" spans="3:102" x14ac:dyDescent="0.25">
      <c r="C67" s="4" t="str">
        <f t="shared" si="1"/>
        <v>Line 67: Direct Support payments. This is a calculation. This is simply the sum from the existing and new.</v>
      </c>
      <c r="E67" s="4">
        <f t="shared" si="2"/>
        <v>67</v>
      </c>
      <c r="F67" s="4" t="s">
        <v>8</v>
      </c>
      <c r="G67" s="4" t="s">
        <v>10</v>
      </c>
      <c r="H67" s="1" t="s">
        <v>25</v>
      </c>
      <c r="I67" s="1" t="s">
        <v>10</v>
      </c>
      <c r="K67" s="1" t="str">
        <f>K55</f>
        <v>Direct Support payments</v>
      </c>
      <c r="M67" s="38">
        <f t="shared" ref="M67:AU67" ca="1" si="81">M26+M55</f>
        <v>0</v>
      </c>
      <c r="N67" s="39">
        <f t="shared" ca="1" si="81"/>
        <v>0</v>
      </c>
      <c r="O67" s="39">
        <f t="shared" ca="1" si="81"/>
        <v>0</v>
      </c>
      <c r="P67" s="39">
        <f t="shared" ca="1" si="81"/>
        <v>0</v>
      </c>
      <c r="Q67" s="39">
        <f t="shared" ca="1" si="81"/>
        <v>0</v>
      </c>
      <c r="R67" s="39">
        <f t="shared" ca="1" si="81"/>
        <v>0</v>
      </c>
      <c r="S67" s="39">
        <f t="shared" ca="1" si="81"/>
        <v>0</v>
      </c>
      <c r="T67" s="39">
        <f t="shared" ca="1" si="81"/>
        <v>0</v>
      </c>
      <c r="U67" s="39">
        <f t="shared" ca="1" si="81"/>
        <v>0</v>
      </c>
      <c r="V67" s="39">
        <f t="shared" ca="1" si="81"/>
        <v>0</v>
      </c>
      <c r="W67" s="39">
        <f t="shared" ca="1" si="81"/>
        <v>0</v>
      </c>
      <c r="X67" s="39">
        <f t="shared" ca="1" si="81"/>
        <v>0</v>
      </c>
      <c r="Y67" s="39">
        <f t="shared" ca="1" si="81"/>
        <v>0</v>
      </c>
      <c r="Z67" s="39">
        <f t="shared" ca="1" si="81"/>
        <v>0</v>
      </c>
      <c r="AA67" s="39">
        <f t="shared" ca="1" si="81"/>
        <v>0</v>
      </c>
      <c r="AB67" s="39">
        <f t="shared" ca="1" si="81"/>
        <v>0</v>
      </c>
      <c r="AC67" s="39">
        <f t="shared" ca="1" si="81"/>
        <v>0</v>
      </c>
      <c r="AD67" s="39">
        <f t="shared" ca="1" si="81"/>
        <v>0</v>
      </c>
      <c r="AE67" s="39">
        <f t="shared" ca="1" si="81"/>
        <v>0</v>
      </c>
      <c r="AF67" s="39">
        <f t="shared" ca="1" si="81"/>
        <v>0</v>
      </c>
      <c r="AG67" s="39">
        <f t="shared" ca="1" si="81"/>
        <v>0</v>
      </c>
      <c r="AH67" s="39">
        <f t="shared" ca="1" si="81"/>
        <v>0</v>
      </c>
      <c r="AI67" s="39">
        <f t="shared" ca="1" si="81"/>
        <v>0</v>
      </c>
      <c r="AJ67" s="39">
        <f t="shared" ca="1" si="81"/>
        <v>0</v>
      </c>
      <c r="AK67" s="39">
        <f t="shared" ca="1" si="81"/>
        <v>0</v>
      </c>
      <c r="AL67" s="39">
        <f t="shared" ca="1" si="81"/>
        <v>0</v>
      </c>
      <c r="AM67" s="39">
        <f t="shared" ca="1" si="81"/>
        <v>0</v>
      </c>
      <c r="AN67" s="39">
        <f t="shared" ca="1" si="81"/>
        <v>0</v>
      </c>
      <c r="AO67" s="39">
        <f t="shared" ca="1" si="81"/>
        <v>0</v>
      </c>
      <c r="AP67" s="39">
        <f t="shared" ca="1" si="81"/>
        <v>0</v>
      </c>
      <c r="AQ67" s="39">
        <f t="shared" ca="1" si="81"/>
        <v>0</v>
      </c>
      <c r="AR67" s="39">
        <f t="shared" ca="1" si="81"/>
        <v>0</v>
      </c>
      <c r="AS67" s="39">
        <f t="shared" ca="1" si="81"/>
        <v>0</v>
      </c>
      <c r="AT67" s="39">
        <f t="shared" ca="1" si="81"/>
        <v>0</v>
      </c>
      <c r="AU67" s="40">
        <f t="shared" ca="1" si="81"/>
        <v>0</v>
      </c>
      <c r="BO67" s="157" t="s">
        <v>237</v>
      </c>
      <c r="BP67" s="148">
        <f t="shared" ref="BP67:CX67" ca="1" si="82">BP62+BP63</f>
        <v>0</v>
      </c>
      <c r="BQ67" s="148">
        <f t="shared" ca="1" si="82"/>
        <v>0</v>
      </c>
      <c r="BR67" s="148">
        <f t="shared" ca="1" si="82"/>
        <v>0</v>
      </c>
      <c r="BS67" s="148">
        <f t="shared" ca="1" si="82"/>
        <v>0</v>
      </c>
      <c r="BT67" s="148">
        <f t="shared" ca="1" si="82"/>
        <v>0</v>
      </c>
      <c r="BU67" s="148">
        <f t="shared" ca="1" si="82"/>
        <v>0</v>
      </c>
      <c r="BV67" s="148">
        <f t="shared" ca="1" si="82"/>
        <v>0</v>
      </c>
      <c r="BW67" s="148">
        <f t="shared" ca="1" si="82"/>
        <v>0</v>
      </c>
      <c r="BX67" s="148">
        <f t="shared" ca="1" si="82"/>
        <v>0</v>
      </c>
      <c r="BY67" s="148">
        <f t="shared" ca="1" si="82"/>
        <v>0</v>
      </c>
      <c r="BZ67" s="148">
        <f t="shared" ca="1" si="82"/>
        <v>0</v>
      </c>
      <c r="CA67" s="148">
        <f t="shared" ca="1" si="82"/>
        <v>0</v>
      </c>
      <c r="CB67" s="148">
        <f t="shared" ca="1" si="82"/>
        <v>0</v>
      </c>
      <c r="CC67" s="148">
        <f t="shared" ca="1" si="82"/>
        <v>0</v>
      </c>
      <c r="CD67" s="148">
        <f t="shared" ca="1" si="82"/>
        <v>0</v>
      </c>
      <c r="CE67" s="148">
        <f t="shared" ca="1" si="82"/>
        <v>0</v>
      </c>
      <c r="CF67" s="148">
        <f t="shared" ca="1" si="82"/>
        <v>0</v>
      </c>
      <c r="CG67" s="148">
        <f t="shared" ca="1" si="82"/>
        <v>0</v>
      </c>
      <c r="CH67" s="148">
        <f t="shared" ca="1" si="82"/>
        <v>0</v>
      </c>
      <c r="CI67" s="148">
        <f t="shared" ca="1" si="82"/>
        <v>0</v>
      </c>
      <c r="CJ67" s="148">
        <f t="shared" ca="1" si="82"/>
        <v>0</v>
      </c>
      <c r="CK67" s="148">
        <f t="shared" ca="1" si="82"/>
        <v>0</v>
      </c>
      <c r="CL67" s="148">
        <f t="shared" ca="1" si="82"/>
        <v>0</v>
      </c>
      <c r="CM67" s="148">
        <f t="shared" ca="1" si="82"/>
        <v>0</v>
      </c>
      <c r="CN67" s="148">
        <f t="shared" ca="1" si="82"/>
        <v>0</v>
      </c>
      <c r="CO67" s="148">
        <f t="shared" ca="1" si="82"/>
        <v>0</v>
      </c>
      <c r="CP67" s="148">
        <f t="shared" ca="1" si="82"/>
        <v>0</v>
      </c>
      <c r="CQ67" s="148">
        <f t="shared" ca="1" si="82"/>
        <v>0</v>
      </c>
      <c r="CR67" s="148">
        <f t="shared" ca="1" si="82"/>
        <v>0</v>
      </c>
      <c r="CS67" s="148">
        <f t="shared" ca="1" si="82"/>
        <v>0</v>
      </c>
      <c r="CT67" s="148">
        <f t="shared" ca="1" si="82"/>
        <v>0</v>
      </c>
      <c r="CU67" s="148">
        <f t="shared" ca="1" si="82"/>
        <v>0</v>
      </c>
      <c r="CV67" s="148">
        <f t="shared" ca="1" si="82"/>
        <v>0</v>
      </c>
      <c r="CW67" s="148">
        <f t="shared" ca="1" si="82"/>
        <v>0</v>
      </c>
      <c r="CX67" s="149">
        <f t="shared" ca="1" si="82"/>
        <v>0</v>
      </c>
    </row>
    <row r="68" spans="3:102" ht="15.75" thickBot="1" x14ac:dyDescent="0.3">
      <c r="C68" s="4" t="str">
        <f t="shared" si="1"/>
        <v>Line 68: Direct Government receipts. This is a calculation. This is simply the sum from the existing and new.</v>
      </c>
      <c r="E68" s="4">
        <f t="shared" si="2"/>
        <v>68</v>
      </c>
      <c r="F68" s="4" t="s">
        <v>8</v>
      </c>
      <c r="G68" s="4" t="s">
        <v>10</v>
      </c>
      <c r="H68" s="1" t="s">
        <v>25</v>
      </c>
      <c r="I68" s="1" t="s">
        <v>10</v>
      </c>
      <c r="K68" s="1" t="str">
        <f>K56</f>
        <v>Direct Government receipts</v>
      </c>
      <c r="M68" s="38">
        <f t="shared" ref="M68:AU68" ca="1" si="83">M27+M56</f>
        <v>0</v>
      </c>
      <c r="N68" s="39">
        <f t="shared" ca="1" si="83"/>
        <v>0</v>
      </c>
      <c r="O68" s="39">
        <f t="shared" ca="1" si="83"/>
        <v>0</v>
      </c>
      <c r="P68" s="39">
        <f t="shared" ca="1" si="83"/>
        <v>0</v>
      </c>
      <c r="Q68" s="39">
        <f t="shared" ca="1" si="83"/>
        <v>0</v>
      </c>
      <c r="R68" s="39">
        <f t="shared" ca="1" si="83"/>
        <v>0</v>
      </c>
      <c r="S68" s="39">
        <f t="shared" ca="1" si="83"/>
        <v>0</v>
      </c>
      <c r="T68" s="39">
        <f t="shared" ca="1" si="83"/>
        <v>0</v>
      </c>
      <c r="U68" s="39">
        <f t="shared" ca="1" si="83"/>
        <v>0</v>
      </c>
      <c r="V68" s="39">
        <f t="shared" ca="1" si="83"/>
        <v>0</v>
      </c>
      <c r="W68" s="39">
        <f t="shared" ca="1" si="83"/>
        <v>0</v>
      </c>
      <c r="X68" s="39">
        <f t="shared" ca="1" si="83"/>
        <v>0</v>
      </c>
      <c r="Y68" s="39">
        <f t="shared" ca="1" si="83"/>
        <v>0</v>
      </c>
      <c r="Z68" s="39">
        <f t="shared" ca="1" si="83"/>
        <v>0</v>
      </c>
      <c r="AA68" s="39">
        <f t="shared" ca="1" si="83"/>
        <v>0</v>
      </c>
      <c r="AB68" s="39">
        <f t="shared" ca="1" si="83"/>
        <v>0</v>
      </c>
      <c r="AC68" s="39">
        <f t="shared" ca="1" si="83"/>
        <v>0</v>
      </c>
      <c r="AD68" s="39">
        <f t="shared" ca="1" si="83"/>
        <v>0</v>
      </c>
      <c r="AE68" s="39">
        <f t="shared" ca="1" si="83"/>
        <v>0</v>
      </c>
      <c r="AF68" s="39">
        <f t="shared" ca="1" si="83"/>
        <v>0</v>
      </c>
      <c r="AG68" s="39">
        <f t="shared" ca="1" si="83"/>
        <v>0</v>
      </c>
      <c r="AH68" s="39">
        <f t="shared" ca="1" si="83"/>
        <v>0</v>
      </c>
      <c r="AI68" s="39">
        <f t="shared" ca="1" si="83"/>
        <v>0</v>
      </c>
      <c r="AJ68" s="39">
        <f t="shared" ca="1" si="83"/>
        <v>0</v>
      </c>
      <c r="AK68" s="39">
        <f t="shared" ca="1" si="83"/>
        <v>0</v>
      </c>
      <c r="AL68" s="39">
        <f t="shared" ca="1" si="83"/>
        <v>0</v>
      </c>
      <c r="AM68" s="39">
        <f t="shared" ca="1" si="83"/>
        <v>0</v>
      </c>
      <c r="AN68" s="39">
        <f t="shared" ca="1" si="83"/>
        <v>0</v>
      </c>
      <c r="AO68" s="39">
        <f t="shared" ca="1" si="83"/>
        <v>0</v>
      </c>
      <c r="AP68" s="39">
        <f t="shared" ca="1" si="83"/>
        <v>0</v>
      </c>
      <c r="AQ68" s="39">
        <f t="shared" ca="1" si="83"/>
        <v>0</v>
      </c>
      <c r="AR68" s="39">
        <f t="shared" ca="1" si="83"/>
        <v>0</v>
      </c>
      <c r="AS68" s="39">
        <f t="shared" ca="1" si="83"/>
        <v>0</v>
      </c>
      <c r="AT68" s="39">
        <f t="shared" ca="1" si="83"/>
        <v>0</v>
      </c>
      <c r="AU68" s="40">
        <f t="shared" ca="1" si="83"/>
        <v>0</v>
      </c>
      <c r="BO68" s="155" t="s">
        <v>240</v>
      </c>
      <c r="BP68" s="146">
        <f ca="1">BP64-BP65</f>
        <v>0</v>
      </c>
      <c r="BQ68" s="146">
        <f t="shared" ref="BQ68:CX68" ca="1" si="84">BQ64-BQ65</f>
        <v>0</v>
      </c>
      <c r="BR68" s="146">
        <f t="shared" ca="1" si="84"/>
        <v>0</v>
      </c>
      <c r="BS68" s="146">
        <f t="shared" ca="1" si="84"/>
        <v>0</v>
      </c>
      <c r="BT68" s="146">
        <f t="shared" ca="1" si="84"/>
        <v>0</v>
      </c>
      <c r="BU68" s="146">
        <f t="shared" ca="1" si="84"/>
        <v>0</v>
      </c>
      <c r="BV68" s="146">
        <f t="shared" ca="1" si="84"/>
        <v>0</v>
      </c>
      <c r="BW68" s="146">
        <f t="shared" ca="1" si="84"/>
        <v>0</v>
      </c>
      <c r="BX68" s="146">
        <f t="shared" ca="1" si="84"/>
        <v>0</v>
      </c>
      <c r="BY68" s="146">
        <f t="shared" ca="1" si="84"/>
        <v>0</v>
      </c>
      <c r="BZ68" s="146">
        <f t="shared" ca="1" si="84"/>
        <v>0</v>
      </c>
      <c r="CA68" s="146">
        <f t="shared" ca="1" si="84"/>
        <v>0</v>
      </c>
      <c r="CB68" s="146">
        <f t="shared" ca="1" si="84"/>
        <v>0</v>
      </c>
      <c r="CC68" s="146">
        <f t="shared" ca="1" si="84"/>
        <v>0</v>
      </c>
      <c r="CD68" s="146">
        <f t="shared" ca="1" si="84"/>
        <v>0</v>
      </c>
      <c r="CE68" s="146">
        <f t="shared" ca="1" si="84"/>
        <v>0</v>
      </c>
      <c r="CF68" s="146">
        <f t="shared" ca="1" si="84"/>
        <v>0</v>
      </c>
      <c r="CG68" s="146">
        <f t="shared" ca="1" si="84"/>
        <v>0</v>
      </c>
      <c r="CH68" s="146">
        <f t="shared" ca="1" si="84"/>
        <v>0</v>
      </c>
      <c r="CI68" s="146">
        <f t="shared" ca="1" si="84"/>
        <v>0</v>
      </c>
      <c r="CJ68" s="146">
        <f t="shared" ca="1" si="84"/>
        <v>0</v>
      </c>
      <c r="CK68" s="146">
        <f t="shared" ca="1" si="84"/>
        <v>0</v>
      </c>
      <c r="CL68" s="146">
        <f t="shared" ca="1" si="84"/>
        <v>0</v>
      </c>
      <c r="CM68" s="146">
        <f t="shared" ca="1" si="84"/>
        <v>0</v>
      </c>
      <c r="CN68" s="146">
        <f t="shared" ca="1" si="84"/>
        <v>0</v>
      </c>
      <c r="CO68" s="146">
        <f t="shared" ca="1" si="84"/>
        <v>0</v>
      </c>
      <c r="CP68" s="146">
        <f t="shared" ca="1" si="84"/>
        <v>0</v>
      </c>
      <c r="CQ68" s="146">
        <f t="shared" ca="1" si="84"/>
        <v>0</v>
      </c>
      <c r="CR68" s="146">
        <f t="shared" ca="1" si="84"/>
        <v>0</v>
      </c>
      <c r="CS68" s="146">
        <f t="shared" ca="1" si="84"/>
        <v>0</v>
      </c>
      <c r="CT68" s="146">
        <f t="shared" ca="1" si="84"/>
        <v>0</v>
      </c>
      <c r="CU68" s="146">
        <f t="shared" ca="1" si="84"/>
        <v>0</v>
      </c>
      <c r="CV68" s="146">
        <f t="shared" ca="1" si="84"/>
        <v>0</v>
      </c>
      <c r="CW68" s="146">
        <f t="shared" ca="1" si="84"/>
        <v>0</v>
      </c>
      <c r="CX68" s="147">
        <f t="shared" ca="1" si="84"/>
        <v>0</v>
      </c>
    </row>
    <row r="69" spans="3:102" ht="15.75" thickBot="1" x14ac:dyDescent="0.3">
      <c r="C69" s="4" t="str">
        <f t="shared" si="1"/>
        <v>Line 69: Total payments by Government. This is a calculation. This is the sum of revenues and payments.</v>
      </c>
      <c r="E69" s="4">
        <f t="shared" si="2"/>
        <v>69</v>
      </c>
      <c r="F69" s="4" t="s">
        <v>8</v>
      </c>
      <c r="G69" s="4" t="s">
        <v>10</v>
      </c>
      <c r="H69" s="1" t="s">
        <v>27</v>
      </c>
      <c r="I69" s="1" t="s">
        <v>10</v>
      </c>
      <c r="K69" s="1" t="s">
        <v>14</v>
      </c>
      <c r="M69" s="41">
        <f ca="1">SUM(M66:M68)</f>
        <v>0</v>
      </c>
      <c r="N69" s="42">
        <f t="shared" ref="N69:AU69" ca="1" si="85">SUM(N66:N68)</f>
        <v>0</v>
      </c>
      <c r="O69" s="42">
        <f t="shared" ca="1" si="85"/>
        <v>0</v>
      </c>
      <c r="P69" s="42">
        <f t="shared" ca="1" si="85"/>
        <v>0</v>
      </c>
      <c r="Q69" s="42">
        <f t="shared" ca="1" si="85"/>
        <v>0</v>
      </c>
      <c r="R69" s="42">
        <f t="shared" ca="1" si="85"/>
        <v>0</v>
      </c>
      <c r="S69" s="42">
        <f t="shared" ca="1" si="85"/>
        <v>0</v>
      </c>
      <c r="T69" s="42">
        <f t="shared" ca="1" si="85"/>
        <v>0</v>
      </c>
      <c r="U69" s="42">
        <f t="shared" ca="1" si="85"/>
        <v>0</v>
      </c>
      <c r="V69" s="42">
        <f t="shared" ca="1" si="85"/>
        <v>0</v>
      </c>
      <c r="W69" s="42">
        <f t="shared" ca="1" si="85"/>
        <v>0</v>
      </c>
      <c r="X69" s="42">
        <f t="shared" ca="1" si="85"/>
        <v>0</v>
      </c>
      <c r="Y69" s="42">
        <f t="shared" ca="1" si="85"/>
        <v>0</v>
      </c>
      <c r="Z69" s="42">
        <f t="shared" ca="1" si="85"/>
        <v>0</v>
      </c>
      <c r="AA69" s="42">
        <f t="shared" ca="1" si="85"/>
        <v>0</v>
      </c>
      <c r="AB69" s="42">
        <f t="shared" ca="1" si="85"/>
        <v>0</v>
      </c>
      <c r="AC69" s="42">
        <f t="shared" ca="1" si="85"/>
        <v>0</v>
      </c>
      <c r="AD69" s="42">
        <f t="shared" ca="1" si="85"/>
        <v>0</v>
      </c>
      <c r="AE69" s="42">
        <f t="shared" ca="1" si="85"/>
        <v>0</v>
      </c>
      <c r="AF69" s="42">
        <f t="shared" ca="1" si="85"/>
        <v>0</v>
      </c>
      <c r="AG69" s="42">
        <f t="shared" ca="1" si="85"/>
        <v>0</v>
      </c>
      <c r="AH69" s="42">
        <f t="shared" ca="1" si="85"/>
        <v>0</v>
      </c>
      <c r="AI69" s="42">
        <f t="shared" ca="1" si="85"/>
        <v>0</v>
      </c>
      <c r="AJ69" s="42">
        <f t="shared" ca="1" si="85"/>
        <v>0</v>
      </c>
      <c r="AK69" s="42">
        <f t="shared" ca="1" si="85"/>
        <v>0</v>
      </c>
      <c r="AL69" s="42">
        <f t="shared" ca="1" si="85"/>
        <v>0</v>
      </c>
      <c r="AM69" s="42">
        <f t="shared" ca="1" si="85"/>
        <v>0</v>
      </c>
      <c r="AN69" s="42">
        <f t="shared" ca="1" si="85"/>
        <v>0</v>
      </c>
      <c r="AO69" s="42">
        <f t="shared" ca="1" si="85"/>
        <v>0</v>
      </c>
      <c r="AP69" s="42">
        <f t="shared" ca="1" si="85"/>
        <v>0</v>
      </c>
      <c r="AQ69" s="42">
        <f t="shared" ca="1" si="85"/>
        <v>0</v>
      </c>
      <c r="AR69" s="42">
        <f t="shared" ca="1" si="85"/>
        <v>0</v>
      </c>
      <c r="AS69" s="42">
        <f t="shared" ca="1" si="85"/>
        <v>0</v>
      </c>
      <c r="AT69" s="42">
        <f t="shared" ca="1" si="85"/>
        <v>0</v>
      </c>
      <c r="AU69" s="43">
        <f t="shared" ca="1" si="85"/>
        <v>0</v>
      </c>
      <c r="BO69" s="157" t="s">
        <v>242</v>
      </c>
      <c r="BP69" s="148">
        <f ca="1">-M66</f>
        <v>0</v>
      </c>
      <c r="BQ69" s="148">
        <f t="shared" ref="BQ69:CX69" ca="1" si="86">-N66</f>
        <v>0</v>
      </c>
      <c r="BR69" s="148">
        <f t="shared" ca="1" si="86"/>
        <v>0</v>
      </c>
      <c r="BS69" s="148">
        <f t="shared" ca="1" si="86"/>
        <v>0</v>
      </c>
      <c r="BT69" s="148">
        <f t="shared" ca="1" si="86"/>
        <v>0</v>
      </c>
      <c r="BU69" s="148">
        <f t="shared" ca="1" si="86"/>
        <v>0</v>
      </c>
      <c r="BV69" s="148">
        <f t="shared" ca="1" si="86"/>
        <v>0</v>
      </c>
      <c r="BW69" s="148">
        <f t="shared" ca="1" si="86"/>
        <v>0</v>
      </c>
      <c r="BX69" s="148">
        <f t="shared" ca="1" si="86"/>
        <v>0</v>
      </c>
      <c r="BY69" s="148">
        <f t="shared" ca="1" si="86"/>
        <v>0</v>
      </c>
      <c r="BZ69" s="148">
        <f t="shared" ca="1" si="86"/>
        <v>0</v>
      </c>
      <c r="CA69" s="148">
        <f t="shared" ca="1" si="86"/>
        <v>0</v>
      </c>
      <c r="CB69" s="148">
        <f t="shared" ca="1" si="86"/>
        <v>0</v>
      </c>
      <c r="CC69" s="148">
        <f t="shared" ca="1" si="86"/>
        <v>0</v>
      </c>
      <c r="CD69" s="148">
        <f t="shared" ca="1" si="86"/>
        <v>0</v>
      </c>
      <c r="CE69" s="148">
        <f t="shared" ca="1" si="86"/>
        <v>0</v>
      </c>
      <c r="CF69" s="148">
        <f t="shared" ca="1" si="86"/>
        <v>0</v>
      </c>
      <c r="CG69" s="148">
        <f t="shared" ca="1" si="86"/>
        <v>0</v>
      </c>
      <c r="CH69" s="148">
        <f t="shared" ca="1" si="86"/>
        <v>0</v>
      </c>
      <c r="CI69" s="148">
        <f t="shared" ca="1" si="86"/>
        <v>0</v>
      </c>
      <c r="CJ69" s="148">
        <f t="shared" ca="1" si="86"/>
        <v>0</v>
      </c>
      <c r="CK69" s="148">
        <f t="shared" ca="1" si="86"/>
        <v>0</v>
      </c>
      <c r="CL69" s="148">
        <f t="shared" ca="1" si="86"/>
        <v>0</v>
      </c>
      <c r="CM69" s="148">
        <f t="shared" ca="1" si="86"/>
        <v>0</v>
      </c>
      <c r="CN69" s="148">
        <f t="shared" ca="1" si="86"/>
        <v>0</v>
      </c>
      <c r="CO69" s="148">
        <f t="shared" ca="1" si="86"/>
        <v>0</v>
      </c>
      <c r="CP69" s="148">
        <f t="shared" ca="1" si="86"/>
        <v>0</v>
      </c>
      <c r="CQ69" s="148">
        <f t="shared" ca="1" si="86"/>
        <v>0</v>
      </c>
      <c r="CR69" s="148">
        <f t="shared" ca="1" si="86"/>
        <v>0</v>
      </c>
      <c r="CS69" s="148">
        <f t="shared" ca="1" si="86"/>
        <v>0</v>
      </c>
      <c r="CT69" s="148">
        <f t="shared" ca="1" si="86"/>
        <v>0</v>
      </c>
      <c r="CU69" s="148">
        <f t="shared" ca="1" si="86"/>
        <v>0</v>
      </c>
      <c r="CV69" s="148">
        <f t="shared" ca="1" si="86"/>
        <v>0</v>
      </c>
      <c r="CW69" s="148">
        <f t="shared" ca="1" si="86"/>
        <v>0</v>
      </c>
      <c r="CX69" s="149">
        <f t="shared" ca="1" si="86"/>
        <v>0</v>
      </c>
    </row>
  </sheetData>
  <sheetProtection algorithmName="SHA-512" hashValue="3gZuNkfjEqZqneF3hp/ZfA5L85Rep7HutgsEQiL3g0bQrITKgZxHRNMuXJXp8JSdoZr+NRgMvyoUqGJp+hpMag==" saltValue="P+FCo03cdwuYn08D4Wa4Eg==" spinCount="100000" sheet="1" objects="1" scenarios="1" formatCells="0" formatColumns="0" formatRows="0"/>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E65A6-74B3-4598-9647-2C63429E7CD8}">
  <sheetPr codeName="Sheet7"/>
  <dimension ref="A1:CX69"/>
  <sheetViews>
    <sheetView topLeftCell="G1" zoomScale="110" zoomScaleNormal="110" workbookViewId="0">
      <selection activeCell="M2" sqref="M2"/>
    </sheetView>
  </sheetViews>
  <sheetFormatPr defaultRowHeight="15" outlineLevelRow="1" outlineLevelCol="1" x14ac:dyDescent="0.25"/>
  <cols>
    <col min="1" max="1" width="12.5703125" style="1" hidden="1" customWidth="1" outlineLevel="1"/>
    <col min="2" max="2" width="10.5703125" style="1" hidden="1" customWidth="1" outlineLevel="1"/>
    <col min="3" max="6" width="13.42578125" style="4" hidden="1" customWidth="1" outlineLevel="1"/>
    <col min="7" max="7" width="4.42578125" style="4" customWidth="1" collapsed="1"/>
    <col min="8" max="8" width="23.140625" style="1" customWidth="1"/>
    <col min="9" max="9" width="4.42578125" style="1" customWidth="1"/>
    <col min="10" max="10" width="4.85546875" style="1" customWidth="1"/>
    <col min="11" max="11" width="40" style="1" customWidth="1"/>
    <col min="12" max="12" width="7.28515625" style="1" customWidth="1"/>
    <col min="13" max="14" width="10" style="1" customWidth="1"/>
    <col min="15" max="15" width="13.28515625" style="1" customWidth="1"/>
    <col min="16" max="20" width="10" style="1" customWidth="1"/>
    <col min="21" max="22" width="9.140625" style="1"/>
    <col min="23" max="23" width="10.5703125" style="1" bestFit="1" customWidth="1"/>
    <col min="24" max="66" width="9.140625" style="1"/>
    <col min="67" max="67" width="26.42578125" style="1" customWidth="1"/>
    <col min="68" max="16384" width="9.140625" style="1"/>
  </cols>
  <sheetData>
    <row r="1" spans="3:102" x14ac:dyDescent="0.25">
      <c r="C1" s="20">
        <f ca="1">TODAY()</f>
        <v>43958</v>
      </c>
    </row>
    <row r="2" spans="3:102" ht="18.75" x14ac:dyDescent="0.3">
      <c r="H2" s="2" t="s">
        <v>31</v>
      </c>
      <c r="J2" s="3" t="s">
        <v>1</v>
      </c>
      <c r="L2" s="57" t="s">
        <v>36</v>
      </c>
      <c r="M2" s="174" t="s">
        <v>250</v>
      </c>
      <c r="N2" s="175"/>
      <c r="O2" s="175"/>
      <c r="P2" s="175"/>
      <c r="Q2" s="50" t="s">
        <v>3</v>
      </c>
      <c r="R2" s="50"/>
      <c r="S2" s="50"/>
      <c r="T2" s="50"/>
      <c r="U2" s="51" t="s">
        <v>5</v>
      </c>
      <c r="V2" s="51"/>
      <c r="W2" s="51"/>
      <c r="X2" s="51"/>
      <c r="Y2" s="52" t="s">
        <v>2</v>
      </c>
      <c r="Z2" s="52"/>
      <c r="AA2" s="52"/>
      <c r="AB2" s="52"/>
      <c r="AC2" s="53" t="s">
        <v>32</v>
      </c>
      <c r="AD2" s="53"/>
      <c r="AE2" s="53"/>
      <c r="AF2" s="54"/>
    </row>
    <row r="3" spans="3:102" x14ac:dyDescent="0.25">
      <c r="H3" s="1" t="s">
        <v>40</v>
      </c>
    </row>
    <row r="4" spans="3:102" ht="15.75" thickBot="1" x14ac:dyDescent="0.3">
      <c r="I4" s="2"/>
      <c r="J4" s="2" t="s">
        <v>35</v>
      </c>
    </row>
    <row r="5" spans="3:102" ht="15.75" thickBot="1" x14ac:dyDescent="0.3">
      <c r="C5" s="4" t="str">
        <f>IF(AND(F5="",H5=""),"","Line "&amp;E5&amp;": "&amp;K5&amp;". This is "&amp;F5&amp;". "&amp;H5)</f>
        <v>Line 5: Start of Analysis FYI. This is an input. Enter the desired first year of the analysis.</v>
      </c>
      <c r="E5" s="4">
        <f>ROW(F5)</f>
        <v>5</v>
      </c>
      <c r="F5" s="4" t="s">
        <v>6</v>
      </c>
      <c r="G5" s="4" t="s">
        <v>10</v>
      </c>
      <c r="H5" s="1" t="s">
        <v>9</v>
      </c>
      <c r="I5" s="1" t="s">
        <v>10</v>
      </c>
      <c r="K5" s="1" t="s">
        <v>34</v>
      </c>
      <c r="M5" s="173">
        <f>'Input Cashflows'!M5</f>
        <v>2020</v>
      </c>
      <c r="N5" s="12">
        <f>M5+1</f>
        <v>2021</v>
      </c>
      <c r="O5" s="12">
        <f t="shared" ref="O5:AT5" si="0">N5+1</f>
        <v>2022</v>
      </c>
      <c r="P5" s="12">
        <f t="shared" si="0"/>
        <v>2023</v>
      </c>
      <c r="Q5" s="12">
        <f t="shared" si="0"/>
        <v>2024</v>
      </c>
      <c r="R5" s="12">
        <f t="shared" si="0"/>
        <v>2025</v>
      </c>
      <c r="S5" s="12">
        <f t="shared" si="0"/>
        <v>2026</v>
      </c>
      <c r="T5" s="12">
        <f t="shared" si="0"/>
        <v>2027</v>
      </c>
      <c r="U5" s="12">
        <f t="shared" si="0"/>
        <v>2028</v>
      </c>
      <c r="V5" s="12">
        <f t="shared" si="0"/>
        <v>2029</v>
      </c>
      <c r="W5" s="12">
        <f t="shared" si="0"/>
        <v>2030</v>
      </c>
      <c r="X5" s="12">
        <f t="shared" si="0"/>
        <v>2031</v>
      </c>
      <c r="Y5" s="12">
        <f t="shared" si="0"/>
        <v>2032</v>
      </c>
      <c r="Z5" s="12">
        <f t="shared" si="0"/>
        <v>2033</v>
      </c>
      <c r="AA5" s="12">
        <f t="shared" si="0"/>
        <v>2034</v>
      </c>
      <c r="AB5" s="12">
        <f t="shared" si="0"/>
        <v>2035</v>
      </c>
      <c r="AC5" s="12">
        <f t="shared" si="0"/>
        <v>2036</v>
      </c>
      <c r="AD5" s="12">
        <f t="shared" si="0"/>
        <v>2037</v>
      </c>
      <c r="AE5" s="12">
        <f t="shared" si="0"/>
        <v>2038</v>
      </c>
      <c r="AF5" s="12">
        <f t="shared" si="0"/>
        <v>2039</v>
      </c>
      <c r="AG5" s="12">
        <f t="shared" si="0"/>
        <v>2040</v>
      </c>
      <c r="AH5" s="12">
        <f t="shared" si="0"/>
        <v>2041</v>
      </c>
      <c r="AI5" s="12">
        <f t="shared" si="0"/>
        <v>2042</v>
      </c>
      <c r="AJ5" s="12">
        <f t="shared" si="0"/>
        <v>2043</v>
      </c>
      <c r="AK5" s="12">
        <f t="shared" si="0"/>
        <v>2044</v>
      </c>
      <c r="AL5" s="12">
        <f t="shared" si="0"/>
        <v>2045</v>
      </c>
      <c r="AM5" s="12">
        <f t="shared" si="0"/>
        <v>2046</v>
      </c>
      <c r="AN5" s="12">
        <f t="shared" si="0"/>
        <v>2047</v>
      </c>
      <c r="AO5" s="12">
        <f t="shared" si="0"/>
        <v>2048</v>
      </c>
      <c r="AP5" s="12">
        <f t="shared" si="0"/>
        <v>2049</v>
      </c>
      <c r="AQ5" s="12">
        <f t="shared" si="0"/>
        <v>2050</v>
      </c>
      <c r="AR5" s="12">
        <f t="shared" si="0"/>
        <v>2051</v>
      </c>
      <c r="AS5" s="12">
        <f t="shared" si="0"/>
        <v>2052</v>
      </c>
      <c r="AT5" s="12">
        <f t="shared" si="0"/>
        <v>2053</v>
      </c>
      <c r="AU5" s="13">
        <f>AT5+1</f>
        <v>2054</v>
      </c>
      <c r="BO5" s="1" t="s">
        <v>238</v>
      </c>
    </row>
    <row r="6" spans="3:102" ht="15.75" thickBot="1" x14ac:dyDescent="0.3">
      <c r="C6" s="4" t="str">
        <f t="shared" ref="C6:C69" si="1">IF(AND(F6="",H6=""),"","Line "&amp;E6&amp;": "&amp;K6&amp;". This is "&amp;F6&amp;". "&amp;H6)</f>
        <v/>
      </c>
      <c r="E6" s="4">
        <f t="shared" ref="E6:E69" si="2">ROW(F6)</f>
        <v>6</v>
      </c>
      <c r="G6" s="4" t="s">
        <v>10</v>
      </c>
      <c r="I6" s="1" t="s">
        <v>10</v>
      </c>
      <c r="BO6" s="154"/>
      <c r="BP6" s="152">
        <f>M$5</f>
        <v>2020</v>
      </c>
      <c r="BQ6" s="152">
        <f t="shared" ref="BQ6:CX6" si="3">N$5</f>
        <v>2021</v>
      </c>
      <c r="BR6" s="152">
        <f t="shared" si="3"/>
        <v>2022</v>
      </c>
      <c r="BS6" s="152">
        <f t="shared" si="3"/>
        <v>2023</v>
      </c>
      <c r="BT6" s="152">
        <f t="shared" si="3"/>
        <v>2024</v>
      </c>
      <c r="BU6" s="152">
        <f t="shared" si="3"/>
        <v>2025</v>
      </c>
      <c r="BV6" s="152">
        <f t="shared" si="3"/>
        <v>2026</v>
      </c>
      <c r="BW6" s="152">
        <f t="shared" si="3"/>
        <v>2027</v>
      </c>
      <c r="BX6" s="152">
        <f t="shared" si="3"/>
        <v>2028</v>
      </c>
      <c r="BY6" s="152">
        <f t="shared" si="3"/>
        <v>2029</v>
      </c>
      <c r="BZ6" s="152">
        <f t="shared" si="3"/>
        <v>2030</v>
      </c>
      <c r="CA6" s="152">
        <f t="shared" si="3"/>
        <v>2031</v>
      </c>
      <c r="CB6" s="152">
        <f t="shared" si="3"/>
        <v>2032</v>
      </c>
      <c r="CC6" s="152">
        <f t="shared" si="3"/>
        <v>2033</v>
      </c>
      <c r="CD6" s="152">
        <f t="shared" si="3"/>
        <v>2034</v>
      </c>
      <c r="CE6" s="152">
        <f t="shared" si="3"/>
        <v>2035</v>
      </c>
      <c r="CF6" s="152">
        <f t="shared" si="3"/>
        <v>2036</v>
      </c>
      <c r="CG6" s="152">
        <f t="shared" si="3"/>
        <v>2037</v>
      </c>
      <c r="CH6" s="152">
        <f t="shared" si="3"/>
        <v>2038</v>
      </c>
      <c r="CI6" s="152">
        <f t="shared" si="3"/>
        <v>2039</v>
      </c>
      <c r="CJ6" s="152">
        <f t="shared" si="3"/>
        <v>2040</v>
      </c>
      <c r="CK6" s="152">
        <f t="shared" si="3"/>
        <v>2041</v>
      </c>
      <c r="CL6" s="152">
        <f t="shared" si="3"/>
        <v>2042</v>
      </c>
      <c r="CM6" s="152">
        <f t="shared" si="3"/>
        <v>2043</v>
      </c>
      <c r="CN6" s="152">
        <f t="shared" si="3"/>
        <v>2044</v>
      </c>
      <c r="CO6" s="152">
        <f t="shared" si="3"/>
        <v>2045</v>
      </c>
      <c r="CP6" s="152">
        <f t="shared" si="3"/>
        <v>2046</v>
      </c>
      <c r="CQ6" s="152">
        <f t="shared" si="3"/>
        <v>2047</v>
      </c>
      <c r="CR6" s="152">
        <f t="shared" si="3"/>
        <v>2048</v>
      </c>
      <c r="CS6" s="152">
        <f t="shared" si="3"/>
        <v>2049</v>
      </c>
      <c r="CT6" s="152">
        <f t="shared" si="3"/>
        <v>2050</v>
      </c>
      <c r="CU6" s="152">
        <f t="shared" si="3"/>
        <v>2051</v>
      </c>
      <c r="CV6" s="152">
        <f t="shared" si="3"/>
        <v>2052</v>
      </c>
      <c r="CW6" s="152">
        <f t="shared" si="3"/>
        <v>2053</v>
      </c>
      <c r="CX6" s="153">
        <f t="shared" si="3"/>
        <v>2054</v>
      </c>
    </row>
    <row r="7" spans="3:102" x14ac:dyDescent="0.25">
      <c r="C7" s="4" t="str">
        <f t="shared" si="1"/>
        <v>Line 7: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7" s="4">
        <f t="shared" si="2"/>
        <v>7</v>
      </c>
      <c r="F7" s="4" t="s">
        <v>6</v>
      </c>
      <c r="G7" s="4" t="s">
        <v>10</v>
      </c>
      <c r="H7" s="1" t="s">
        <v>48</v>
      </c>
      <c r="I7" s="1" t="s">
        <v>10</v>
      </c>
      <c r="K7" s="1" t="s">
        <v>15</v>
      </c>
      <c r="M7" s="176">
        <f>'Input Cashflows'!M7</f>
        <v>0</v>
      </c>
      <c r="N7" s="177">
        <f>'Input Cashflows'!N7</f>
        <v>0</v>
      </c>
      <c r="O7" s="177">
        <f>'Input Cashflows'!O7</f>
        <v>0</v>
      </c>
      <c r="P7" s="177">
        <f>'Input Cashflows'!P7</f>
        <v>0</v>
      </c>
      <c r="Q7" s="177">
        <f>'Input Cashflows'!Q7</f>
        <v>0</v>
      </c>
      <c r="R7" s="177">
        <f>'Input Cashflows'!R7</f>
        <v>0</v>
      </c>
      <c r="S7" s="177">
        <f>'Input Cashflows'!S7</f>
        <v>0</v>
      </c>
      <c r="T7" s="177">
        <f>'Input Cashflows'!T7</f>
        <v>0</v>
      </c>
      <c r="U7" s="177">
        <f>'Input Cashflows'!U7</f>
        <v>0</v>
      </c>
      <c r="V7" s="177">
        <f>'Input Cashflows'!V7</f>
        <v>0</v>
      </c>
      <c r="W7" s="177">
        <f>'Input Cashflows'!W7</f>
        <v>0</v>
      </c>
      <c r="X7" s="177">
        <f>'Input Cashflows'!X7</f>
        <v>0</v>
      </c>
      <c r="Y7" s="177">
        <f>'Input Cashflows'!Y7</f>
        <v>0</v>
      </c>
      <c r="Z7" s="177">
        <f>'Input Cashflows'!Z7</f>
        <v>0</v>
      </c>
      <c r="AA7" s="177">
        <f>'Input Cashflows'!AA7</f>
        <v>0</v>
      </c>
      <c r="AB7" s="177">
        <f>'Input Cashflows'!AB7</f>
        <v>0</v>
      </c>
      <c r="AC7" s="177">
        <f>'Input Cashflows'!AC7</f>
        <v>0</v>
      </c>
      <c r="AD7" s="177">
        <f>'Input Cashflows'!AD7</f>
        <v>0</v>
      </c>
      <c r="AE7" s="177">
        <f>'Input Cashflows'!AE7</f>
        <v>0</v>
      </c>
      <c r="AF7" s="177">
        <f>'Input Cashflows'!AF7</f>
        <v>0</v>
      </c>
      <c r="AG7" s="177">
        <f>'Input Cashflows'!AG7</f>
        <v>0</v>
      </c>
      <c r="AH7" s="177">
        <f>'Input Cashflows'!AH7</f>
        <v>0</v>
      </c>
      <c r="AI7" s="177">
        <f>'Input Cashflows'!AI7</f>
        <v>0</v>
      </c>
      <c r="AJ7" s="177">
        <f>'Input Cashflows'!AJ7</f>
        <v>0</v>
      </c>
      <c r="AK7" s="177">
        <f>'Input Cashflows'!AK7</f>
        <v>0</v>
      </c>
      <c r="AL7" s="177">
        <f>'Input Cashflows'!AL7</f>
        <v>0</v>
      </c>
      <c r="AM7" s="177">
        <f>'Input Cashflows'!AM7</f>
        <v>0</v>
      </c>
      <c r="AN7" s="177">
        <f>'Input Cashflows'!AN7</f>
        <v>0</v>
      </c>
      <c r="AO7" s="177">
        <f>'Input Cashflows'!AO7</f>
        <v>0</v>
      </c>
      <c r="AP7" s="177">
        <f>'Input Cashflows'!AP7</f>
        <v>0</v>
      </c>
      <c r="AQ7" s="177">
        <f>'Input Cashflows'!AQ7</f>
        <v>0</v>
      </c>
      <c r="AR7" s="178">
        <f>'Input Cashflows'!AR7</f>
        <v>0</v>
      </c>
      <c r="AS7" s="178">
        <f>'Input Cashflows'!AS7</f>
        <v>0</v>
      </c>
      <c r="AT7" s="178">
        <f>'Input Cashflows'!AT7</f>
        <v>0</v>
      </c>
      <c r="AU7" s="179">
        <f>'Input Cashflows'!AU7</f>
        <v>0</v>
      </c>
      <c r="BO7" s="155" t="str">
        <f>K7</f>
        <v>Gross Operating Income to Company</v>
      </c>
      <c r="BP7" s="146">
        <f t="shared" ref="BP7:CX7" si="4">M7</f>
        <v>0</v>
      </c>
      <c r="BQ7" s="146">
        <f t="shared" si="4"/>
        <v>0</v>
      </c>
      <c r="BR7" s="146">
        <f t="shared" si="4"/>
        <v>0</v>
      </c>
      <c r="BS7" s="146">
        <f t="shared" si="4"/>
        <v>0</v>
      </c>
      <c r="BT7" s="146">
        <f t="shared" si="4"/>
        <v>0</v>
      </c>
      <c r="BU7" s="146">
        <f t="shared" si="4"/>
        <v>0</v>
      </c>
      <c r="BV7" s="146">
        <f t="shared" si="4"/>
        <v>0</v>
      </c>
      <c r="BW7" s="146">
        <f t="shared" si="4"/>
        <v>0</v>
      </c>
      <c r="BX7" s="146">
        <f t="shared" si="4"/>
        <v>0</v>
      </c>
      <c r="BY7" s="146">
        <f t="shared" si="4"/>
        <v>0</v>
      </c>
      <c r="BZ7" s="146">
        <f t="shared" si="4"/>
        <v>0</v>
      </c>
      <c r="CA7" s="146">
        <f t="shared" si="4"/>
        <v>0</v>
      </c>
      <c r="CB7" s="146">
        <f t="shared" si="4"/>
        <v>0</v>
      </c>
      <c r="CC7" s="146">
        <f t="shared" si="4"/>
        <v>0</v>
      </c>
      <c r="CD7" s="146">
        <f t="shared" si="4"/>
        <v>0</v>
      </c>
      <c r="CE7" s="146">
        <f t="shared" si="4"/>
        <v>0</v>
      </c>
      <c r="CF7" s="146">
        <f t="shared" si="4"/>
        <v>0</v>
      </c>
      <c r="CG7" s="146">
        <f t="shared" si="4"/>
        <v>0</v>
      </c>
      <c r="CH7" s="146">
        <f t="shared" si="4"/>
        <v>0</v>
      </c>
      <c r="CI7" s="146">
        <f t="shared" si="4"/>
        <v>0</v>
      </c>
      <c r="CJ7" s="146">
        <f t="shared" si="4"/>
        <v>0</v>
      </c>
      <c r="CK7" s="146">
        <f t="shared" si="4"/>
        <v>0</v>
      </c>
      <c r="CL7" s="146">
        <f t="shared" si="4"/>
        <v>0</v>
      </c>
      <c r="CM7" s="146">
        <f t="shared" si="4"/>
        <v>0</v>
      </c>
      <c r="CN7" s="146">
        <f t="shared" si="4"/>
        <v>0</v>
      </c>
      <c r="CO7" s="146">
        <f t="shared" si="4"/>
        <v>0</v>
      </c>
      <c r="CP7" s="146">
        <f t="shared" si="4"/>
        <v>0</v>
      </c>
      <c r="CQ7" s="146">
        <f t="shared" si="4"/>
        <v>0</v>
      </c>
      <c r="CR7" s="146">
        <f t="shared" si="4"/>
        <v>0</v>
      </c>
      <c r="CS7" s="146">
        <f t="shared" si="4"/>
        <v>0</v>
      </c>
      <c r="CT7" s="146">
        <f t="shared" si="4"/>
        <v>0</v>
      </c>
      <c r="CU7" s="146">
        <f t="shared" si="4"/>
        <v>0</v>
      </c>
      <c r="CV7" s="146">
        <f t="shared" si="4"/>
        <v>0</v>
      </c>
      <c r="CW7" s="146">
        <f t="shared" si="4"/>
        <v>0</v>
      </c>
      <c r="CX7" s="147">
        <f t="shared" si="4"/>
        <v>0</v>
      </c>
    </row>
    <row r="8" spans="3:102" x14ac:dyDescent="0.25">
      <c r="C8" s="4" t="str">
        <f t="shared" si="1"/>
        <v>Line 8: Operating Expenses. This is an input. Enter the projected operating costs per year.  This can include capital or construction costs.</v>
      </c>
      <c r="E8" s="4">
        <f t="shared" si="2"/>
        <v>8</v>
      </c>
      <c r="F8" s="4" t="s">
        <v>6</v>
      </c>
      <c r="G8" s="4" t="s">
        <v>10</v>
      </c>
      <c r="H8" s="1" t="s">
        <v>37</v>
      </c>
      <c r="I8" s="1" t="s">
        <v>10</v>
      </c>
      <c r="K8" s="1" t="s">
        <v>4</v>
      </c>
      <c r="L8" s="1" t="s">
        <v>33</v>
      </c>
      <c r="M8" s="180">
        <f>'Input Cashflows'!M8</f>
        <v>0</v>
      </c>
      <c r="N8" s="181">
        <f>'Input Cashflows'!N8</f>
        <v>0</v>
      </c>
      <c r="O8" s="181">
        <f>'Input Cashflows'!O8</f>
        <v>0</v>
      </c>
      <c r="P8" s="181">
        <f>'Input Cashflows'!P8</f>
        <v>0</v>
      </c>
      <c r="Q8" s="181">
        <f>'Input Cashflows'!Q8</f>
        <v>0</v>
      </c>
      <c r="R8" s="181">
        <f>'Input Cashflows'!R8</f>
        <v>0</v>
      </c>
      <c r="S8" s="181">
        <f>'Input Cashflows'!S8</f>
        <v>0</v>
      </c>
      <c r="T8" s="181">
        <f>'Input Cashflows'!T8</f>
        <v>0</v>
      </c>
      <c r="U8" s="181">
        <f>'Input Cashflows'!U8</f>
        <v>0</v>
      </c>
      <c r="V8" s="181">
        <f>'Input Cashflows'!V8</f>
        <v>0</v>
      </c>
      <c r="W8" s="181">
        <f>'Input Cashflows'!W8</f>
        <v>0</v>
      </c>
      <c r="X8" s="181">
        <f>'Input Cashflows'!X8</f>
        <v>0</v>
      </c>
      <c r="Y8" s="181">
        <f>'Input Cashflows'!Y8</f>
        <v>0</v>
      </c>
      <c r="Z8" s="181">
        <f>'Input Cashflows'!Z8</f>
        <v>0</v>
      </c>
      <c r="AA8" s="181">
        <f>'Input Cashflows'!AA8</f>
        <v>0</v>
      </c>
      <c r="AB8" s="181">
        <f>'Input Cashflows'!AB8</f>
        <v>0</v>
      </c>
      <c r="AC8" s="181">
        <f>'Input Cashflows'!AC8</f>
        <v>0</v>
      </c>
      <c r="AD8" s="181">
        <f>'Input Cashflows'!AD8</f>
        <v>0</v>
      </c>
      <c r="AE8" s="181">
        <f>'Input Cashflows'!AE8</f>
        <v>0</v>
      </c>
      <c r="AF8" s="181">
        <f>'Input Cashflows'!AF8</f>
        <v>0</v>
      </c>
      <c r="AG8" s="181">
        <f>'Input Cashflows'!AG8</f>
        <v>0</v>
      </c>
      <c r="AH8" s="181">
        <f>'Input Cashflows'!AH8</f>
        <v>0</v>
      </c>
      <c r="AI8" s="181">
        <f>'Input Cashflows'!AI8</f>
        <v>0</v>
      </c>
      <c r="AJ8" s="181">
        <f>'Input Cashflows'!AJ8</f>
        <v>0</v>
      </c>
      <c r="AK8" s="181">
        <f>'Input Cashflows'!AK8</f>
        <v>0</v>
      </c>
      <c r="AL8" s="181">
        <f>'Input Cashflows'!AL8</f>
        <v>0</v>
      </c>
      <c r="AM8" s="181">
        <f>'Input Cashflows'!AM8</f>
        <v>0</v>
      </c>
      <c r="AN8" s="181">
        <f>'Input Cashflows'!AN8</f>
        <v>0</v>
      </c>
      <c r="AO8" s="181">
        <f>'Input Cashflows'!AO8</f>
        <v>0</v>
      </c>
      <c r="AP8" s="181">
        <f>'Input Cashflows'!AP8</f>
        <v>0</v>
      </c>
      <c r="AQ8" s="181">
        <f>'Input Cashflows'!AQ8</f>
        <v>0</v>
      </c>
      <c r="AR8" s="182">
        <f>'Input Cashflows'!AR8</f>
        <v>0</v>
      </c>
      <c r="AS8" s="182">
        <f>'Input Cashflows'!AS8</f>
        <v>0</v>
      </c>
      <c r="AT8" s="182">
        <f>'Input Cashflows'!AT8</f>
        <v>0</v>
      </c>
      <c r="AU8" s="183">
        <f>'Input Cashflows'!AU8</f>
        <v>0</v>
      </c>
      <c r="BO8" s="156" t="str">
        <f t="shared" ref="BO8:BO12" si="5">K8</f>
        <v>Operating Expenses</v>
      </c>
      <c r="BP8" s="150">
        <f t="shared" ref="BP8:BY11" si="6">-M8</f>
        <v>0</v>
      </c>
      <c r="BQ8" s="150">
        <f t="shared" si="6"/>
        <v>0</v>
      </c>
      <c r="BR8" s="150">
        <f t="shared" si="6"/>
        <v>0</v>
      </c>
      <c r="BS8" s="150">
        <f t="shared" si="6"/>
        <v>0</v>
      </c>
      <c r="BT8" s="150">
        <f t="shared" si="6"/>
        <v>0</v>
      </c>
      <c r="BU8" s="150">
        <f t="shared" si="6"/>
        <v>0</v>
      </c>
      <c r="BV8" s="150">
        <f t="shared" si="6"/>
        <v>0</v>
      </c>
      <c r="BW8" s="150">
        <f t="shared" si="6"/>
        <v>0</v>
      </c>
      <c r="BX8" s="150">
        <f t="shared" si="6"/>
        <v>0</v>
      </c>
      <c r="BY8" s="150">
        <f t="shared" si="6"/>
        <v>0</v>
      </c>
      <c r="BZ8" s="150">
        <f t="shared" ref="BZ8:CF11" si="7">-W8</f>
        <v>0</v>
      </c>
      <c r="CA8" s="150">
        <f t="shared" si="7"/>
        <v>0</v>
      </c>
      <c r="CB8" s="150">
        <f t="shared" si="7"/>
        <v>0</v>
      </c>
      <c r="CC8" s="150">
        <f t="shared" si="7"/>
        <v>0</v>
      </c>
      <c r="CD8" s="150">
        <f t="shared" si="7"/>
        <v>0</v>
      </c>
      <c r="CE8" s="150">
        <f t="shared" si="7"/>
        <v>0</v>
      </c>
      <c r="CF8" s="150">
        <f t="shared" si="7"/>
        <v>0</v>
      </c>
      <c r="CG8" s="150">
        <f t="shared" ref="CG8:CV11" si="8">-AD8</f>
        <v>0</v>
      </c>
      <c r="CH8" s="150">
        <f t="shared" si="8"/>
        <v>0</v>
      </c>
      <c r="CI8" s="150">
        <f t="shared" si="8"/>
        <v>0</v>
      </c>
      <c r="CJ8" s="150">
        <f t="shared" si="8"/>
        <v>0</v>
      </c>
      <c r="CK8" s="150">
        <f t="shared" si="8"/>
        <v>0</v>
      </c>
      <c r="CL8" s="150">
        <f t="shared" si="8"/>
        <v>0</v>
      </c>
      <c r="CM8" s="150">
        <f t="shared" si="8"/>
        <v>0</v>
      </c>
      <c r="CN8" s="150">
        <f t="shared" si="8"/>
        <v>0</v>
      </c>
      <c r="CO8" s="150">
        <f t="shared" si="8"/>
        <v>0</v>
      </c>
      <c r="CP8" s="150">
        <f t="shared" si="8"/>
        <v>0</v>
      </c>
      <c r="CQ8" s="150">
        <f t="shared" si="8"/>
        <v>0</v>
      </c>
      <c r="CR8" s="150">
        <f t="shared" si="8"/>
        <v>0</v>
      </c>
      <c r="CS8" s="150">
        <f t="shared" si="8"/>
        <v>0</v>
      </c>
      <c r="CT8" s="150">
        <f t="shared" si="8"/>
        <v>0</v>
      </c>
      <c r="CU8" s="150">
        <f t="shared" si="8"/>
        <v>0</v>
      </c>
      <c r="CV8" s="150">
        <f t="shared" si="8"/>
        <v>0</v>
      </c>
      <c r="CW8" s="150">
        <f t="shared" ref="CW8:CX11" si="9">-AT8</f>
        <v>0</v>
      </c>
      <c r="CX8" s="151">
        <f t="shared" si="9"/>
        <v>0</v>
      </c>
    </row>
    <row r="9" spans="3:102" x14ac:dyDescent="0.25">
      <c r="C9" s="4" t="str">
        <f t="shared" si="1"/>
        <v>Line 9: Expected Debt Principal Repayments. This is an input. Enter the net amount of Principal to be repaid as a negative number.  If there are debt disbursements to the company in this year, add those as a positive number.</v>
      </c>
      <c r="E9" s="4">
        <f t="shared" si="2"/>
        <v>9</v>
      </c>
      <c r="F9" s="4" t="s">
        <v>6</v>
      </c>
      <c r="G9" s="4" t="s">
        <v>10</v>
      </c>
      <c r="H9" s="1" t="s">
        <v>245</v>
      </c>
      <c r="I9" s="1" t="s">
        <v>10</v>
      </c>
      <c r="K9" s="1" t="s">
        <v>246</v>
      </c>
      <c r="L9" s="1" t="s">
        <v>33</v>
      </c>
      <c r="M9" s="180">
        <f>'Input Cashflows'!M9</f>
        <v>0</v>
      </c>
      <c r="N9" s="181">
        <f>'Input Cashflows'!N9</f>
        <v>0</v>
      </c>
      <c r="O9" s="181">
        <f>'Input Cashflows'!O9</f>
        <v>0</v>
      </c>
      <c r="P9" s="181">
        <f>'Input Cashflows'!P9</f>
        <v>0</v>
      </c>
      <c r="Q9" s="181">
        <f>'Input Cashflows'!Q9</f>
        <v>0</v>
      </c>
      <c r="R9" s="181">
        <f>'Input Cashflows'!R9</f>
        <v>0</v>
      </c>
      <c r="S9" s="181">
        <f>'Input Cashflows'!S9</f>
        <v>0</v>
      </c>
      <c r="T9" s="181">
        <f>'Input Cashflows'!T9</f>
        <v>0</v>
      </c>
      <c r="U9" s="181">
        <f>'Input Cashflows'!U9</f>
        <v>0</v>
      </c>
      <c r="V9" s="181">
        <f>'Input Cashflows'!V9</f>
        <v>0</v>
      </c>
      <c r="W9" s="181">
        <f>'Input Cashflows'!W9</f>
        <v>0</v>
      </c>
      <c r="X9" s="181">
        <f>'Input Cashflows'!X9</f>
        <v>0</v>
      </c>
      <c r="Y9" s="181">
        <f>'Input Cashflows'!Y9</f>
        <v>0</v>
      </c>
      <c r="Z9" s="181">
        <f>'Input Cashflows'!Z9</f>
        <v>0</v>
      </c>
      <c r="AA9" s="181">
        <f>'Input Cashflows'!AA9</f>
        <v>0</v>
      </c>
      <c r="AB9" s="181">
        <f>'Input Cashflows'!AB9</f>
        <v>0</v>
      </c>
      <c r="AC9" s="181">
        <f>'Input Cashflows'!AC9</f>
        <v>0</v>
      </c>
      <c r="AD9" s="181">
        <f>'Input Cashflows'!AD9</f>
        <v>0</v>
      </c>
      <c r="AE9" s="181">
        <f>'Input Cashflows'!AE9</f>
        <v>0</v>
      </c>
      <c r="AF9" s="181">
        <f>'Input Cashflows'!AF9</f>
        <v>0</v>
      </c>
      <c r="AG9" s="181">
        <f>'Input Cashflows'!AG9</f>
        <v>0</v>
      </c>
      <c r="AH9" s="181">
        <f>'Input Cashflows'!AH9</f>
        <v>0</v>
      </c>
      <c r="AI9" s="181">
        <f>'Input Cashflows'!AI9</f>
        <v>0</v>
      </c>
      <c r="AJ9" s="181">
        <f>'Input Cashflows'!AJ9</f>
        <v>0</v>
      </c>
      <c r="AK9" s="181">
        <f>'Input Cashflows'!AK9</f>
        <v>0</v>
      </c>
      <c r="AL9" s="181">
        <f>'Input Cashflows'!AL9</f>
        <v>0</v>
      </c>
      <c r="AM9" s="181">
        <f>'Input Cashflows'!AM9</f>
        <v>0</v>
      </c>
      <c r="AN9" s="181">
        <f>'Input Cashflows'!AN9</f>
        <v>0</v>
      </c>
      <c r="AO9" s="181">
        <f>'Input Cashflows'!AO9</f>
        <v>0</v>
      </c>
      <c r="AP9" s="181">
        <f>'Input Cashflows'!AP9</f>
        <v>0</v>
      </c>
      <c r="AQ9" s="181">
        <f>'Input Cashflows'!AQ9</f>
        <v>0</v>
      </c>
      <c r="AR9" s="182">
        <f>'Input Cashflows'!AR9</f>
        <v>0</v>
      </c>
      <c r="AS9" s="182">
        <f>'Input Cashflows'!AS9</f>
        <v>0</v>
      </c>
      <c r="AT9" s="182">
        <f>'Input Cashflows'!AT9</f>
        <v>0</v>
      </c>
      <c r="AU9" s="183">
        <f>'Input Cashflows'!AU9</f>
        <v>0</v>
      </c>
      <c r="BO9" s="156" t="str">
        <f t="shared" si="5"/>
        <v>Expected Debt Principal Repayments</v>
      </c>
      <c r="BP9" s="150">
        <f t="shared" si="6"/>
        <v>0</v>
      </c>
      <c r="BQ9" s="150">
        <f t="shared" si="6"/>
        <v>0</v>
      </c>
      <c r="BR9" s="150">
        <f t="shared" si="6"/>
        <v>0</v>
      </c>
      <c r="BS9" s="150">
        <f t="shared" si="6"/>
        <v>0</v>
      </c>
      <c r="BT9" s="150">
        <f t="shared" si="6"/>
        <v>0</v>
      </c>
      <c r="BU9" s="150">
        <f t="shared" si="6"/>
        <v>0</v>
      </c>
      <c r="BV9" s="150">
        <f t="shared" si="6"/>
        <v>0</v>
      </c>
      <c r="BW9" s="150">
        <f t="shared" si="6"/>
        <v>0</v>
      </c>
      <c r="BX9" s="150">
        <f t="shared" si="6"/>
        <v>0</v>
      </c>
      <c r="BY9" s="150">
        <f t="shared" si="6"/>
        <v>0</v>
      </c>
      <c r="BZ9" s="150">
        <f t="shared" si="7"/>
        <v>0</v>
      </c>
      <c r="CA9" s="150">
        <f t="shared" si="7"/>
        <v>0</v>
      </c>
      <c r="CB9" s="150">
        <f t="shared" si="7"/>
        <v>0</v>
      </c>
      <c r="CC9" s="150">
        <f t="shared" si="7"/>
        <v>0</v>
      </c>
      <c r="CD9" s="150">
        <f t="shared" si="7"/>
        <v>0</v>
      </c>
      <c r="CE9" s="150">
        <f t="shared" si="7"/>
        <v>0</v>
      </c>
      <c r="CF9" s="150">
        <f t="shared" si="7"/>
        <v>0</v>
      </c>
      <c r="CG9" s="150">
        <f t="shared" si="8"/>
        <v>0</v>
      </c>
      <c r="CH9" s="150">
        <f t="shared" si="8"/>
        <v>0</v>
      </c>
      <c r="CI9" s="150">
        <f t="shared" si="8"/>
        <v>0</v>
      </c>
      <c r="CJ9" s="150">
        <f t="shared" si="8"/>
        <v>0</v>
      </c>
      <c r="CK9" s="150">
        <f t="shared" si="8"/>
        <v>0</v>
      </c>
      <c r="CL9" s="150">
        <f t="shared" si="8"/>
        <v>0</v>
      </c>
      <c r="CM9" s="150">
        <f t="shared" si="8"/>
        <v>0</v>
      </c>
      <c r="CN9" s="150">
        <f t="shared" si="8"/>
        <v>0</v>
      </c>
      <c r="CO9" s="150">
        <f t="shared" si="8"/>
        <v>0</v>
      </c>
      <c r="CP9" s="150">
        <f t="shared" si="8"/>
        <v>0</v>
      </c>
      <c r="CQ9" s="150">
        <f t="shared" si="8"/>
        <v>0</v>
      </c>
      <c r="CR9" s="150">
        <f t="shared" si="8"/>
        <v>0</v>
      </c>
      <c r="CS9" s="150">
        <f t="shared" si="8"/>
        <v>0</v>
      </c>
      <c r="CT9" s="150">
        <f t="shared" si="8"/>
        <v>0</v>
      </c>
      <c r="CU9" s="150">
        <f t="shared" si="8"/>
        <v>0</v>
      </c>
      <c r="CV9" s="150">
        <f t="shared" si="8"/>
        <v>0</v>
      </c>
      <c r="CW9" s="150">
        <f t="shared" si="9"/>
        <v>0</v>
      </c>
      <c r="CX9" s="151">
        <f t="shared" si="9"/>
        <v>0</v>
      </c>
    </row>
    <row r="10" spans="3:102" ht="15.75" thickBot="1" x14ac:dyDescent="0.3">
      <c r="C10" s="4" t="str">
        <f t="shared" si="1"/>
        <v>Line 10: Expected Debt Interest Repayments. This is an input. Enter the net amount of interest to be paid as a negative number.</v>
      </c>
      <c r="E10" s="4">
        <f t="shared" si="2"/>
        <v>10</v>
      </c>
      <c r="F10" s="4" t="s">
        <v>6</v>
      </c>
      <c r="G10" s="4" t="s">
        <v>10</v>
      </c>
      <c r="H10" s="1" t="s">
        <v>47</v>
      </c>
      <c r="I10" s="1" t="s">
        <v>10</v>
      </c>
      <c r="K10" s="1" t="s">
        <v>45</v>
      </c>
      <c r="L10" s="1" t="s">
        <v>33</v>
      </c>
      <c r="M10" s="180">
        <f>'Input Cashflows'!M10</f>
        <v>0</v>
      </c>
      <c r="N10" s="181">
        <f>'Input Cashflows'!N10</f>
        <v>0</v>
      </c>
      <c r="O10" s="184">
        <f>'Input Cashflows'!O10</f>
        <v>0</v>
      </c>
      <c r="P10" s="184">
        <f>'Input Cashflows'!P10</f>
        <v>0</v>
      </c>
      <c r="Q10" s="181">
        <f>'Input Cashflows'!Q10</f>
        <v>0</v>
      </c>
      <c r="R10" s="181">
        <f>'Input Cashflows'!R10</f>
        <v>0</v>
      </c>
      <c r="S10" s="181">
        <f>'Input Cashflows'!S10</f>
        <v>0</v>
      </c>
      <c r="T10" s="181">
        <f>'Input Cashflows'!T10</f>
        <v>0</v>
      </c>
      <c r="U10" s="181">
        <f>'Input Cashflows'!U10</f>
        <v>0</v>
      </c>
      <c r="V10" s="181">
        <f>'Input Cashflows'!V10</f>
        <v>0</v>
      </c>
      <c r="W10" s="181">
        <f>'Input Cashflows'!W10</f>
        <v>0</v>
      </c>
      <c r="X10" s="181">
        <f>'Input Cashflows'!X10</f>
        <v>0</v>
      </c>
      <c r="Y10" s="181">
        <f>'Input Cashflows'!Y10</f>
        <v>0</v>
      </c>
      <c r="Z10" s="181">
        <f>'Input Cashflows'!Z10</f>
        <v>0</v>
      </c>
      <c r="AA10" s="181">
        <f>'Input Cashflows'!AA10</f>
        <v>0</v>
      </c>
      <c r="AB10" s="181">
        <f>'Input Cashflows'!AB10</f>
        <v>0</v>
      </c>
      <c r="AC10" s="181">
        <f>'Input Cashflows'!AC10</f>
        <v>0</v>
      </c>
      <c r="AD10" s="181">
        <f>'Input Cashflows'!AD10</f>
        <v>0</v>
      </c>
      <c r="AE10" s="181">
        <f>'Input Cashflows'!AE10</f>
        <v>0</v>
      </c>
      <c r="AF10" s="181">
        <f>'Input Cashflows'!AF10</f>
        <v>0</v>
      </c>
      <c r="AG10" s="181">
        <f>'Input Cashflows'!AG10</f>
        <v>0</v>
      </c>
      <c r="AH10" s="181">
        <f>'Input Cashflows'!AH10</f>
        <v>0</v>
      </c>
      <c r="AI10" s="181">
        <f>'Input Cashflows'!AI10</f>
        <v>0</v>
      </c>
      <c r="AJ10" s="181">
        <f>'Input Cashflows'!AJ10</f>
        <v>0</v>
      </c>
      <c r="AK10" s="181">
        <f>'Input Cashflows'!AK10</f>
        <v>0</v>
      </c>
      <c r="AL10" s="181">
        <f>'Input Cashflows'!AL10</f>
        <v>0</v>
      </c>
      <c r="AM10" s="181">
        <f>'Input Cashflows'!AM10</f>
        <v>0</v>
      </c>
      <c r="AN10" s="181">
        <f>'Input Cashflows'!AN10</f>
        <v>0</v>
      </c>
      <c r="AO10" s="181">
        <f>'Input Cashflows'!AO10</f>
        <v>0</v>
      </c>
      <c r="AP10" s="181">
        <f>'Input Cashflows'!AP10</f>
        <v>0</v>
      </c>
      <c r="AQ10" s="181">
        <f>'Input Cashflows'!AQ10</f>
        <v>0</v>
      </c>
      <c r="AR10" s="182">
        <f>'Input Cashflows'!AR10</f>
        <v>0</v>
      </c>
      <c r="AS10" s="182">
        <f>'Input Cashflows'!AS10</f>
        <v>0</v>
      </c>
      <c r="AT10" s="182">
        <f>'Input Cashflows'!AT10</f>
        <v>0</v>
      </c>
      <c r="AU10" s="183">
        <f>'Input Cashflows'!AU10</f>
        <v>0</v>
      </c>
      <c r="BO10" s="156" t="str">
        <f t="shared" si="5"/>
        <v>Expected Debt Interest Repayments</v>
      </c>
      <c r="BP10" s="150">
        <f t="shared" si="6"/>
        <v>0</v>
      </c>
      <c r="BQ10" s="150">
        <f t="shared" si="6"/>
        <v>0</v>
      </c>
      <c r="BR10" s="150">
        <f t="shared" si="6"/>
        <v>0</v>
      </c>
      <c r="BS10" s="150">
        <f t="shared" si="6"/>
        <v>0</v>
      </c>
      <c r="BT10" s="150">
        <f t="shared" si="6"/>
        <v>0</v>
      </c>
      <c r="BU10" s="150">
        <f t="shared" si="6"/>
        <v>0</v>
      </c>
      <c r="BV10" s="150">
        <f t="shared" si="6"/>
        <v>0</v>
      </c>
      <c r="BW10" s="150">
        <f t="shared" si="6"/>
        <v>0</v>
      </c>
      <c r="BX10" s="150">
        <f t="shared" si="6"/>
        <v>0</v>
      </c>
      <c r="BY10" s="150">
        <f t="shared" si="6"/>
        <v>0</v>
      </c>
      <c r="BZ10" s="150">
        <f t="shared" si="7"/>
        <v>0</v>
      </c>
      <c r="CA10" s="150">
        <f t="shared" si="7"/>
        <v>0</v>
      </c>
      <c r="CB10" s="150">
        <f t="shared" si="7"/>
        <v>0</v>
      </c>
      <c r="CC10" s="150">
        <f t="shared" si="7"/>
        <v>0</v>
      </c>
      <c r="CD10" s="150">
        <f t="shared" si="7"/>
        <v>0</v>
      </c>
      <c r="CE10" s="150">
        <f t="shared" si="7"/>
        <v>0</v>
      </c>
      <c r="CF10" s="150">
        <f t="shared" si="7"/>
        <v>0</v>
      </c>
      <c r="CG10" s="150">
        <f t="shared" si="8"/>
        <v>0</v>
      </c>
      <c r="CH10" s="150">
        <f t="shared" si="8"/>
        <v>0</v>
      </c>
      <c r="CI10" s="150">
        <f t="shared" si="8"/>
        <v>0</v>
      </c>
      <c r="CJ10" s="150">
        <f t="shared" si="8"/>
        <v>0</v>
      </c>
      <c r="CK10" s="150">
        <f t="shared" si="8"/>
        <v>0</v>
      </c>
      <c r="CL10" s="150">
        <f t="shared" si="8"/>
        <v>0</v>
      </c>
      <c r="CM10" s="150">
        <f t="shared" si="8"/>
        <v>0</v>
      </c>
      <c r="CN10" s="150">
        <f t="shared" si="8"/>
        <v>0</v>
      </c>
      <c r="CO10" s="150">
        <f t="shared" si="8"/>
        <v>0</v>
      </c>
      <c r="CP10" s="150">
        <f t="shared" si="8"/>
        <v>0</v>
      </c>
      <c r="CQ10" s="150">
        <f t="shared" si="8"/>
        <v>0</v>
      </c>
      <c r="CR10" s="150">
        <f t="shared" si="8"/>
        <v>0</v>
      </c>
      <c r="CS10" s="150">
        <f t="shared" si="8"/>
        <v>0</v>
      </c>
      <c r="CT10" s="150">
        <f t="shared" si="8"/>
        <v>0</v>
      </c>
      <c r="CU10" s="150">
        <f t="shared" si="8"/>
        <v>0</v>
      </c>
      <c r="CV10" s="150">
        <f t="shared" si="8"/>
        <v>0</v>
      </c>
      <c r="CW10" s="150">
        <f t="shared" si="9"/>
        <v>0</v>
      </c>
      <c r="CX10" s="151">
        <f t="shared" si="9"/>
        <v>0</v>
      </c>
    </row>
    <row r="11" spans="3:102" x14ac:dyDescent="0.25">
      <c r="C11" s="4" t="str">
        <f t="shared" si="1"/>
        <v>Line 11: Direct Support payments. This is an input. This line can be used for payments such as payments for minimum revenue guarantees for toll roads.</v>
      </c>
      <c r="E11" s="4">
        <f t="shared" si="2"/>
        <v>11</v>
      </c>
      <c r="F11" s="4" t="s">
        <v>6</v>
      </c>
      <c r="G11" s="4" t="s">
        <v>10</v>
      </c>
      <c r="H11" s="1" t="s">
        <v>42</v>
      </c>
      <c r="I11" s="1" t="s">
        <v>10</v>
      </c>
      <c r="K11" s="1" t="s">
        <v>197</v>
      </c>
      <c r="L11" s="1" t="s">
        <v>33</v>
      </c>
      <c r="M11" s="185">
        <f>'Input Cashflows'!M11</f>
        <v>0</v>
      </c>
      <c r="N11" s="186">
        <f>'Input Cashflows'!N11</f>
        <v>0</v>
      </c>
      <c r="O11" s="186">
        <f>'Input Cashflows'!O11</f>
        <v>0</v>
      </c>
      <c r="P11" s="186">
        <f>'Input Cashflows'!P11</f>
        <v>0</v>
      </c>
      <c r="Q11" s="186">
        <f>'Input Cashflows'!Q11</f>
        <v>0</v>
      </c>
      <c r="R11" s="186">
        <f>'Input Cashflows'!R11</f>
        <v>0</v>
      </c>
      <c r="S11" s="186">
        <f>'Input Cashflows'!S11</f>
        <v>0</v>
      </c>
      <c r="T11" s="186">
        <f>'Input Cashflows'!T11</f>
        <v>0</v>
      </c>
      <c r="U11" s="186">
        <f>'Input Cashflows'!U11</f>
        <v>0</v>
      </c>
      <c r="V11" s="186">
        <f>'Input Cashflows'!V11</f>
        <v>0</v>
      </c>
      <c r="W11" s="186">
        <f>'Input Cashflows'!W11</f>
        <v>0</v>
      </c>
      <c r="X11" s="186">
        <f>'Input Cashflows'!X11</f>
        <v>0</v>
      </c>
      <c r="Y11" s="186">
        <f>'Input Cashflows'!Y11</f>
        <v>0</v>
      </c>
      <c r="Z11" s="186">
        <f>'Input Cashflows'!Z11</f>
        <v>0</v>
      </c>
      <c r="AA11" s="186">
        <f>'Input Cashflows'!AA11</f>
        <v>0</v>
      </c>
      <c r="AB11" s="186">
        <f>'Input Cashflows'!AB11</f>
        <v>0</v>
      </c>
      <c r="AC11" s="186">
        <f>'Input Cashflows'!AC11</f>
        <v>0</v>
      </c>
      <c r="AD11" s="186">
        <f>'Input Cashflows'!AD11</f>
        <v>0</v>
      </c>
      <c r="AE11" s="186">
        <f>'Input Cashflows'!AE11</f>
        <v>0</v>
      </c>
      <c r="AF11" s="186">
        <f>'Input Cashflows'!AF11</f>
        <v>0</v>
      </c>
      <c r="AG11" s="186">
        <f>'Input Cashflows'!AG11</f>
        <v>0</v>
      </c>
      <c r="AH11" s="186">
        <f>'Input Cashflows'!AH11</f>
        <v>0</v>
      </c>
      <c r="AI11" s="186">
        <f>'Input Cashflows'!AI11</f>
        <v>0</v>
      </c>
      <c r="AJ11" s="186">
        <f>'Input Cashflows'!AJ11</f>
        <v>0</v>
      </c>
      <c r="AK11" s="186">
        <f>'Input Cashflows'!AK11</f>
        <v>0</v>
      </c>
      <c r="AL11" s="186">
        <f>'Input Cashflows'!AL11</f>
        <v>0</v>
      </c>
      <c r="AM11" s="186">
        <f>'Input Cashflows'!AM11</f>
        <v>0</v>
      </c>
      <c r="AN11" s="186">
        <f>'Input Cashflows'!AN11</f>
        <v>0</v>
      </c>
      <c r="AO11" s="186">
        <f>'Input Cashflows'!AO11</f>
        <v>0</v>
      </c>
      <c r="AP11" s="186">
        <f>'Input Cashflows'!AP11</f>
        <v>0</v>
      </c>
      <c r="AQ11" s="186">
        <f>'Input Cashflows'!AQ11</f>
        <v>0</v>
      </c>
      <c r="AR11" s="186">
        <f>'Input Cashflows'!AR11</f>
        <v>0</v>
      </c>
      <c r="AS11" s="186">
        <f>'Input Cashflows'!AS11</f>
        <v>0</v>
      </c>
      <c r="AT11" s="186">
        <f>'Input Cashflows'!AT11</f>
        <v>0</v>
      </c>
      <c r="AU11" s="187">
        <f>'Input Cashflows'!AU11</f>
        <v>0</v>
      </c>
      <c r="BO11" s="156" t="str">
        <f t="shared" si="5"/>
        <v>Direct Support payments</v>
      </c>
      <c r="BP11" s="150">
        <f t="shared" si="6"/>
        <v>0</v>
      </c>
      <c r="BQ11" s="150">
        <f t="shared" si="6"/>
        <v>0</v>
      </c>
      <c r="BR11" s="150">
        <f t="shared" si="6"/>
        <v>0</v>
      </c>
      <c r="BS11" s="150">
        <f t="shared" si="6"/>
        <v>0</v>
      </c>
      <c r="BT11" s="150">
        <f t="shared" si="6"/>
        <v>0</v>
      </c>
      <c r="BU11" s="150">
        <f t="shared" si="6"/>
        <v>0</v>
      </c>
      <c r="BV11" s="150">
        <f t="shared" si="6"/>
        <v>0</v>
      </c>
      <c r="BW11" s="150">
        <f t="shared" si="6"/>
        <v>0</v>
      </c>
      <c r="BX11" s="150">
        <f t="shared" si="6"/>
        <v>0</v>
      </c>
      <c r="BY11" s="150">
        <f t="shared" si="6"/>
        <v>0</v>
      </c>
      <c r="BZ11" s="150">
        <f t="shared" si="7"/>
        <v>0</v>
      </c>
      <c r="CA11" s="150">
        <f t="shared" si="7"/>
        <v>0</v>
      </c>
      <c r="CB11" s="150">
        <f t="shared" si="7"/>
        <v>0</v>
      </c>
      <c r="CC11" s="150">
        <f t="shared" si="7"/>
        <v>0</v>
      </c>
      <c r="CD11" s="150">
        <f t="shared" si="7"/>
        <v>0</v>
      </c>
      <c r="CE11" s="150">
        <f t="shared" si="7"/>
        <v>0</v>
      </c>
      <c r="CF11" s="150">
        <f t="shared" si="7"/>
        <v>0</v>
      </c>
      <c r="CG11" s="150">
        <f t="shared" si="8"/>
        <v>0</v>
      </c>
      <c r="CH11" s="150">
        <f t="shared" si="8"/>
        <v>0</v>
      </c>
      <c r="CI11" s="150">
        <f t="shared" si="8"/>
        <v>0</v>
      </c>
      <c r="CJ11" s="150">
        <f t="shared" si="8"/>
        <v>0</v>
      </c>
      <c r="CK11" s="150">
        <f t="shared" si="8"/>
        <v>0</v>
      </c>
      <c r="CL11" s="150">
        <f t="shared" si="8"/>
        <v>0</v>
      </c>
      <c r="CM11" s="150">
        <f t="shared" si="8"/>
        <v>0</v>
      </c>
      <c r="CN11" s="150">
        <f t="shared" si="8"/>
        <v>0</v>
      </c>
      <c r="CO11" s="150">
        <f t="shared" si="8"/>
        <v>0</v>
      </c>
      <c r="CP11" s="150">
        <f t="shared" si="8"/>
        <v>0</v>
      </c>
      <c r="CQ11" s="150">
        <f t="shared" si="8"/>
        <v>0</v>
      </c>
      <c r="CR11" s="150">
        <f t="shared" si="8"/>
        <v>0</v>
      </c>
      <c r="CS11" s="150">
        <f t="shared" si="8"/>
        <v>0</v>
      </c>
      <c r="CT11" s="150">
        <f t="shared" si="8"/>
        <v>0</v>
      </c>
      <c r="CU11" s="150">
        <f t="shared" si="8"/>
        <v>0</v>
      </c>
      <c r="CV11" s="150">
        <f t="shared" si="8"/>
        <v>0</v>
      </c>
      <c r="CW11" s="150">
        <f t="shared" si="9"/>
        <v>0</v>
      </c>
      <c r="CX11" s="151">
        <f t="shared" si="9"/>
        <v>0</v>
      </c>
    </row>
    <row r="12" spans="3:102" ht="15.75" thickBot="1" x14ac:dyDescent="0.3">
      <c r="C12" s="4" t="str">
        <f t="shared" si="1"/>
        <v xml:space="preserve">Line 12: Direct Government receipts. This is an input. This line can be used for payments such as receipts from toll roads.  </v>
      </c>
      <c r="E12" s="4">
        <f t="shared" si="2"/>
        <v>12</v>
      </c>
      <c r="F12" s="4" t="s">
        <v>6</v>
      </c>
      <c r="G12" s="4" t="s">
        <v>10</v>
      </c>
      <c r="H12" s="1" t="s">
        <v>43</v>
      </c>
      <c r="I12" s="1" t="s">
        <v>10</v>
      </c>
      <c r="K12" s="1" t="s">
        <v>198</v>
      </c>
      <c r="M12" s="188">
        <f>'Input Cashflows'!M12</f>
        <v>0</v>
      </c>
      <c r="N12" s="189">
        <f>'Input Cashflows'!N12</f>
        <v>0</v>
      </c>
      <c r="O12" s="189">
        <f>'Input Cashflows'!O12</f>
        <v>0</v>
      </c>
      <c r="P12" s="189">
        <f>'Input Cashflows'!P12</f>
        <v>0</v>
      </c>
      <c r="Q12" s="189">
        <f>'Input Cashflows'!Q12</f>
        <v>0</v>
      </c>
      <c r="R12" s="189">
        <f>'Input Cashflows'!R12</f>
        <v>0</v>
      </c>
      <c r="S12" s="189">
        <f>'Input Cashflows'!S12</f>
        <v>0</v>
      </c>
      <c r="T12" s="189">
        <f>'Input Cashflows'!T12</f>
        <v>0</v>
      </c>
      <c r="U12" s="189">
        <f>'Input Cashflows'!U12</f>
        <v>0</v>
      </c>
      <c r="V12" s="189">
        <f>'Input Cashflows'!V12</f>
        <v>0</v>
      </c>
      <c r="W12" s="189">
        <f>'Input Cashflows'!W12</f>
        <v>0</v>
      </c>
      <c r="X12" s="189">
        <f>'Input Cashflows'!X12</f>
        <v>0</v>
      </c>
      <c r="Y12" s="189">
        <f>'Input Cashflows'!Y12</f>
        <v>0</v>
      </c>
      <c r="Z12" s="189">
        <f>'Input Cashflows'!Z12</f>
        <v>0</v>
      </c>
      <c r="AA12" s="189">
        <f>'Input Cashflows'!AA12</f>
        <v>0</v>
      </c>
      <c r="AB12" s="189">
        <f>'Input Cashflows'!AB12</f>
        <v>0</v>
      </c>
      <c r="AC12" s="189">
        <f>'Input Cashflows'!AC12</f>
        <v>0</v>
      </c>
      <c r="AD12" s="189">
        <f>'Input Cashflows'!AD12</f>
        <v>0</v>
      </c>
      <c r="AE12" s="189">
        <f>'Input Cashflows'!AE12</f>
        <v>0</v>
      </c>
      <c r="AF12" s="189">
        <f>'Input Cashflows'!AF12</f>
        <v>0</v>
      </c>
      <c r="AG12" s="189">
        <f>'Input Cashflows'!AG12</f>
        <v>0</v>
      </c>
      <c r="AH12" s="189">
        <f>'Input Cashflows'!AH12</f>
        <v>0</v>
      </c>
      <c r="AI12" s="189">
        <f>'Input Cashflows'!AI12</f>
        <v>0</v>
      </c>
      <c r="AJ12" s="189">
        <f>'Input Cashflows'!AJ12</f>
        <v>0</v>
      </c>
      <c r="AK12" s="189">
        <f>'Input Cashflows'!AK12</f>
        <v>0</v>
      </c>
      <c r="AL12" s="189">
        <f>'Input Cashflows'!AL12</f>
        <v>0</v>
      </c>
      <c r="AM12" s="189">
        <f>'Input Cashflows'!AM12</f>
        <v>0</v>
      </c>
      <c r="AN12" s="189">
        <f>'Input Cashflows'!AN12</f>
        <v>0</v>
      </c>
      <c r="AO12" s="189">
        <f>'Input Cashflows'!AO12</f>
        <v>0</v>
      </c>
      <c r="AP12" s="189">
        <f>'Input Cashflows'!AP12</f>
        <v>0</v>
      </c>
      <c r="AQ12" s="189">
        <f>'Input Cashflows'!AQ12</f>
        <v>0</v>
      </c>
      <c r="AR12" s="189">
        <f>'Input Cashflows'!AR12</f>
        <v>0</v>
      </c>
      <c r="AS12" s="189">
        <f>'Input Cashflows'!AS12</f>
        <v>0</v>
      </c>
      <c r="AT12" s="189">
        <f>'Input Cashflows'!AT12</f>
        <v>0</v>
      </c>
      <c r="AU12" s="190">
        <f>'Input Cashflows'!AU12</f>
        <v>0</v>
      </c>
      <c r="BO12" s="157" t="str">
        <f t="shared" si="5"/>
        <v>Direct Government receipts</v>
      </c>
      <c r="BP12" s="148">
        <f t="shared" ref="BP12:CX12" si="10">M12</f>
        <v>0</v>
      </c>
      <c r="BQ12" s="148">
        <f t="shared" si="10"/>
        <v>0</v>
      </c>
      <c r="BR12" s="148">
        <f t="shared" si="10"/>
        <v>0</v>
      </c>
      <c r="BS12" s="148">
        <f t="shared" si="10"/>
        <v>0</v>
      </c>
      <c r="BT12" s="148">
        <f t="shared" si="10"/>
        <v>0</v>
      </c>
      <c r="BU12" s="148">
        <f t="shared" si="10"/>
        <v>0</v>
      </c>
      <c r="BV12" s="148">
        <f t="shared" si="10"/>
        <v>0</v>
      </c>
      <c r="BW12" s="148">
        <f t="shared" si="10"/>
        <v>0</v>
      </c>
      <c r="BX12" s="148">
        <f t="shared" si="10"/>
        <v>0</v>
      </c>
      <c r="BY12" s="148">
        <f t="shared" si="10"/>
        <v>0</v>
      </c>
      <c r="BZ12" s="148">
        <f t="shared" si="10"/>
        <v>0</v>
      </c>
      <c r="CA12" s="148">
        <f t="shared" si="10"/>
        <v>0</v>
      </c>
      <c r="CB12" s="148">
        <f t="shared" si="10"/>
        <v>0</v>
      </c>
      <c r="CC12" s="148">
        <f t="shared" si="10"/>
        <v>0</v>
      </c>
      <c r="CD12" s="148">
        <f t="shared" si="10"/>
        <v>0</v>
      </c>
      <c r="CE12" s="148">
        <f t="shared" si="10"/>
        <v>0</v>
      </c>
      <c r="CF12" s="148">
        <f t="shared" si="10"/>
        <v>0</v>
      </c>
      <c r="CG12" s="148">
        <f t="shared" si="10"/>
        <v>0</v>
      </c>
      <c r="CH12" s="148">
        <f t="shared" si="10"/>
        <v>0</v>
      </c>
      <c r="CI12" s="148">
        <f t="shared" si="10"/>
        <v>0</v>
      </c>
      <c r="CJ12" s="148">
        <f t="shared" si="10"/>
        <v>0</v>
      </c>
      <c r="CK12" s="148">
        <f t="shared" si="10"/>
        <v>0</v>
      </c>
      <c r="CL12" s="148">
        <f t="shared" si="10"/>
        <v>0</v>
      </c>
      <c r="CM12" s="148">
        <f t="shared" si="10"/>
        <v>0</v>
      </c>
      <c r="CN12" s="148">
        <f t="shared" si="10"/>
        <v>0</v>
      </c>
      <c r="CO12" s="148">
        <f t="shared" si="10"/>
        <v>0</v>
      </c>
      <c r="CP12" s="148">
        <f t="shared" si="10"/>
        <v>0</v>
      </c>
      <c r="CQ12" s="148">
        <f t="shared" si="10"/>
        <v>0</v>
      </c>
      <c r="CR12" s="148">
        <f t="shared" si="10"/>
        <v>0</v>
      </c>
      <c r="CS12" s="148">
        <f t="shared" si="10"/>
        <v>0</v>
      </c>
      <c r="CT12" s="148">
        <f t="shared" si="10"/>
        <v>0</v>
      </c>
      <c r="CU12" s="148">
        <f t="shared" si="10"/>
        <v>0</v>
      </c>
      <c r="CV12" s="148">
        <f t="shared" si="10"/>
        <v>0</v>
      </c>
      <c r="CW12" s="148">
        <f t="shared" si="10"/>
        <v>0</v>
      </c>
      <c r="CX12" s="149">
        <f t="shared" si="10"/>
        <v>0</v>
      </c>
    </row>
    <row r="13" spans="3:102" ht="15.75" thickBot="1" x14ac:dyDescent="0.3">
      <c r="C13" s="4" t="str">
        <f t="shared" si="1"/>
        <v>Line 13: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13" s="4">
        <f t="shared" si="2"/>
        <v>13</v>
      </c>
      <c r="F13" s="4" t="s">
        <v>13</v>
      </c>
      <c r="G13" s="4" t="s">
        <v>10</v>
      </c>
      <c r="H13" s="1" t="s">
        <v>30</v>
      </c>
      <c r="I13" s="1" t="s">
        <v>10</v>
      </c>
      <c r="J13" s="2" t="s">
        <v>11</v>
      </c>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BO13" s="155" t="s">
        <v>236</v>
      </c>
      <c r="BP13" s="146">
        <f t="shared" ref="BP13:CX13" si="11">BP7-BP8</f>
        <v>0</v>
      </c>
      <c r="BQ13" s="146">
        <f t="shared" si="11"/>
        <v>0</v>
      </c>
      <c r="BR13" s="146">
        <f t="shared" si="11"/>
        <v>0</v>
      </c>
      <c r="BS13" s="146">
        <f t="shared" si="11"/>
        <v>0</v>
      </c>
      <c r="BT13" s="146">
        <f t="shared" si="11"/>
        <v>0</v>
      </c>
      <c r="BU13" s="146">
        <f t="shared" si="11"/>
        <v>0</v>
      </c>
      <c r="BV13" s="146">
        <f t="shared" si="11"/>
        <v>0</v>
      </c>
      <c r="BW13" s="146">
        <f t="shared" si="11"/>
        <v>0</v>
      </c>
      <c r="BX13" s="146">
        <f t="shared" si="11"/>
        <v>0</v>
      </c>
      <c r="BY13" s="146">
        <f t="shared" si="11"/>
        <v>0</v>
      </c>
      <c r="BZ13" s="146">
        <f t="shared" si="11"/>
        <v>0</v>
      </c>
      <c r="CA13" s="146">
        <f t="shared" si="11"/>
        <v>0</v>
      </c>
      <c r="CB13" s="146">
        <f t="shared" si="11"/>
        <v>0</v>
      </c>
      <c r="CC13" s="146">
        <f t="shared" si="11"/>
        <v>0</v>
      </c>
      <c r="CD13" s="146">
        <f t="shared" si="11"/>
        <v>0</v>
      </c>
      <c r="CE13" s="146">
        <f t="shared" si="11"/>
        <v>0</v>
      </c>
      <c r="CF13" s="146">
        <f t="shared" si="11"/>
        <v>0</v>
      </c>
      <c r="CG13" s="146">
        <f t="shared" si="11"/>
        <v>0</v>
      </c>
      <c r="CH13" s="146">
        <f t="shared" si="11"/>
        <v>0</v>
      </c>
      <c r="CI13" s="146">
        <f t="shared" si="11"/>
        <v>0</v>
      </c>
      <c r="CJ13" s="146">
        <f t="shared" si="11"/>
        <v>0</v>
      </c>
      <c r="CK13" s="146">
        <f t="shared" si="11"/>
        <v>0</v>
      </c>
      <c r="CL13" s="146">
        <f t="shared" si="11"/>
        <v>0</v>
      </c>
      <c r="CM13" s="146">
        <f t="shared" si="11"/>
        <v>0</v>
      </c>
      <c r="CN13" s="146">
        <f t="shared" si="11"/>
        <v>0</v>
      </c>
      <c r="CO13" s="146">
        <f t="shared" si="11"/>
        <v>0</v>
      </c>
      <c r="CP13" s="146">
        <f t="shared" si="11"/>
        <v>0</v>
      </c>
      <c r="CQ13" s="146">
        <f t="shared" si="11"/>
        <v>0</v>
      </c>
      <c r="CR13" s="146">
        <f t="shared" si="11"/>
        <v>0</v>
      </c>
      <c r="CS13" s="146">
        <f t="shared" si="11"/>
        <v>0</v>
      </c>
      <c r="CT13" s="146">
        <f t="shared" si="11"/>
        <v>0</v>
      </c>
      <c r="CU13" s="146">
        <f t="shared" si="11"/>
        <v>0</v>
      </c>
      <c r="CV13" s="146">
        <f t="shared" si="11"/>
        <v>0</v>
      </c>
      <c r="CW13" s="146">
        <f t="shared" si="11"/>
        <v>0</v>
      </c>
      <c r="CX13" s="147">
        <f t="shared" si="11"/>
        <v>0</v>
      </c>
    </row>
    <row r="14" spans="3:102" ht="15.75" thickBot="1" x14ac:dyDescent="0.3">
      <c r="C14" s="4" t="str">
        <f t="shared" si="1"/>
        <v>Line 14: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14" s="4">
        <f t="shared" si="2"/>
        <v>14</v>
      </c>
      <c r="F14" s="4" t="s">
        <v>7</v>
      </c>
      <c r="G14" s="4" t="s">
        <v>10</v>
      </c>
      <c r="H14" s="1" t="s">
        <v>19</v>
      </c>
      <c r="I14" s="1" t="s">
        <v>10</v>
      </c>
      <c r="J14" s="84">
        <v>3</v>
      </c>
      <c r="K14" s="1" t="str">
        <f t="shared" ref="K14:K19" si="12">"Relative "&amp;K7</f>
        <v>Relative Gross Operating Income to Company</v>
      </c>
      <c r="M14" s="14">
        <f ca="1">OFFSET('Stress Multipliers'!F$39,10*$J$14,0)</f>
        <v>0.89999999999999991</v>
      </c>
      <c r="N14" s="5">
        <f ca="1">OFFSET('Stress Multipliers'!G$39,10*$J$14,0)</f>
        <v>0.89999999999999991</v>
      </c>
      <c r="O14" s="5">
        <f ca="1">OFFSET('Stress Multipliers'!H$39,10*$J$14,0)</f>
        <v>0.89999999999999991</v>
      </c>
      <c r="P14" s="5">
        <f ca="1">OFFSET('Stress Multipliers'!I$39,10*$J$14,0)</f>
        <v>0.89999999999999991</v>
      </c>
      <c r="Q14" s="5">
        <f ca="1">OFFSET('Stress Multipliers'!J$39,10*$J$14,0)</f>
        <v>0.89999999999999991</v>
      </c>
      <c r="R14" s="5">
        <f ca="1">OFFSET('Stress Multipliers'!K$39,10*$J$14,0)</f>
        <v>0.89999999999999991</v>
      </c>
      <c r="S14" s="5">
        <f ca="1">OFFSET('Stress Multipliers'!L$39,10*$J$14,0)</f>
        <v>0.89999999999999991</v>
      </c>
      <c r="T14" s="5">
        <f ca="1">OFFSET('Stress Multipliers'!M$39,10*$J$14,0)</f>
        <v>0.89999999999999991</v>
      </c>
      <c r="U14" s="5">
        <f ca="1">OFFSET('Stress Multipliers'!N$39,10*$J$14,0)</f>
        <v>0.89999999999999991</v>
      </c>
      <c r="V14" s="5">
        <f ca="1">OFFSET('Stress Multipliers'!O$39,10*$J$14,0)</f>
        <v>0.89999999999999991</v>
      </c>
      <c r="W14" s="5">
        <f ca="1">OFFSET('Stress Multipliers'!P$39,10*$J$14,0)</f>
        <v>0.89999999999999991</v>
      </c>
      <c r="X14" s="5">
        <f ca="1">OFFSET('Stress Multipliers'!Q$39,10*$J$14,0)</f>
        <v>0.89999999999999991</v>
      </c>
      <c r="Y14" s="5">
        <f ca="1">OFFSET('Stress Multipliers'!R$39,10*$J$14,0)</f>
        <v>0.89999999999999991</v>
      </c>
      <c r="Z14" s="5">
        <f ca="1">OFFSET('Stress Multipliers'!S$39,10*$J$14,0)</f>
        <v>0.89999999999999991</v>
      </c>
      <c r="AA14" s="5">
        <f ca="1">OFFSET('Stress Multipliers'!T$39,10*$J$14,0)</f>
        <v>0.89999999999999991</v>
      </c>
      <c r="AB14" s="5">
        <f ca="1">OFFSET('Stress Multipliers'!U$39,10*$J$14,0)</f>
        <v>0.89999999999999991</v>
      </c>
      <c r="AC14" s="5">
        <f ca="1">OFFSET('Stress Multipliers'!V$39,10*$J$14,0)</f>
        <v>0.89999999999999991</v>
      </c>
      <c r="AD14" s="5">
        <f ca="1">OFFSET('Stress Multipliers'!W$39,10*$J$14,0)</f>
        <v>0.89999999999999991</v>
      </c>
      <c r="AE14" s="5">
        <f ca="1">OFFSET('Stress Multipliers'!X$39,10*$J$14,0)</f>
        <v>0.89999999999999991</v>
      </c>
      <c r="AF14" s="5">
        <f ca="1">OFFSET('Stress Multipliers'!Y$39,10*$J$14,0)</f>
        <v>0.89999999999999991</v>
      </c>
      <c r="AG14" s="5">
        <f ca="1">OFFSET('Stress Multipliers'!Z$39,10*$J$14,0)</f>
        <v>0.89999999999999991</v>
      </c>
      <c r="AH14" s="5">
        <f ca="1">OFFSET('Stress Multipliers'!AA$39,10*$J$14,0)</f>
        <v>0.89999999999999991</v>
      </c>
      <c r="AI14" s="5">
        <f ca="1">OFFSET('Stress Multipliers'!AB$39,10*$J$14,0)</f>
        <v>0.89999999999999991</v>
      </c>
      <c r="AJ14" s="5">
        <f ca="1">OFFSET('Stress Multipliers'!AC$39,10*$J$14,0)</f>
        <v>0.89999999999999991</v>
      </c>
      <c r="AK14" s="5">
        <f ca="1">OFFSET('Stress Multipliers'!AD$39,10*$J$14,0)</f>
        <v>0.89999999999999991</v>
      </c>
      <c r="AL14" s="5">
        <f ca="1">OFFSET('Stress Multipliers'!AE$39,10*$J$14,0)</f>
        <v>0.89999999999999991</v>
      </c>
      <c r="AM14" s="5">
        <f ca="1">OFFSET('Stress Multipliers'!AF$39,10*$J$14,0)</f>
        <v>0.89999999999999991</v>
      </c>
      <c r="AN14" s="5">
        <f ca="1">OFFSET('Stress Multipliers'!AG$39,10*$J$14,0)</f>
        <v>0.89999999999999991</v>
      </c>
      <c r="AO14" s="5">
        <f ca="1">OFFSET('Stress Multipliers'!AH$39,10*$J$14,0)</f>
        <v>0.89999999999999991</v>
      </c>
      <c r="AP14" s="5">
        <f ca="1">OFFSET('Stress Multipliers'!AI$39,10*$J$14,0)</f>
        <v>0.89999999999999991</v>
      </c>
      <c r="AQ14" s="5">
        <f ca="1">OFFSET('Stress Multipliers'!AJ$39,10*$J$14,0)</f>
        <v>0.89999999999999991</v>
      </c>
      <c r="AR14" s="5">
        <f ca="1">OFFSET('Stress Multipliers'!AK$39,10*$J$14,0)</f>
        <v>0.89999999999999991</v>
      </c>
      <c r="AS14" s="5">
        <f ca="1">OFFSET('Stress Multipliers'!AL$39,10*$J$14,0)</f>
        <v>0.89999999999999991</v>
      </c>
      <c r="AT14" s="5">
        <f ca="1">OFFSET('Stress Multipliers'!AM$39,10*$J$14,0)</f>
        <v>0.89999999999999991</v>
      </c>
      <c r="AU14" s="6">
        <f ca="1">OFFSET('Stress Multipliers'!AN$39,10*$J$14,0)</f>
        <v>0.89999999999999991</v>
      </c>
      <c r="BO14" s="156" t="s">
        <v>237</v>
      </c>
      <c r="BP14" s="150">
        <f t="shared" ref="BP14:CX14" si="13">BP9+BP10</f>
        <v>0</v>
      </c>
      <c r="BQ14" s="150">
        <f t="shared" si="13"/>
        <v>0</v>
      </c>
      <c r="BR14" s="150">
        <f t="shared" si="13"/>
        <v>0</v>
      </c>
      <c r="BS14" s="150">
        <f t="shared" si="13"/>
        <v>0</v>
      </c>
      <c r="BT14" s="150">
        <f t="shared" si="13"/>
        <v>0</v>
      </c>
      <c r="BU14" s="150">
        <f t="shared" si="13"/>
        <v>0</v>
      </c>
      <c r="BV14" s="150">
        <f t="shared" si="13"/>
        <v>0</v>
      </c>
      <c r="BW14" s="150">
        <f t="shared" si="13"/>
        <v>0</v>
      </c>
      <c r="BX14" s="150">
        <f t="shared" si="13"/>
        <v>0</v>
      </c>
      <c r="BY14" s="150">
        <f t="shared" si="13"/>
        <v>0</v>
      </c>
      <c r="BZ14" s="150">
        <f t="shared" si="13"/>
        <v>0</v>
      </c>
      <c r="CA14" s="150">
        <f t="shared" si="13"/>
        <v>0</v>
      </c>
      <c r="CB14" s="150">
        <f t="shared" si="13"/>
        <v>0</v>
      </c>
      <c r="CC14" s="150">
        <f t="shared" si="13"/>
        <v>0</v>
      </c>
      <c r="CD14" s="150">
        <f t="shared" si="13"/>
        <v>0</v>
      </c>
      <c r="CE14" s="150">
        <f t="shared" si="13"/>
        <v>0</v>
      </c>
      <c r="CF14" s="150">
        <f t="shared" si="13"/>
        <v>0</v>
      </c>
      <c r="CG14" s="150">
        <f t="shared" si="13"/>
        <v>0</v>
      </c>
      <c r="CH14" s="150">
        <f t="shared" si="13"/>
        <v>0</v>
      </c>
      <c r="CI14" s="150">
        <f t="shared" si="13"/>
        <v>0</v>
      </c>
      <c r="CJ14" s="150">
        <f t="shared" si="13"/>
        <v>0</v>
      </c>
      <c r="CK14" s="150">
        <f t="shared" si="13"/>
        <v>0</v>
      </c>
      <c r="CL14" s="150">
        <f t="shared" si="13"/>
        <v>0</v>
      </c>
      <c r="CM14" s="150">
        <f t="shared" si="13"/>
        <v>0</v>
      </c>
      <c r="CN14" s="150">
        <f t="shared" si="13"/>
        <v>0</v>
      </c>
      <c r="CO14" s="150">
        <f t="shared" si="13"/>
        <v>0</v>
      </c>
      <c r="CP14" s="150">
        <f t="shared" si="13"/>
        <v>0</v>
      </c>
      <c r="CQ14" s="150">
        <f t="shared" si="13"/>
        <v>0</v>
      </c>
      <c r="CR14" s="150">
        <f t="shared" si="13"/>
        <v>0</v>
      </c>
      <c r="CS14" s="150">
        <f t="shared" si="13"/>
        <v>0</v>
      </c>
      <c r="CT14" s="150">
        <f t="shared" si="13"/>
        <v>0</v>
      </c>
      <c r="CU14" s="150">
        <f t="shared" si="13"/>
        <v>0</v>
      </c>
      <c r="CV14" s="150">
        <f t="shared" si="13"/>
        <v>0</v>
      </c>
      <c r="CW14" s="150">
        <f t="shared" si="13"/>
        <v>0</v>
      </c>
      <c r="CX14" s="151">
        <f t="shared" si="13"/>
        <v>0</v>
      </c>
    </row>
    <row r="15" spans="3:102" x14ac:dyDescent="0.25">
      <c r="C15" s="4" t="str">
        <f t="shared" si="1"/>
        <v>Line 15: Relative Operating Expenses. This is a scenario multiplier. This is the multiplier on the costs.  Typical causes of an increase could be as follows: higher maintenance, additional staff, increases in commodity prices, increases in FX expenses, increases due to inflation.</v>
      </c>
      <c r="E15" s="4">
        <f t="shared" si="2"/>
        <v>15</v>
      </c>
      <c r="F15" s="4" t="s">
        <v>7</v>
      </c>
      <c r="G15" s="4" t="s">
        <v>10</v>
      </c>
      <c r="H15" s="1" t="s">
        <v>17</v>
      </c>
      <c r="I15" s="1" t="s">
        <v>10</v>
      </c>
      <c r="K15" s="1" t="str">
        <f t="shared" si="12"/>
        <v>Relative Operating Expenses</v>
      </c>
      <c r="M15" s="15">
        <f ca="1">OFFSET('Stress Multipliers'!F$39,10*$J$14+1,0)</f>
        <v>1.1200000000000001</v>
      </c>
      <c r="N15" s="7">
        <f ca="1">OFFSET('Stress Multipliers'!G$39,10*$J$14+1,0)</f>
        <v>1.1200000000000001</v>
      </c>
      <c r="O15" s="7">
        <f ca="1">OFFSET('Stress Multipliers'!H$39,10*$J$14+1,0)</f>
        <v>1.1200000000000001</v>
      </c>
      <c r="P15" s="7">
        <f ca="1">OFFSET('Stress Multipliers'!I$39,10*$J$14+1,0)</f>
        <v>1.1200000000000001</v>
      </c>
      <c r="Q15" s="7">
        <f ca="1">OFFSET('Stress Multipliers'!J$39,10*$J$14+1,0)</f>
        <v>1.1200000000000001</v>
      </c>
      <c r="R15" s="7">
        <f ca="1">OFFSET('Stress Multipliers'!K$39,10*$J$14+1,0)</f>
        <v>1.1200000000000001</v>
      </c>
      <c r="S15" s="7">
        <f ca="1">OFFSET('Stress Multipliers'!L$39,10*$J$14+1,0)</f>
        <v>1.1200000000000001</v>
      </c>
      <c r="T15" s="7">
        <f ca="1">OFFSET('Stress Multipliers'!M$39,10*$J$14+1,0)</f>
        <v>1.1200000000000001</v>
      </c>
      <c r="U15" s="7">
        <f ca="1">OFFSET('Stress Multipliers'!N$39,10*$J$14+1,0)</f>
        <v>1.1200000000000001</v>
      </c>
      <c r="V15" s="7">
        <f ca="1">OFFSET('Stress Multipliers'!O$39,10*$J$14+1,0)</f>
        <v>1.1200000000000001</v>
      </c>
      <c r="W15" s="7">
        <f ca="1">OFFSET('Stress Multipliers'!P$39,10*$J$14+1,0)</f>
        <v>1.1200000000000001</v>
      </c>
      <c r="X15" s="7">
        <f ca="1">OFFSET('Stress Multipliers'!Q$39,10*$J$14+1,0)</f>
        <v>1.1200000000000001</v>
      </c>
      <c r="Y15" s="7">
        <f ca="1">OFFSET('Stress Multipliers'!R$39,10*$J$14+1,0)</f>
        <v>1.1200000000000001</v>
      </c>
      <c r="Z15" s="7">
        <f ca="1">OFFSET('Stress Multipliers'!S$39,10*$J$14+1,0)</f>
        <v>1.1200000000000001</v>
      </c>
      <c r="AA15" s="7">
        <f ca="1">OFFSET('Stress Multipliers'!T$39,10*$J$14+1,0)</f>
        <v>1.1200000000000001</v>
      </c>
      <c r="AB15" s="7">
        <f ca="1">OFFSET('Stress Multipliers'!U$39,10*$J$14+1,0)</f>
        <v>1.1200000000000001</v>
      </c>
      <c r="AC15" s="7">
        <f ca="1">OFFSET('Stress Multipliers'!V$39,10*$J$14+1,0)</f>
        <v>1.1200000000000001</v>
      </c>
      <c r="AD15" s="7">
        <f ca="1">OFFSET('Stress Multipliers'!W$39,10*$J$14+1,0)</f>
        <v>1.1200000000000001</v>
      </c>
      <c r="AE15" s="7">
        <f ca="1">OFFSET('Stress Multipliers'!X$39,10*$J$14+1,0)</f>
        <v>1.1200000000000001</v>
      </c>
      <c r="AF15" s="7">
        <f ca="1">OFFSET('Stress Multipliers'!Y$39,10*$J$14+1,0)</f>
        <v>1.1200000000000001</v>
      </c>
      <c r="AG15" s="7">
        <f ca="1">OFFSET('Stress Multipliers'!Z$39,10*$J$14+1,0)</f>
        <v>1.1200000000000001</v>
      </c>
      <c r="AH15" s="7">
        <f ca="1">OFFSET('Stress Multipliers'!AA$39,10*$J$14+1,0)</f>
        <v>1.1200000000000001</v>
      </c>
      <c r="AI15" s="7">
        <f ca="1">OFFSET('Stress Multipliers'!AB$39,10*$J$14+1,0)</f>
        <v>1.1200000000000001</v>
      </c>
      <c r="AJ15" s="7">
        <f ca="1">OFFSET('Stress Multipliers'!AC$39,10*$J$14+1,0)</f>
        <v>1.1200000000000001</v>
      </c>
      <c r="AK15" s="7">
        <f ca="1">OFFSET('Stress Multipliers'!AD$39,10*$J$14+1,0)</f>
        <v>1.1200000000000001</v>
      </c>
      <c r="AL15" s="7">
        <f ca="1">OFFSET('Stress Multipliers'!AE$39,10*$J$14+1,0)</f>
        <v>1.1200000000000001</v>
      </c>
      <c r="AM15" s="7">
        <f ca="1">OFFSET('Stress Multipliers'!AF$39,10*$J$14+1,0)</f>
        <v>1.1200000000000001</v>
      </c>
      <c r="AN15" s="7">
        <f ca="1">OFFSET('Stress Multipliers'!AG$39,10*$J$14+1,0)</f>
        <v>1.1200000000000001</v>
      </c>
      <c r="AO15" s="7">
        <f ca="1">OFFSET('Stress Multipliers'!AH$39,10*$J$14+1,0)</f>
        <v>1.1200000000000001</v>
      </c>
      <c r="AP15" s="7">
        <f ca="1">OFFSET('Stress Multipliers'!AI$39,10*$J$14+1,0)</f>
        <v>1.1200000000000001</v>
      </c>
      <c r="AQ15" s="7">
        <f ca="1">OFFSET('Stress Multipliers'!AJ$39,10*$J$14+1,0)</f>
        <v>1.1200000000000001</v>
      </c>
      <c r="AR15" s="7">
        <f ca="1">OFFSET('Stress Multipliers'!AK$39,10*$J$14+1,0)</f>
        <v>1.1200000000000001</v>
      </c>
      <c r="AS15" s="7">
        <f ca="1">OFFSET('Stress Multipliers'!AL$39,10*$J$14+1,0)</f>
        <v>1.1200000000000001</v>
      </c>
      <c r="AT15" s="7">
        <f ca="1">OFFSET('Stress Multipliers'!AM$39,10*$J$14+1,0)</f>
        <v>1.1200000000000001</v>
      </c>
      <c r="AU15" s="8">
        <f ca="1">OFFSET('Stress Multipliers'!AN$39,10*$J$14+1,0)</f>
        <v>1.1200000000000001</v>
      </c>
      <c r="BO15" s="157" t="s">
        <v>241</v>
      </c>
      <c r="BP15" s="148">
        <f>BP11-BP12</f>
        <v>0</v>
      </c>
      <c r="BQ15" s="148">
        <f t="shared" ref="BQ15:CX15" si="14">BQ11-BQ12</f>
        <v>0</v>
      </c>
      <c r="BR15" s="148">
        <f t="shared" si="14"/>
        <v>0</v>
      </c>
      <c r="BS15" s="148">
        <f t="shared" si="14"/>
        <v>0</v>
      </c>
      <c r="BT15" s="148">
        <f t="shared" si="14"/>
        <v>0</v>
      </c>
      <c r="BU15" s="148">
        <f t="shared" si="14"/>
        <v>0</v>
      </c>
      <c r="BV15" s="148">
        <f t="shared" si="14"/>
        <v>0</v>
      </c>
      <c r="BW15" s="148">
        <f t="shared" si="14"/>
        <v>0</v>
      </c>
      <c r="BX15" s="148">
        <f t="shared" si="14"/>
        <v>0</v>
      </c>
      <c r="BY15" s="148">
        <f t="shared" si="14"/>
        <v>0</v>
      </c>
      <c r="BZ15" s="148">
        <f t="shared" si="14"/>
        <v>0</v>
      </c>
      <c r="CA15" s="148">
        <f t="shared" si="14"/>
        <v>0</v>
      </c>
      <c r="CB15" s="148">
        <f t="shared" si="14"/>
        <v>0</v>
      </c>
      <c r="CC15" s="148">
        <f t="shared" si="14"/>
        <v>0</v>
      </c>
      <c r="CD15" s="148">
        <f t="shared" si="14"/>
        <v>0</v>
      </c>
      <c r="CE15" s="148">
        <f t="shared" si="14"/>
        <v>0</v>
      </c>
      <c r="CF15" s="148">
        <f t="shared" si="14"/>
        <v>0</v>
      </c>
      <c r="CG15" s="148">
        <f t="shared" si="14"/>
        <v>0</v>
      </c>
      <c r="CH15" s="148">
        <f t="shared" si="14"/>
        <v>0</v>
      </c>
      <c r="CI15" s="148">
        <f t="shared" si="14"/>
        <v>0</v>
      </c>
      <c r="CJ15" s="148">
        <f t="shared" si="14"/>
        <v>0</v>
      </c>
      <c r="CK15" s="148">
        <f t="shared" si="14"/>
        <v>0</v>
      </c>
      <c r="CL15" s="148">
        <f t="shared" si="14"/>
        <v>0</v>
      </c>
      <c r="CM15" s="148">
        <f t="shared" si="14"/>
        <v>0</v>
      </c>
      <c r="CN15" s="148">
        <f t="shared" si="14"/>
        <v>0</v>
      </c>
      <c r="CO15" s="148">
        <f t="shared" si="14"/>
        <v>0</v>
      </c>
      <c r="CP15" s="148">
        <f t="shared" si="14"/>
        <v>0</v>
      </c>
      <c r="CQ15" s="148">
        <f t="shared" si="14"/>
        <v>0</v>
      </c>
      <c r="CR15" s="148">
        <f t="shared" si="14"/>
        <v>0</v>
      </c>
      <c r="CS15" s="148">
        <f t="shared" si="14"/>
        <v>0</v>
      </c>
      <c r="CT15" s="148">
        <f t="shared" si="14"/>
        <v>0</v>
      </c>
      <c r="CU15" s="148">
        <f t="shared" si="14"/>
        <v>0</v>
      </c>
      <c r="CV15" s="148">
        <f t="shared" si="14"/>
        <v>0</v>
      </c>
      <c r="CW15" s="148">
        <f t="shared" si="14"/>
        <v>0</v>
      </c>
      <c r="CX15" s="149">
        <f t="shared" si="14"/>
        <v>0</v>
      </c>
    </row>
    <row r="16" spans="3:102" x14ac:dyDescent="0.25">
      <c r="C16" s="4" t="str">
        <f t="shared" si="1"/>
        <v>Line 16: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16" s="4">
        <f t="shared" si="2"/>
        <v>16</v>
      </c>
      <c r="F16" s="4" t="s">
        <v>7</v>
      </c>
      <c r="G16" s="4" t="s">
        <v>10</v>
      </c>
      <c r="H16" s="1" t="s">
        <v>50</v>
      </c>
      <c r="I16" s="1" t="s">
        <v>10</v>
      </c>
      <c r="K16" s="1" t="str">
        <f t="shared" si="12"/>
        <v>Relative Expected Debt Principal Repayments</v>
      </c>
      <c r="M16" s="15">
        <f ca="1">OFFSET('Stress Multipliers'!F$39,10*$J$14+2,0)</f>
        <v>1.2000000000000002</v>
      </c>
      <c r="N16" s="7">
        <f ca="1">OFFSET('Stress Multipliers'!G$39,10*$J$14+2,0)</f>
        <v>1.2000000000000002</v>
      </c>
      <c r="O16" s="7">
        <f ca="1">OFFSET('Stress Multipliers'!H$39,10*$J$14+2,0)</f>
        <v>1.2000000000000002</v>
      </c>
      <c r="P16" s="7">
        <f ca="1">OFFSET('Stress Multipliers'!I$39,10*$J$14+2,0)</f>
        <v>1.2000000000000002</v>
      </c>
      <c r="Q16" s="7">
        <f ca="1">OFFSET('Stress Multipliers'!J$39,10*$J$14+2,0)</f>
        <v>1.2000000000000002</v>
      </c>
      <c r="R16" s="7">
        <f ca="1">OFFSET('Stress Multipliers'!K$39,10*$J$14+2,0)</f>
        <v>1.2000000000000002</v>
      </c>
      <c r="S16" s="7">
        <f ca="1">OFFSET('Stress Multipliers'!L$39,10*$J$14+2,0)</f>
        <v>1.2000000000000002</v>
      </c>
      <c r="T16" s="7">
        <f ca="1">OFFSET('Stress Multipliers'!M$39,10*$J$14+2,0)</f>
        <v>1.2000000000000002</v>
      </c>
      <c r="U16" s="7">
        <f ca="1">OFFSET('Stress Multipliers'!N$39,10*$J$14+2,0)</f>
        <v>1.2000000000000002</v>
      </c>
      <c r="V16" s="7">
        <f ca="1">OFFSET('Stress Multipliers'!O$39,10*$J$14+2,0)</f>
        <v>1.2000000000000002</v>
      </c>
      <c r="W16" s="7">
        <f ca="1">OFFSET('Stress Multipliers'!P$39,10*$J$14+2,0)</f>
        <v>1.2000000000000002</v>
      </c>
      <c r="X16" s="7">
        <f ca="1">OFFSET('Stress Multipliers'!Q$39,10*$J$14+2,0)</f>
        <v>1.2000000000000002</v>
      </c>
      <c r="Y16" s="7">
        <f ca="1">OFFSET('Stress Multipliers'!R$39,10*$J$14+2,0)</f>
        <v>1.2000000000000002</v>
      </c>
      <c r="Z16" s="7">
        <f ca="1">OFFSET('Stress Multipliers'!S$39,10*$J$14+2,0)</f>
        <v>1.2000000000000002</v>
      </c>
      <c r="AA16" s="7">
        <f ca="1">OFFSET('Stress Multipliers'!T$39,10*$J$14+2,0)</f>
        <v>1.2000000000000002</v>
      </c>
      <c r="AB16" s="7">
        <f ca="1">OFFSET('Stress Multipliers'!U$39,10*$J$14+2,0)</f>
        <v>1.2000000000000002</v>
      </c>
      <c r="AC16" s="7">
        <f ca="1">OFFSET('Stress Multipliers'!V$39,10*$J$14+2,0)</f>
        <v>1.2000000000000002</v>
      </c>
      <c r="AD16" s="7">
        <f ca="1">OFFSET('Stress Multipliers'!W$39,10*$J$14+2,0)</f>
        <v>1.2000000000000002</v>
      </c>
      <c r="AE16" s="7">
        <f ca="1">OFFSET('Stress Multipliers'!X$39,10*$J$14+2,0)</f>
        <v>1.2000000000000002</v>
      </c>
      <c r="AF16" s="7">
        <f ca="1">OFFSET('Stress Multipliers'!Y$39,10*$J$14+2,0)</f>
        <v>1.2000000000000002</v>
      </c>
      <c r="AG16" s="7">
        <f ca="1">OFFSET('Stress Multipliers'!Z$39,10*$J$14+2,0)</f>
        <v>1.2000000000000002</v>
      </c>
      <c r="AH16" s="7">
        <f ca="1">OFFSET('Stress Multipliers'!AA$39,10*$J$14+2,0)</f>
        <v>1.2000000000000002</v>
      </c>
      <c r="AI16" s="7">
        <f ca="1">OFFSET('Stress Multipliers'!AB$39,10*$J$14+2,0)</f>
        <v>1.2000000000000002</v>
      </c>
      <c r="AJ16" s="7">
        <f ca="1">OFFSET('Stress Multipliers'!AC$39,10*$J$14+2,0)</f>
        <v>1.2000000000000002</v>
      </c>
      <c r="AK16" s="7">
        <f ca="1">OFFSET('Stress Multipliers'!AD$39,10*$J$14+2,0)</f>
        <v>1.2000000000000002</v>
      </c>
      <c r="AL16" s="7">
        <f ca="1">OFFSET('Stress Multipliers'!AE$39,10*$J$14+2,0)</f>
        <v>1.2000000000000002</v>
      </c>
      <c r="AM16" s="7">
        <f ca="1">OFFSET('Stress Multipliers'!AF$39,10*$J$14+2,0)</f>
        <v>1.2000000000000002</v>
      </c>
      <c r="AN16" s="7">
        <f ca="1">OFFSET('Stress Multipliers'!AG$39,10*$J$14+2,0)</f>
        <v>1.2000000000000002</v>
      </c>
      <c r="AO16" s="7">
        <f ca="1">OFFSET('Stress Multipliers'!AH$39,10*$J$14+2,0)</f>
        <v>1.2000000000000002</v>
      </c>
      <c r="AP16" s="7">
        <f ca="1">OFFSET('Stress Multipliers'!AI$39,10*$J$14+2,0)</f>
        <v>1.2000000000000002</v>
      </c>
      <c r="AQ16" s="7">
        <f ca="1">OFFSET('Stress Multipliers'!AJ$39,10*$J$14+2,0)</f>
        <v>1.2000000000000002</v>
      </c>
      <c r="AR16" s="7">
        <f ca="1">OFFSET('Stress Multipliers'!AK$39,10*$J$14+2,0)</f>
        <v>1.2000000000000002</v>
      </c>
      <c r="AS16" s="7">
        <f ca="1">OFFSET('Stress Multipliers'!AL$39,10*$J$14+2,0)</f>
        <v>1.2000000000000002</v>
      </c>
      <c r="AT16" s="7">
        <f ca="1">OFFSET('Stress Multipliers'!AM$39,10*$J$14+2,0)</f>
        <v>1.2000000000000002</v>
      </c>
      <c r="AU16" s="8">
        <f ca="1">OFFSET('Stress Multipliers'!AN$39,10*$J$14+2,0)</f>
        <v>1.2000000000000002</v>
      </c>
    </row>
    <row r="17" spans="3:102" x14ac:dyDescent="0.25">
      <c r="C17" s="4" t="str">
        <f t="shared" si="1"/>
        <v>Line 17: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17" s="4">
        <f t="shared" si="2"/>
        <v>17</v>
      </c>
      <c r="F17" s="4" t="s">
        <v>7</v>
      </c>
      <c r="G17" s="4" t="s">
        <v>10</v>
      </c>
      <c r="H17" s="1" t="s">
        <v>49</v>
      </c>
      <c r="I17" s="1" t="s">
        <v>10</v>
      </c>
      <c r="K17" s="1" t="str">
        <f t="shared" si="12"/>
        <v>Relative Expected Debt Interest Repayments</v>
      </c>
      <c r="M17" s="15">
        <f ca="1">OFFSET('Stress Multipliers'!F$39,10*$J$14+3,0)</f>
        <v>1.2599999999999998</v>
      </c>
      <c r="N17" s="7">
        <f ca="1">OFFSET('Stress Multipliers'!G$39,10*$J$14+3,0)</f>
        <v>1.2599999999999998</v>
      </c>
      <c r="O17" s="7">
        <f ca="1">OFFSET('Stress Multipliers'!H$39,10*$J$14+3,0)</f>
        <v>1.2599999999999998</v>
      </c>
      <c r="P17" s="7">
        <f ca="1">OFFSET('Stress Multipliers'!I$39,10*$J$14+3,0)</f>
        <v>1.2599999999999998</v>
      </c>
      <c r="Q17" s="7">
        <f ca="1">OFFSET('Stress Multipliers'!J$39,10*$J$14+3,0)</f>
        <v>1.2599999999999998</v>
      </c>
      <c r="R17" s="7">
        <f ca="1">OFFSET('Stress Multipliers'!K$39,10*$J$14+3,0)</f>
        <v>1.2599999999999998</v>
      </c>
      <c r="S17" s="7">
        <f ca="1">OFFSET('Stress Multipliers'!L$39,10*$J$14+3,0)</f>
        <v>1.2599999999999998</v>
      </c>
      <c r="T17" s="7">
        <f ca="1">OFFSET('Stress Multipliers'!M$39,10*$J$14+3,0)</f>
        <v>1.2599999999999998</v>
      </c>
      <c r="U17" s="7">
        <f ca="1">OFFSET('Stress Multipliers'!N$39,10*$J$14+3,0)</f>
        <v>1.2599999999999998</v>
      </c>
      <c r="V17" s="7">
        <f ca="1">OFFSET('Stress Multipliers'!O$39,10*$J$14+3,0)</f>
        <v>1.2599999999999998</v>
      </c>
      <c r="W17" s="7">
        <f ca="1">OFFSET('Stress Multipliers'!P$39,10*$J$14+3,0)</f>
        <v>1.2599999999999998</v>
      </c>
      <c r="X17" s="7">
        <f ca="1">OFFSET('Stress Multipliers'!Q$39,10*$J$14+3,0)</f>
        <v>1.2599999999999998</v>
      </c>
      <c r="Y17" s="7">
        <f ca="1">OFFSET('Stress Multipliers'!R$39,10*$J$14+3,0)</f>
        <v>1.2599999999999998</v>
      </c>
      <c r="Z17" s="7">
        <f ca="1">OFFSET('Stress Multipliers'!S$39,10*$J$14+3,0)</f>
        <v>1.2599999999999998</v>
      </c>
      <c r="AA17" s="7">
        <f ca="1">OFFSET('Stress Multipliers'!T$39,10*$J$14+3,0)</f>
        <v>1.2599999999999998</v>
      </c>
      <c r="AB17" s="7">
        <f ca="1">OFFSET('Stress Multipliers'!U$39,10*$J$14+3,0)</f>
        <v>1.2599999999999998</v>
      </c>
      <c r="AC17" s="7">
        <f ca="1">OFFSET('Stress Multipliers'!V$39,10*$J$14+3,0)</f>
        <v>1.2599999999999998</v>
      </c>
      <c r="AD17" s="7">
        <f ca="1">OFFSET('Stress Multipliers'!W$39,10*$J$14+3,0)</f>
        <v>1.2599999999999998</v>
      </c>
      <c r="AE17" s="7">
        <f ca="1">OFFSET('Stress Multipliers'!X$39,10*$J$14+3,0)</f>
        <v>1.2599999999999998</v>
      </c>
      <c r="AF17" s="7">
        <f ca="1">OFFSET('Stress Multipliers'!Y$39,10*$J$14+3,0)</f>
        <v>1.2599999999999998</v>
      </c>
      <c r="AG17" s="7">
        <f ca="1">OFFSET('Stress Multipliers'!Z$39,10*$J$14+3,0)</f>
        <v>1.2599999999999998</v>
      </c>
      <c r="AH17" s="7">
        <f ca="1">OFFSET('Stress Multipliers'!AA$39,10*$J$14+3,0)</f>
        <v>1.2599999999999998</v>
      </c>
      <c r="AI17" s="7">
        <f ca="1">OFFSET('Stress Multipliers'!AB$39,10*$J$14+3,0)</f>
        <v>1.2599999999999998</v>
      </c>
      <c r="AJ17" s="7">
        <f ca="1">OFFSET('Stress Multipliers'!AC$39,10*$J$14+3,0)</f>
        <v>1.2599999999999998</v>
      </c>
      <c r="AK17" s="7">
        <f ca="1">OFFSET('Stress Multipliers'!AD$39,10*$J$14+3,0)</f>
        <v>1.2599999999999998</v>
      </c>
      <c r="AL17" s="7">
        <f ca="1">OFFSET('Stress Multipliers'!AE$39,10*$J$14+3,0)</f>
        <v>1.2599999999999998</v>
      </c>
      <c r="AM17" s="7">
        <f ca="1">OFFSET('Stress Multipliers'!AF$39,10*$J$14+3,0)</f>
        <v>1.2599999999999998</v>
      </c>
      <c r="AN17" s="7">
        <f ca="1">OFFSET('Stress Multipliers'!AG$39,10*$J$14+3,0)</f>
        <v>1.2599999999999998</v>
      </c>
      <c r="AO17" s="7">
        <f ca="1">OFFSET('Stress Multipliers'!AH$39,10*$J$14+3,0)</f>
        <v>1.2599999999999998</v>
      </c>
      <c r="AP17" s="7">
        <f ca="1">OFFSET('Stress Multipliers'!AI$39,10*$J$14+3,0)</f>
        <v>1.2599999999999998</v>
      </c>
      <c r="AQ17" s="7">
        <f ca="1">OFFSET('Stress Multipliers'!AJ$39,10*$J$14+3,0)</f>
        <v>1.2599999999999998</v>
      </c>
      <c r="AR17" s="7">
        <f ca="1">OFFSET('Stress Multipliers'!AK$39,10*$J$14+3,0)</f>
        <v>1.2599999999999998</v>
      </c>
      <c r="AS17" s="7">
        <f ca="1">OFFSET('Stress Multipliers'!AL$39,10*$J$14+3,0)</f>
        <v>1.2599999999999998</v>
      </c>
      <c r="AT17" s="7">
        <f ca="1">OFFSET('Stress Multipliers'!AM$39,10*$J$14+3,0)</f>
        <v>1.2599999999999998</v>
      </c>
      <c r="AU17" s="8">
        <f ca="1">OFFSET('Stress Multipliers'!AN$39,10*$J$14+3,0)</f>
        <v>1.2599999999999998</v>
      </c>
    </row>
    <row r="18" spans="3:102" x14ac:dyDescent="0.25">
      <c r="C18" s="4" t="str">
        <f t="shared" si="1"/>
        <v>Line 18: Relative Direct Support payments. This is a scenario multiplier. This is the multiplier on payments.  It may increase if for example the Government pays for increased production volume, or it may decrease if for example there are service penalties.</v>
      </c>
      <c r="E18" s="4">
        <f t="shared" si="2"/>
        <v>18</v>
      </c>
      <c r="F18" s="4" t="s">
        <v>7</v>
      </c>
      <c r="G18" s="4" t="s">
        <v>10</v>
      </c>
      <c r="H18" s="1" t="s">
        <v>18</v>
      </c>
      <c r="I18" s="1" t="s">
        <v>10</v>
      </c>
      <c r="K18" s="1" t="str">
        <f t="shared" si="12"/>
        <v>Relative Direct Support payments</v>
      </c>
      <c r="M18" s="15">
        <f ca="1">OFFSET('Stress Multipliers'!F$39,10*$J$14+4,0)</f>
        <v>1.03</v>
      </c>
      <c r="N18" s="7">
        <f ca="1">OFFSET('Stress Multipliers'!G$39,10*$J$14+4,0)</f>
        <v>1.03</v>
      </c>
      <c r="O18" s="7">
        <f ca="1">OFFSET('Stress Multipliers'!H$39,10*$J$14+4,0)</f>
        <v>1.03</v>
      </c>
      <c r="P18" s="7">
        <f ca="1">OFFSET('Stress Multipliers'!I$39,10*$J$14+4,0)</f>
        <v>1.03</v>
      </c>
      <c r="Q18" s="7">
        <f ca="1">OFFSET('Stress Multipliers'!J$39,10*$J$14+4,0)</f>
        <v>1.03</v>
      </c>
      <c r="R18" s="7">
        <f ca="1">OFFSET('Stress Multipliers'!K$39,10*$J$14+4,0)</f>
        <v>1.03</v>
      </c>
      <c r="S18" s="7">
        <f ca="1">OFFSET('Stress Multipliers'!L$39,10*$J$14+4,0)</f>
        <v>1.03</v>
      </c>
      <c r="T18" s="7">
        <f ca="1">OFFSET('Stress Multipliers'!M$39,10*$J$14+4,0)</f>
        <v>1.03</v>
      </c>
      <c r="U18" s="7">
        <f ca="1">OFFSET('Stress Multipliers'!N$39,10*$J$14+4,0)</f>
        <v>1.03</v>
      </c>
      <c r="V18" s="7">
        <f ca="1">OFFSET('Stress Multipliers'!O$39,10*$J$14+4,0)</f>
        <v>1.03</v>
      </c>
      <c r="W18" s="7">
        <f ca="1">OFFSET('Stress Multipliers'!P$39,10*$J$14+4,0)</f>
        <v>1.03</v>
      </c>
      <c r="X18" s="7">
        <f ca="1">OFFSET('Stress Multipliers'!Q$39,10*$J$14+4,0)</f>
        <v>1.03</v>
      </c>
      <c r="Y18" s="7">
        <f ca="1">OFFSET('Stress Multipliers'!R$39,10*$J$14+4,0)</f>
        <v>1.03</v>
      </c>
      <c r="Z18" s="7">
        <f ca="1">OFFSET('Stress Multipliers'!S$39,10*$J$14+4,0)</f>
        <v>1.03</v>
      </c>
      <c r="AA18" s="7">
        <f ca="1">OFFSET('Stress Multipliers'!T$39,10*$J$14+4,0)</f>
        <v>1.03</v>
      </c>
      <c r="AB18" s="7">
        <f ca="1">OFFSET('Stress Multipliers'!U$39,10*$J$14+4,0)</f>
        <v>1.03</v>
      </c>
      <c r="AC18" s="7">
        <f ca="1">OFFSET('Stress Multipliers'!V$39,10*$J$14+4,0)</f>
        <v>1.03</v>
      </c>
      <c r="AD18" s="7">
        <f ca="1">OFFSET('Stress Multipliers'!W$39,10*$J$14+4,0)</f>
        <v>1.03</v>
      </c>
      <c r="AE18" s="7">
        <f ca="1">OFFSET('Stress Multipliers'!X$39,10*$J$14+4,0)</f>
        <v>1.03</v>
      </c>
      <c r="AF18" s="7">
        <f ca="1">OFFSET('Stress Multipliers'!Y$39,10*$J$14+4,0)</f>
        <v>1.03</v>
      </c>
      <c r="AG18" s="7">
        <f ca="1">OFFSET('Stress Multipliers'!Z$39,10*$J$14+4,0)</f>
        <v>1.03</v>
      </c>
      <c r="AH18" s="7">
        <f ca="1">OFFSET('Stress Multipliers'!AA$39,10*$J$14+4,0)</f>
        <v>1.03</v>
      </c>
      <c r="AI18" s="7">
        <f ca="1">OFFSET('Stress Multipliers'!AB$39,10*$J$14+4,0)</f>
        <v>1.03</v>
      </c>
      <c r="AJ18" s="7">
        <f ca="1">OFFSET('Stress Multipliers'!AC$39,10*$J$14+4,0)</f>
        <v>1.03</v>
      </c>
      <c r="AK18" s="7">
        <f ca="1">OFFSET('Stress Multipliers'!AD$39,10*$J$14+4,0)</f>
        <v>1.03</v>
      </c>
      <c r="AL18" s="7">
        <f ca="1">OFFSET('Stress Multipliers'!AE$39,10*$J$14+4,0)</f>
        <v>1.03</v>
      </c>
      <c r="AM18" s="7">
        <f ca="1">OFFSET('Stress Multipliers'!AF$39,10*$J$14+4,0)</f>
        <v>1.03</v>
      </c>
      <c r="AN18" s="7">
        <f ca="1">OFFSET('Stress Multipliers'!AG$39,10*$J$14+4,0)</f>
        <v>1.03</v>
      </c>
      <c r="AO18" s="7">
        <f ca="1">OFFSET('Stress Multipliers'!AH$39,10*$J$14+4,0)</f>
        <v>1.03</v>
      </c>
      <c r="AP18" s="7">
        <f ca="1">OFFSET('Stress Multipliers'!AI$39,10*$J$14+4,0)</f>
        <v>1.03</v>
      </c>
      <c r="AQ18" s="7">
        <f ca="1">OFFSET('Stress Multipliers'!AJ$39,10*$J$14+4,0)</f>
        <v>1.03</v>
      </c>
      <c r="AR18" s="7">
        <f ca="1">OFFSET('Stress Multipliers'!AK$39,10*$J$14+4,0)</f>
        <v>1.03</v>
      </c>
      <c r="AS18" s="7">
        <f ca="1">OFFSET('Stress Multipliers'!AL$39,10*$J$14+4,0)</f>
        <v>1.03</v>
      </c>
      <c r="AT18" s="7">
        <f ca="1">OFFSET('Stress Multipliers'!AM$39,10*$J$14+4,0)</f>
        <v>1.03</v>
      </c>
      <c r="AU18" s="8">
        <f ca="1">OFFSET('Stress Multipliers'!AN$39,10*$J$14+4,0)</f>
        <v>1.03</v>
      </c>
      <c r="BO18" s="1" t="s">
        <v>239</v>
      </c>
    </row>
    <row r="19" spans="3:102" ht="15.75" thickBot="1" x14ac:dyDescent="0.3">
      <c r="C19" s="4" t="str">
        <f t="shared" si="1"/>
        <v>Line 19: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19" s="4">
        <f t="shared" si="2"/>
        <v>19</v>
      </c>
      <c r="F19" s="4" t="s">
        <v>7</v>
      </c>
      <c r="G19" s="4" t="s">
        <v>10</v>
      </c>
      <c r="H19" s="1" t="s">
        <v>44</v>
      </c>
      <c r="I19" s="1" t="s">
        <v>10</v>
      </c>
      <c r="K19" s="1" t="str">
        <f t="shared" si="12"/>
        <v>Relative Direct Government receipts</v>
      </c>
      <c r="M19" s="16">
        <f ca="1">OFFSET('Stress Multipliers'!F$39,10*$J$14+5,0)</f>
        <v>0.90999999999999992</v>
      </c>
      <c r="N19" s="9">
        <f ca="1">OFFSET('Stress Multipliers'!G$39,10*$J$14+5,0)</f>
        <v>0.90999999999999992</v>
      </c>
      <c r="O19" s="9">
        <f ca="1">OFFSET('Stress Multipliers'!H$39,10*$J$14+5,0)</f>
        <v>0.90999999999999992</v>
      </c>
      <c r="P19" s="9">
        <f ca="1">OFFSET('Stress Multipliers'!I$39,10*$J$14+5,0)</f>
        <v>0.90999999999999992</v>
      </c>
      <c r="Q19" s="9">
        <f ca="1">OFFSET('Stress Multipliers'!J$39,10*$J$14+5,0)</f>
        <v>0.90999999999999992</v>
      </c>
      <c r="R19" s="9">
        <f ca="1">OFFSET('Stress Multipliers'!K$39,10*$J$14+5,0)</f>
        <v>0.90999999999999992</v>
      </c>
      <c r="S19" s="9">
        <f ca="1">OFFSET('Stress Multipliers'!L$39,10*$J$14+5,0)</f>
        <v>0.90999999999999992</v>
      </c>
      <c r="T19" s="9">
        <f ca="1">OFFSET('Stress Multipliers'!M$39,10*$J$14+5,0)</f>
        <v>0.90999999999999992</v>
      </c>
      <c r="U19" s="9">
        <f ca="1">OFFSET('Stress Multipliers'!N$39,10*$J$14+5,0)</f>
        <v>0.90999999999999992</v>
      </c>
      <c r="V19" s="9">
        <f ca="1">OFFSET('Stress Multipliers'!O$39,10*$J$14+5,0)</f>
        <v>0.90999999999999992</v>
      </c>
      <c r="W19" s="9">
        <f ca="1">OFFSET('Stress Multipliers'!P$39,10*$J$14+5,0)</f>
        <v>0.90999999999999992</v>
      </c>
      <c r="X19" s="9">
        <f ca="1">OFFSET('Stress Multipliers'!Q$39,10*$J$14+5,0)</f>
        <v>0.90999999999999992</v>
      </c>
      <c r="Y19" s="9">
        <f ca="1">OFFSET('Stress Multipliers'!R$39,10*$J$14+5,0)</f>
        <v>0.90999999999999992</v>
      </c>
      <c r="Z19" s="9">
        <f ca="1">OFFSET('Stress Multipliers'!S$39,10*$J$14+5,0)</f>
        <v>0.90999999999999992</v>
      </c>
      <c r="AA19" s="9">
        <f ca="1">OFFSET('Stress Multipliers'!T$39,10*$J$14+5,0)</f>
        <v>0.90999999999999992</v>
      </c>
      <c r="AB19" s="9">
        <f ca="1">OFFSET('Stress Multipliers'!U$39,10*$J$14+5,0)</f>
        <v>0.90999999999999992</v>
      </c>
      <c r="AC19" s="9">
        <f ca="1">OFFSET('Stress Multipliers'!V$39,10*$J$14+5,0)</f>
        <v>0.90999999999999992</v>
      </c>
      <c r="AD19" s="9">
        <f ca="1">OFFSET('Stress Multipliers'!W$39,10*$J$14+5,0)</f>
        <v>0.90999999999999992</v>
      </c>
      <c r="AE19" s="9">
        <f ca="1">OFFSET('Stress Multipliers'!X$39,10*$J$14+5,0)</f>
        <v>0.90999999999999992</v>
      </c>
      <c r="AF19" s="9">
        <f ca="1">OFFSET('Stress Multipliers'!Y$39,10*$J$14+5,0)</f>
        <v>0.90999999999999992</v>
      </c>
      <c r="AG19" s="9">
        <f ca="1">OFFSET('Stress Multipliers'!Z$39,10*$J$14+5,0)</f>
        <v>0.90999999999999992</v>
      </c>
      <c r="AH19" s="9">
        <f ca="1">OFFSET('Stress Multipliers'!AA$39,10*$J$14+5,0)</f>
        <v>0.90999999999999992</v>
      </c>
      <c r="AI19" s="9">
        <f ca="1">OFFSET('Stress Multipliers'!AB$39,10*$J$14+5,0)</f>
        <v>0.90999999999999992</v>
      </c>
      <c r="AJ19" s="9">
        <f ca="1">OFFSET('Stress Multipliers'!AC$39,10*$J$14+5,0)</f>
        <v>0.90999999999999992</v>
      </c>
      <c r="AK19" s="9">
        <f ca="1">OFFSET('Stress Multipliers'!AD$39,10*$J$14+5,0)</f>
        <v>0.90999999999999992</v>
      </c>
      <c r="AL19" s="9">
        <f ca="1">OFFSET('Stress Multipliers'!AE$39,10*$J$14+5,0)</f>
        <v>0.90999999999999992</v>
      </c>
      <c r="AM19" s="9">
        <f ca="1">OFFSET('Stress Multipliers'!AF$39,10*$J$14+5,0)</f>
        <v>0.90999999999999992</v>
      </c>
      <c r="AN19" s="9">
        <f ca="1">OFFSET('Stress Multipliers'!AG$39,10*$J$14+5,0)</f>
        <v>0.90999999999999992</v>
      </c>
      <c r="AO19" s="9">
        <f ca="1">OFFSET('Stress Multipliers'!AH$39,10*$J$14+5,0)</f>
        <v>0.90999999999999992</v>
      </c>
      <c r="AP19" s="9">
        <f ca="1">OFFSET('Stress Multipliers'!AI$39,10*$J$14+5,0)</f>
        <v>0.90999999999999992</v>
      </c>
      <c r="AQ19" s="9">
        <f ca="1">OFFSET('Stress Multipliers'!AJ$39,10*$J$14+5,0)</f>
        <v>0.90999999999999992</v>
      </c>
      <c r="AR19" s="9">
        <f ca="1">OFFSET('Stress Multipliers'!AK$39,10*$J$14+5,0)</f>
        <v>0.90999999999999992</v>
      </c>
      <c r="AS19" s="9">
        <f ca="1">OFFSET('Stress Multipliers'!AL$39,10*$J$14+5,0)</f>
        <v>0.90999999999999992</v>
      </c>
      <c r="AT19" s="9">
        <f ca="1">OFFSET('Stress Multipliers'!AM$39,10*$J$14+5,0)</f>
        <v>0.90999999999999992</v>
      </c>
      <c r="AU19" s="10">
        <f ca="1">OFFSET('Stress Multipliers'!AN$39,10*$J$14+5,0)</f>
        <v>0.90999999999999992</v>
      </c>
      <c r="BO19" s="154"/>
      <c r="BP19" s="152">
        <f>M$5</f>
        <v>2020</v>
      </c>
      <c r="BQ19" s="152">
        <f t="shared" ref="BQ19:CX19" si="15">N$5</f>
        <v>2021</v>
      </c>
      <c r="BR19" s="152">
        <f t="shared" si="15"/>
        <v>2022</v>
      </c>
      <c r="BS19" s="152">
        <f t="shared" si="15"/>
        <v>2023</v>
      </c>
      <c r="BT19" s="152">
        <f t="shared" si="15"/>
        <v>2024</v>
      </c>
      <c r="BU19" s="152">
        <f t="shared" si="15"/>
        <v>2025</v>
      </c>
      <c r="BV19" s="152">
        <f t="shared" si="15"/>
        <v>2026</v>
      </c>
      <c r="BW19" s="152">
        <f t="shared" si="15"/>
        <v>2027</v>
      </c>
      <c r="BX19" s="152">
        <f t="shared" si="15"/>
        <v>2028</v>
      </c>
      <c r="BY19" s="152">
        <f t="shared" si="15"/>
        <v>2029</v>
      </c>
      <c r="BZ19" s="152">
        <f t="shared" si="15"/>
        <v>2030</v>
      </c>
      <c r="CA19" s="152">
        <f t="shared" si="15"/>
        <v>2031</v>
      </c>
      <c r="CB19" s="152">
        <f t="shared" si="15"/>
        <v>2032</v>
      </c>
      <c r="CC19" s="152">
        <f t="shared" si="15"/>
        <v>2033</v>
      </c>
      <c r="CD19" s="152">
        <f t="shared" si="15"/>
        <v>2034</v>
      </c>
      <c r="CE19" s="152">
        <f t="shared" si="15"/>
        <v>2035</v>
      </c>
      <c r="CF19" s="152">
        <f t="shared" si="15"/>
        <v>2036</v>
      </c>
      <c r="CG19" s="152">
        <f t="shared" si="15"/>
        <v>2037</v>
      </c>
      <c r="CH19" s="152">
        <f t="shared" si="15"/>
        <v>2038</v>
      </c>
      <c r="CI19" s="152">
        <f t="shared" si="15"/>
        <v>2039</v>
      </c>
      <c r="CJ19" s="152">
        <f t="shared" si="15"/>
        <v>2040</v>
      </c>
      <c r="CK19" s="152">
        <f t="shared" si="15"/>
        <v>2041</v>
      </c>
      <c r="CL19" s="152">
        <f t="shared" si="15"/>
        <v>2042</v>
      </c>
      <c r="CM19" s="152">
        <f t="shared" si="15"/>
        <v>2043</v>
      </c>
      <c r="CN19" s="152">
        <f t="shared" si="15"/>
        <v>2044</v>
      </c>
      <c r="CO19" s="152">
        <f t="shared" si="15"/>
        <v>2045</v>
      </c>
      <c r="CP19" s="152">
        <f t="shared" si="15"/>
        <v>2046</v>
      </c>
      <c r="CQ19" s="152">
        <f t="shared" si="15"/>
        <v>2047</v>
      </c>
      <c r="CR19" s="152">
        <f t="shared" si="15"/>
        <v>2048</v>
      </c>
      <c r="CS19" s="152">
        <f t="shared" si="15"/>
        <v>2049</v>
      </c>
      <c r="CT19" s="152">
        <f t="shared" si="15"/>
        <v>2050</v>
      </c>
      <c r="CU19" s="152">
        <f t="shared" si="15"/>
        <v>2051</v>
      </c>
      <c r="CV19" s="152">
        <f t="shared" si="15"/>
        <v>2052</v>
      </c>
      <c r="CW19" s="152">
        <f t="shared" si="15"/>
        <v>2053</v>
      </c>
      <c r="CX19" s="153">
        <f t="shared" si="15"/>
        <v>2054</v>
      </c>
    </row>
    <row r="20" spans="3:102" ht="15.75" thickBot="1" x14ac:dyDescent="0.3">
      <c r="C20" s="4" t="str">
        <f t="shared" si="1"/>
        <v/>
      </c>
      <c r="E20" s="4">
        <f t="shared" si="2"/>
        <v>20</v>
      </c>
      <c r="G20" s="4" t="s">
        <v>10</v>
      </c>
      <c r="I20" s="1" t="s">
        <v>10</v>
      </c>
      <c r="J20" s="2" t="s">
        <v>12</v>
      </c>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BO20" s="155" t="str">
        <f t="shared" ref="BO20:BO25" si="16">BO7</f>
        <v>Gross Operating Income to Company</v>
      </c>
      <c r="BP20" s="146">
        <f ca="1">M21</f>
        <v>0</v>
      </c>
      <c r="BQ20" s="146">
        <f ca="1">N21</f>
        <v>0</v>
      </c>
      <c r="BR20" s="146">
        <f ca="1">O21</f>
        <v>0</v>
      </c>
      <c r="BS20" s="146">
        <f t="shared" ref="BS20:BT20" ca="1" si="17">P21</f>
        <v>0</v>
      </c>
      <c r="BT20" s="146">
        <f t="shared" ca="1" si="17"/>
        <v>0</v>
      </c>
      <c r="BU20" s="146">
        <f t="shared" ref="BU20:CX20" ca="1" si="18">R21</f>
        <v>0</v>
      </c>
      <c r="BV20" s="146">
        <f t="shared" ca="1" si="18"/>
        <v>0</v>
      </c>
      <c r="BW20" s="146">
        <f t="shared" ca="1" si="18"/>
        <v>0</v>
      </c>
      <c r="BX20" s="146">
        <f t="shared" ca="1" si="18"/>
        <v>0</v>
      </c>
      <c r="BY20" s="146">
        <f t="shared" ca="1" si="18"/>
        <v>0</v>
      </c>
      <c r="BZ20" s="146">
        <f t="shared" ca="1" si="18"/>
        <v>0</v>
      </c>
      <c r="CA20" s="146">
        <f t="shared" ca="1" si="18"/>
        <v>0</v>
      </c>
      <c r="CB20" s="146">
        <f t="shared" ca="1" si="18"/>
        <v>0</v>
      </c>
      <c r="CC20" s="146">
        <f t="shared" ca="1" si="18"/>
        <v>0</v>
      </c>
      <c r="CD20" s="146">
        <f t="shared" ca="1" si="18"/>
        <v>0</v>
      </c>
      <c r="CE20" s="146">
        <f t="shared" ca="1" si="18"/>
        <v>0</v>
      </c>
      <c r="CF20" s="146">
        <f t="shared" ca="1" si="18"/>
        <v>0</v>
      </c>
      <c r="CG20" s="146">
        <f t="shared" ca="1" si="18"/>
        <v>0</v>
      </c>
      <c r="CH20" s="146">
        <f t="shared" ca="1" si="18"/>
        <v>0</v>
      </c>
      <c r="CI20" s="146">
        <f t="shared" ca="1" si="18"/>
        <v>0</v>
      </c>
      <c r="CJ20" s="146">
        <f t="shared" ca="1" si="18"/>
        <v>0</v>
      </c>
      <c r="CK20" s="146">
        <f t="shared" ca="1" si="18"/>
        <v>0</v>
      </c>
      <c r="CL20" s="146">
        <f t="shared" ca="1" si="18"/>
        <v>0</v>
      </c>
      <c r="CM20" s="146">
        <f t="shared" ca="1" si="18"/>
        <v>0</v>
      </c>
      <c r="CN20" s="146">
        <f t="shared" ca="1" si="18"/>
        <v>0</v>
      </c>
      <c r="CO20" s="146">
        <f t="shared" ca="1" si="18"/>
        <v>0</v>
      </c>
      <c r="CP20" s="146">
        <f t="shared" ca="1" si="18"/>
        <v>0</v>
      </c>
      <c r="CQ20" s="146">
        <f t="shared" ca="1" si="18"/>
        <v>0</v>
      </c>
      <c r="CR20" s="146">
        <f t="shared" ca="1" si="18"/>
        <v>0</v>
      </c>
      <c r="CS20" s="146">
        <f t="shared" ca="1" si="18"/>
        <v>0</v>
      </c>
      <c r="CT20" s="146">
        <f t="shared" ca="1" si="18"/>
        <v>0</v>
      </c>
      <c r="CU20" s="146">
        <f t="shared" ca="1" si="18"/>
        <v>0</v>
      </c>
      <c r="CV20" s="146">
        <f t="shared" ca="1" si="18"/>
        <v>0</v>
      </c>
      <c r="CW20" s="146">
        <f t="shared" ca="1" si="18"/>
        <v>0</v>
      </c>
      <c r="CX20" s="147">
        <f t="shared" ca="1" si="18"/>
        <v>0</v>
      </c>
    </row>
    <row r="21" spans="3:102" x14ac:dyDescent="0.25">
      <c r="C21" s="4" t="str">
        <f t="shared" si="1"/>
        <v>Line 21: Scenario Gross Operating Income to Company. This is a calculation. This is simply the basecase multiplied by the relative scenario.</v>
      </c>
      <c r="E21" s="4">
        <f t="shared" si="2"/>
        <v>21</v>
      </c>
      <c r="F21" s="4" t="s">
        <v>8</v>
      </c>
      <c r="G21" s="4" t="s">
        <v>10</v>
      </c>
      <c r="H21" s="1" t="s">
        <v>21</v>
      </c>
      <c r="I21" s="1" t="s">
        <v>10</v>
      </c>
      <c r="K21" s="1" t="str">
        <f>"Scenario "&amp;K7</f>
        <v>Scenario Gross Operating Income to Company</v>
      </c>
      <c r="M21" s="32">
        <f t="shared" ref="M21:AU24" ca="1" si="19">M7*M14</f>
        <v>0</v>
      </c>
      <c r="N21" s="33">
        <f t="shared" ca="1" si="19"/>
        <v>0</v>
      </c>
      <c r="O21" s="33">
        <f t="shared" ca="1" si="19"/>
        <v>0</v>
      </c>
      <c r="P21" s="33">
        <f t="shared" ca="1" si="19"/>
        <v>0</v>
      </c>
      <c r="Q21" s="33">
        <f t="shared" ca="1" si="19"/>
        <v>0</v>
      </c>
      <c r="R21" s="33">
        <f t="shared" ca="1" si="19"/>
        <v>0</v>
      </c>
      <c r="S21" s="33">
        <f t="shared" ca="1" si="19"/>
        <v>0</v>
      </c>
      <c r="T21" s="33">
        <f t="shared" ca="1" si="19"/>
        <v>0</v>
      </c>
      <c r="U21" s="33">
        <f t="shared" ca="1" si="19"/>
        <v>0</v>
      </c>
      <c r="V21" s="33">
        <f t="shared" ca="1" si="19"/>
        <v>0</v>
      </c>
      <c r="W21" s="33">
        <f t="shared" ca="1" si="19"/>
        <v>0</v>
      </c>
      <c r="X21" s="33">
        <f t="shared" ca="1" si="19"/>
        <v>0</v>
      </c>
      <c r="Y21" s="33">
        <f t="shared" ca="1" si="19"/>
        <v>0</v>
      </c>
      <c r="Z21" s="33">
        <f t="shared" ca="1" si="19"/>
        <v>0</v>
      </c>
      <c r="AA21" s="33">
        <f t="shared" ca="1" si="19"/>
        <v>0</v>
      </c>
      <c r="AB21" s="33">
        <f t="shared" ca="1" si="19"/>
        <v>0</v>
      </c>
      <c r="AC21" s="33">
        <f t="shared" ca="1" si="19"/>
        <v>0</v>
      </c>
      <c r="AD21" s="33">
        <f t="shared" ca="1" si="19"/>
        <v>0</v>
      </c>
      <c r="AE21" s="33">
        <f t="shared" ca="1" si="19"/>
        <v>0</v>
      </c>
      <c r="AF21" s="33">
        <f t="shared" ca="1" si="19"/>
        <v>0</v>
      </c>
      <c r="AG21" s="33">
        <f t="shared" ca="1" si="19"/>
        <v>0</v>
      </c>
      <c r="AH21" s="33">
        <f t="shared" ca="1" si="19"/>
        <v>0</v>
      </c>
      <c r="AI21" s="33">
        <f t="shared" ca="1" si="19"/>
        <v>0</v>
      </c>
      <c r="AJ21" s="33">
        <f t="shared" ca="1" si="19"/>
        <v>0</v>
      </c>
      <c r="AK21" s="33">
        <f t="shared" ca="1" si="19"/>
        <v>0</v>
      </c>
      <c r="AL21" s="33">
        <f t="shared" ca="1" si="19"/>
        <v>0</v>
      </c>
      <c r="AM21" s="33">
        <f t="shared" ca="1" si="19"/>
        <v>0</v>
      </c>
      <c r="AN21" s="33">
        <f t="shared" ca="1" si="19"/>
        <v>0</v>
      </c>
      <c r="AO21" s="33">
        <f t="shared" ca="1" si="19"/>
        <v>0</v>
      </c>
      <c r="AP21" s="33">
        <f t="shared" ca="1" si="19"/>
        <v>0</v>
      </c>
      <c r="AQ21" s="33">
        <f t="shared" ca="1" si="19"/>
        <v>0</v>
      </c>
      <c r="AR21" s="33">
        <f t="shared" ca="1" si="19"/>
        <v>0</v>
      </c>
      <c r="AS21" s="33">
        <f t="shared" ca="1" si="19"/>
        <v>0</v>
      </c>
      <c r="AT21" s="33">
        <f t="shared" ca="1" si="19"/>
        <v>0</v>
      </c>
      <c r="AU21" s="34">
        <f t="shared" ca="1" si="19"/>
        <v>0</v>
      </c>
      <c r="BO21" s="156" t="str">
        <f t="shared" si="16"/>
        <v>Operating Expenses</v>
      </c>
      <c r="BP21" s="150">
        <f t="shared" ref="BP21:BR23" ca="1" si="20">-M22</f>
        <v>0</v>
      </c>
      <c r="BQ21" s="150">
        <f t="shared" ca="1" si="20"/>
        <v>0</v>
      </c>
      <c r="BR21" s="150">
        <f t="shared" ca="1" si="20"/>
        <v>0</v>
      </c>
      <c r="BS21" s="150">
        <f t="shared" ref="BS21:BT23" ca="1" si="21">-P22</f>
        <v>0</v>
      </c>
      <c r="BT21" s="150">
        <f t="shared" ca="1" si="21"/>
        <v>0</v>
      </c>
      <c r="BU21" s="150">
        <f t="shared" ref="BU21:CD23" ca="1" si="22">-R22</f>
        <v>0</v>
      </c>
      <c r="BV21" s="150">
        <f t="shared" ca="1" si="22"/>
        <v>0</v>
      </c>
      <c r="BW21" s="150">
        <f t="shared" ca="1" si="22"/>
        <v>0</v>
      </c>
      <c r="BX21" s="150">
        <f t="shared" ca="1" si="22"/>
        <v>0</v>
      </c>
      <c r="BY21" s="150">
        <f t="shared" ca="1" si="22"/>
        <v>0</v>
      </c>
      <c r="BZ21" s="150">
        <f t="shared" ca="1" si="22"/>
        <v>0</v>
      </c>
      <c r="CA21" s="150">
        <f t="shared" ca="1" si="22"/>
        <v>0</v>
      </c>
      <c r="CB21" s="150">
        <f t="shared" ca="1" si="22"/>
        <v>0</v>
      </c>
      <c r="CC21" s="150">
        <f t="shared" ca="1" si="22"/>
        <v>0</v>
      </c>
      <c r="CD21" s="150">
        <f t="shared" ca="1" si="22"/>
        <v>0</v>
      </c>
      <c r="CE21" s="150">
        <f t="shared" ref="CE21:CN23" ca="1" si="23">-AB22</f>
        <v>0</v>
      </c>
      <c r="CF21" s="150">
        <f t="shared" ca="1" si="23"/>
        <v>0</v>
      </c>
      <c r="CG21" s="150">
        <f t="shared" ca="1" si="23"/>
        <v>0</v>
      </c>
      <c r="CH21" s="150">
        <f t="shared" ca="1" si="23"/>
        <v>0</v>
      </c>
      <c r="CI21" s="150">
        <f t="shared" ca="1" si="23"/>
        <v>0</v>
      </c>
      <c r="CJ21" s="150">
        <f t="shared" ca="1" si="23"/>
        <v>0</v>
      </c>
      <c r="CK21" s="150">
        <f t="shared" ca="1" si="23"/>
        <v>0</v>
      </c>
      <c r="CL21" s="150">
        <f t="shared" ca="1" si="23"/>
        <v>0</v>
      </c>
      <c r="CM21" s="150">
        <f t="shared" ca="1" si="23"/>
        <v>0</v>
      </c>
      <c r="CN21" s="150">
        <f t="shared" ca="1" si="23"/>
        <v>0</v>
      </c>
      <c r="CO21" s="150">
        <f t="shared" ref="CO21:CX23" ca="1" si="24">-AL22</f>
        <v>0</v>
      </c>
      <c r="CP21" s="150">
        <f t="shared" ca="1" si="24"/>
        <v>0</v>
      </c>
      <c r="CQ21" s="150">
        <f t="shared" ca="1" si="24"/>
        <v>0</v>
      </c>
      <c r="CR21" s="150">
        <f t="shared" ca="1" si="24"/>
        <v>0</v>
      </c>
      <c r="CS21" s="150">
        <f t="shared" ca="1" si="24"/>
        <v>0</v>
      </c>
      <c r="CT21" s="150">
        <f t="shared" ca="1" si="24"/>
        <v>0</v>
      </c>
      <c r="CU21" s="150">
        <f t="shared" ca="1" si="24"/>
        <v>0</v>
      </c>
      <c r="CV21" s="150">
        <f t="shared" ca="1" si="24"/>
        <v>0</v>
      </c>
      <c r="CW21" s="150">
        <f t="shared" ca="1" si="24"/>
        <v>0</v>
      </c>
      <c r="CX21" s="151">
        <f t="shared" ca="1" si="24"/>
        <v>0</v>
      </c>
    </row>
    <row r="22" spans="3:102" x14ac:dyDescent="0.25">
      <c r="C22" s="4" t="str">
        <f t="shared" si="1"/>
        <v>Line 22: Scenario Operating Expenses. This is a calculation. This is simply the basecase multiplied by the relative scenario.</v>
      </c>
      <c r="E22" s="4">
        <f t="shared" si="2"/>
        <v>22</v>
      </c>
      <c r="F22" s="4" t="s">
        <v>8</v>
      </c>
      <c r="G22" s="4" t="s">
        <v>10</v>
      </c>
      <c r="H22" s="1" t="s">
        <v>21</v>
      </c>
      <c r="I22" s="1" t="s">
        <v>10</v>
      </c>
      <c r="K22" s="1" t="str">
        <f>"Scenario "&amp;K8</f>
        <v>Scenario Operating Expenses</v>
      </c>
      <c r="M22" s="35">
        <f t="shared" ca="1" si="19"/>
        <v>0</v>
      </c>
      <c r="N22" s="36">
        <f t="shared" ca="1" si="19"/>
        <v>0</v>
      </c>
      <c r="O22" s="36">
        <f t="shared" ca="1" si="19"/>
        <v>0</v>
      </c>
      <c r="P22" s="36">
        <f t="shared" ca="1" si="19"/>
        <v>0</v>
      </c>
      <c r="Q22" s="36">
        <f t="shared" ca="1" si="19"/>
        <v>0</v>
      </c>
      <c r="R22" s="36">
        <f t="shared" ca="1" si="19"/>
        <v>0</v>
      </c>
      <c r="S22" s="36">
        <f t="shared" ca="1" si="19"/>
        <v>0</v>
      </c>
      <c r="T22" s="36">
        <f t="shared" ca="1" si="19"/>
        <v>0</v>
      </c>
      <c r="U22" s="36">
        <f t="shared" ca="1" si="19"/>
        <v>0</v>
      </c>
      <c r="V22" s="36">
        <f t="shared" ca="1" si="19"/>
        <v>0</v>
      </c>
      <c r="W22" s="36">
        <f t="shared" ca="1" si="19"/>
        <v>0</v>
      </c>
      <c r="X22" s="36">
        <f t="shared" ca="1" si="19"/>
        <v>0</v>
      </c>
      <c r="Y22" s="36">
        <f t="shared" ca="1" si="19"/>
        <v>0</v>
      </c>
      <c r="Z22" s="36">
        <f t="shared" ca="1" si="19"/>
        <v>0</v>
      </c>
      <c r="AA22" s="36">
        <f t="shared" ca="1" si="19"/>
        <v>0</v>
      </c>
      <c r="AB22" s="36">
        <f t="shared" ca="1" si="19"/>
        <v>0</v>
      </c>
      <c r="AC22" s="36">
        <f t="shared" ca="1" si="19"/>
        <v>0</v>
      </c>
      <c r="AD22" s="36">
        <f t="shared" ca="1" si="19"/>
        <v>0</v>
      </c>
      <c r="AE22" s="36">
        <f t="shared" ca="1" si="19"/>
        <v>0</v>
      </c>
      <c r="AF22" s="36">
        <f t="shared" ca="1" si="19"/>
        <v>0</v>
      </c>
      <c r="AG22" s="36">
        <f t="shared" ca="1" si="19"/>
        <v>0</v>
      </c>
      <c r="AH22" s="36">
        <f t="shared" ca="1" si="19"/>
        <v>0</v>
      </c>
      <c r="AI22" s="36">
        <f t="shared" ca="1" si="19"/>
        <v>0</v>
      </c>
      <c r="AJ22" s="36">
        <f t="shared" ca="1" si="19"/>
        <v>0</v>
      </c>
      <c r="AK22" s="36">
        <f t="shared" ca="1" si="19"/>
        <v>0</v>
      </c>
      <c r="AL22" s="36">
        <f t="shared" ca="1" si="19"/>
        <v>0</v>
      </c>
      <c r="AM22" s="36">
        <f t="shared" ca="1" si="19"/>
        <v>0</v>
      </c>
      <c r="AN22" s="36">
        <f t="shared" ca="1" si="19"/>
        <v>0</v>
      </c>
      <c r="AO22" s="36">
        <f t="shared" ca="1" si="19"/>
        <v>0</v>
      </c>
      <c r="AP22" s="36">
        <f t="shared" ca="1" si="19"/>
        <v>0</v>
      </c>
      <c r="AQ22" s="36">
        <f t="shared" ca="1" si="19"/>
        <v>0</v>
      </c>
      <c r="AR22" s="36">
        <f t="shared" ca="1" si="19"/>
        <v>0</v>
      </c>
      <c r="AS22" s="36">
        <f t="shared" ca="1" si="19"/>
        <v>0</v>
      </c>
      <c r="AT22" s="36">
        <f t="shared" ca="1" si="19"/>
        <v>0</v>
      </c>
      <c r="AU22" s="37">
        <f t="shared" ca="1" si="19"/>
        <v>0</v>
      </c>
      <c r="BO22" s="156" t="str">
        <f t="shared" si="16"/>
        <v>Expected Debt Principal Repayments</v>
      </c>
      <c r="BP22" s="150">
        <f t="shared" ca="1" si="20"/>
        <v>0</v>
      </c>
      <c r="BQ22" s="150">
        <f t="shared" ca="1" si="20"/>
        <v>0</v>
      </c>
      <c r="BR22" s="150">
        <f t="shared" ca="1" si="20"/>
        <v>0</v>
      </c>
      <c r="BS22" s="150">
        <f t="shared" ca="1" si="21"/>
        <v>0</v>
      </c>
      <c r="BT22" s="150">
        <f t="shared" ca="1" si="21"/>
        <v>0</v>
      </c>
      <c r="BU22" s="150">
        <f t="shared" ca="1" si="22"/>
        <v>0</v>
      </c>
      <c r="BV22" s="150">
        <f t="shared" ca="1" si="22"/>
        <v>0</v>
      </c>
      <c r="BW22" s="150">
        <f t="shared" ca="1" si="22"/>
        <v>0</v>
      </c>
      <c r="BX22" s="150">
        <f t="shared" ca="1" si="22"/>
        <v>0</v>
      </c>
      <c r="BY22" s="150">
        <f t="shared" ca="1" si="22"/>
        <v>0</v>
      </c>
      <c r="BZ22" s="150">
        <f t="shared" ca="1" si="22"/>
        <v>0</v>
      </c>
      <c r="CA22" s="150">
        <f t="shared" ca="1" si="22"/>
        <v>0</v>
      </c>
      <c r="CB22" s="150">
        <f t="shared" ca="1" si="22"/>
        <v>0</v>
      </c>
      <c r="CC22" s="150">
        <f t="shared" ca="1" si="22"/>
        <v>0</v>
      </c>
      <c r="CD22" s="150">
        <f t="shared" ca="1" si="22"/>
        <v>0</v>
      </c>
      <c r="CE22" s="150">
        <f t="shared" ca="1" si="23"/>
        <v>0</v>
      </c>
      <c r="CF22" s="150">
        <f t="shared" ca="1" si="23"/>
        <v>0</v>
      </c>
      <c r="CG22" s="150">
        <f t="shared" ca="1" si="23"/>
        <v>0</v>
      </c>
      <c r="CH22" s="150">
        <f t="shared" ca="1" si="23"/>
        <v>0</v>
      </c>
      <c r="CI22" s="150">
        <f t="shared" ca="1" si="23"/>
        <v>0</v>
      </c>
      <c r="CJ22" s="150">
        <f t="shared" ca="1" si="23"/>
        <v>0</v>
      </c>
      <c r="CK22" s="150">
        <f t="shared" ca="1" si="23"/>
        <v>0</v>
      </c>
      <c r="CL22" s="150">
        <f t="shared" ca="1" si="23"/>
        <v>0</v>
      </c>
      <c r="CM22" s="150">
        <f t="shared" ca="1" si="23"/>
        <v>0</v>
      </c>
      <c r="CN22" s="150">
        <f t="shared" ca="1" si="23"/>
        <v>0</v>
      </c>
      <c r="CO22" s="150">
        <f t="shared" ca="1" si="24"/>
        <v>0</v>
      </c>
      <c r="CP22" s="150">
        <f t="shared" ca="1" si="24"/>
        <v>0</v>
      </c>
      <c r="CQ22" s="150">
        <f t="shared" ca="1" si="24"/>
        <v>0</v>
      </c>
      <c r="CR22" s="150">
        <f t="shared" ca="1" si="24"/>
        <v>0</v>
      </c>
      <c r="CS22" s="150">
        <f t="shared" ca="1" si="24"/>
        <v>0</v>
      </c>
      <c r="CT22" s="150">
        <f t="shared" ca="1" si="24"/>
        <v>0</v>
      </c>
      <c r="CU22" s="150">
        <f t="shared" ca="1" si="24"/>
        <v>0</v>
      </c>
      <c r="CV22" s="150">
        <f t="shared" ca="1" si="24"/>
        <v>0</v>
      </c>
      <c r="CW22" s="150">
        <f t="shared" ca="1" si="24"/>
        <v>0</v>
      </c>
      <c r="CX22" s="151">
        <f t="shared" ca="1" si="24"/>
        <v>0</v>
      </c>
    </row>
    <row r="23" spans="3:102" x14ac:dyDescent="0.25">
      <c r="C23" s="4" t="str">
        <f t="shared" si="1"/>
        <v>Line 23: Scenario Expected Debt Principal Repayments. This is a calculation. This is simply the basecase multiplied by the relative scenario.</v>
      </c>
      <c r="E23" s="4">
        <f t="shared" si="2"/>
        <v>23</v>
      </c>
      <c r="F23" s="4" t="s">
        <v>8</v>
      </c>
      <c r="G23" s="4" t="s">
        <v>10</v>
      </c>
      <c r="H23" s="1" t="s">
        <v>21</v>
      </c>
      <c r="I23" s="1" t="s">
        <v>10</v>
      </c>
      <c r="K23" s="1" t="str">
        <f>"Scenario "&amp;K9</f>
        <v>Scenario Expected Debt Principal Repayments</v>
      </c>
      <c r="M23" s="35">
        <f t="shared" ca="1" si="19"/>
        <v>0</v>
      </c>
      <c r="N23" s="36">
        <f t="shared" ca="1" si="19"/>
        <v>0</v>
      </c>
      <c r="O23" s="36">
        <f t="shared" ca="1" si="19"/>
        <v>0</v>
      </c>
      <c r="P23" s="36">
        <f t="shared" ca="1" si="19"/>
        <v>0</v>
      </c>
      <c r="Q23" s="36">
        <f t="shared" ca="1" si="19"/>
        <v>0</v>
      </c>
      <c r="R23" s="36">
        <f t="shared" ca="1" si="19"/>
        <v>0</v>
      </c>
      <c r="S23" s="36">
        <f t="shared" ca="1" si="19"/>
        <v>0</v>
      </c>
      <c r="T23" s="36">
        <f t="shared" ca="1" si="19"/>
        <v>0</v>
      </c>
      <c r="U23" s="36">
        <f t="shared" ca="1" si="19"/>
        <v>0</v>
      </c>
      <c r="V23" s="36">
        <f t="shared" ca="1" si="19"/>
        <v>0</v>
      </c>
      <c r="W23" s="36">
        <f t="shared" ca="1" si="19"/>
        <v>0</v>
      </c>
      <c r="X23" s="36">
        <f t="shared" ca="1" si="19"/>
        <v>0</v>
      </c>
      <c r="Y23" s="36">
        <f t="shared" ca="1" si="19"/>
        <v>0</v>
      </c>
      <c r="Z23" s="36">
        <f t="shared" ca="1" si="19"/>
        <v>0</v>
      </c>
      <c r="AA23" s="36">
        <f t="shared" ca="1" si="19"/>
        <v>0</v>
      </c>
      <c r="AB23" s="36">
        <f t="shared" ca="1" si="19"/>
        <v>0</v>
      </c>
      <c r="AC23" s="36">
        <f t="shared" ca="1" si="19"/>
        <v>0</v>
      </c>
      <c r="AD23" s="36">
        <f t="shared" ca="1" si="19"/>
        <v>0</v>
      </c>
      <c r="AE23" s="36">
        <f t="shared" ca="1" si="19"/>
        <v>0</v>
      </c>
      <c r="AF23" s="36">
        <f t="shared" ca="1" si="19"/>
        <v>0</v>
      </c>
      <c r="AG23" s="36">
        <f t="shared" ca="1" si="19"/>
        <v>0</v>
      </c>
      <c r="AH23" s="36">
        <f t="shared" ca="1" si="19"/>
        <v>0</v>
      </c>
      <c r="AI23" s="36">
        <f t="shared" ca="1" si="19"/>
        <v>0</v>
      </c>
      <c r="AJ23" s="36">
        <f t="shared" ca="1" si="19"/>
        <v>0</v>
      </c>
      <c r="AK23" s="36">
        <f t="shared" ca="1" si="19"/>
        <v>0</v>
      </c>
      <c r="AL23" s="36">
        <f t="shared" ca="1" si="19"/>
        <v>0</v>
      </c>
      <c r="AM23" s="36">
        <f t="shared" ca="1" si="19"/>
        <v>0</v>
      </c>
      <c r="AN23" s="36">
        <f t="shared" ca="1" si="19"/>
        <v>0</v>
      </c>
      <c r="AO23" s="36">
        <f t="shared" ca="1" si="19"/>
        <v>0</v>
      </c>
      <c r="AP23" s="36">
        <f t="shared" ca="1" si="19"/>
        <v>0</v>
      </c>
      <c r="AQ23" s="36">
        <f t="shared" ca="1" si="19"/>
        <v>0</v>
      </c>
      <c r="AR23" s="36">
        <f t="shared" ca="1" si="19"/>
        <v>0</v>
      </c>
      <c r="AS23" s="36">
        <f t="shared" ca="1" si="19"/>
        <v>0</v>
      </c>
      <c r="AT23" s="36">
        <f t="shared" ca="1" si="19"/>
        <v>0</v>
      </c>
      <c r="AU23" s="37">
        <f t="shared" ca="1" si="19"/>
        <v>0</v>
      </c>
      <c r="BO23" s="156" t="str">
        <f t="shared" si="16"/>
        <v>Expected Debt Interest Repayments</v>
      </c>
      <c r="BP23" s="150">
        <f t="shared" ca="1" si="20"/>
        <v>0</v>
      </c>
      <c r="BQ23" s="150">
        <f t="shared" ca="1" si="20"/>
        <v>0</v>
      </c>
      <c r="BR23" s="150">
        <f t="shared" ca="1" si="20"/>
        <v>0</v>
      </c>
      <c r="BS23" s="150">
        <f t="shared" ca="1" si="21"/>
        <v>0</v>
      </c>
      <c r="BT23" s="150">
        <f t="shared" ca="1" si="21"/>
        <v>0</v>
      </c>
      <c r="BU23" s="150">
        <f t="shared" ca="1" si="22"/>
        <v>0</v>
      </c>
      <c r="BV23" s="150">
        <f t="shared" ca="1" si="22"/>
        <v>0</v>
      </c>
      <c r="BW23" s="150">
        <f t="shared" ca="1" si="22"/>
        <v>0</v>
      </c>
      <c r="BX23" s="150">
        <f t="shared" ca="1" si="22"/>
        <v>0</v>
      </c>
      <c r="BY23" s="150">
        <f t="shared" ca="1" si="22"/>
        <v>0</v>
      </c>
      <c r="BZ23" s="150">
        <f t="shared" ca="1" si="22"/>
        <v>0</v>
      </c>
      <c r="CA23" s="150">
        <f t="shared" ca="1" si="22"/>
        <v>0</v>
      </c>
      <c r="CB23" s="150">
        <f t="shared" ca="1" si="22"/>
        <v>0</v>
      </c>
      <c r="CC23" s="150">
        <f t="shared" ca="1" si="22"/>
        <v>0</v>
      </c>
      <c r="CD23" s="150">
        <f t="shared" ca="1" si="22"/>
        <v>0</v>
      </c>
      <c r="CE23" s="150">
        <f t="shared" ca="1" si="23"/>
        <v>0</v>
      </c>
      <c r="CF23" s="150">
        <f t="shared" ca="1" si="23"/>
        <v>0</v>
      </c>
      <c r="CG23" s="150">
        <f t="shared" ca="1" si="23"/>
        <v>0</v>
      </c>
      <c r="CH23" s="150">
        <f t="shared" ca="1" si="23"/>
        <v>0</v>
      </c>
      <c r="CI23" s="150">
        <f t="shared" ca="1" si="23"/>
        <v>0</v>
      </c>
      <c r="CJ23" s="150">
        <f t="shared" ca="1" si="23"/>
        <v>0</v>
      </c>
      <c r="CK23" s="150">
        <f t="shared" ca="1" si="23"/>
        <v>0</v>
      </c>
      <c r="CL23" s="150">
        <f t="shared" ca="1" si="23"/>
        <v>0</v>
      </c>
      <c r="CM23" s="150">
        <f t="shared" ca="1" si="23"/>
        <v>0</v>
      </c>
      <c r="CN23" s="150">
        <f t="shared" ca="1" si="23"/>
        <v>0</v>
      </c>
      <c r="CO23" s="150">
        <f t="shared" ca="1" si="24"/>
        <v>0</v>
      </c>
      <c r="CP23" s="150">
        <f t="shared" ca="1" si="24"/>
        <v>0</v>
      </c>
      <c r="CQ23" s="150">
        <f t="shared" ca="1" si="24"/>
        <v>0</v>
      </c>
      <c r="CR23" s="150">
        <f t="shared" ca="1" si="24"/>
        <v>0</v>
      </c>
      <c r="CS23" s="150">
        <f t="shared" ca="1" si="24"/>
        <v>0</v>
      </c>
      <c r="CT23" s="150">
        <f t="shared" ca="1" si="24"/>
        <v>0</v>
      </c>
      <c r="CU23" s="150">
        <f t="shared" ca="1" si="24"/>
        <v>0</v>
      </c>
      <c r="CV23" s="150">
        <f t="shared" ca="1" si="24"/>
        <v>0</v>
      </c>
      <c r="CW23" s="150">
        <f t="shared" ca="1" si="24"/>
        <v>0</v>
      </c>
      <c r="CX23" s="151">
        <f t="shared" ca="1" si="24"/>
        <v>0</v>
      </c>
    </row>
    <row r="24" spans="3:102" x14ac:dyDescent="0.25">
      <c r="C24" s="4" t="str">
        <f t="shared" si="1"/>
        <v>Line 24: Scenario Expected Debt Interest Repayments. This is a calculation. This is simply the basecase multiplied by the relative scenario.</v>
      </c>
      <c r="E24" s="4">
        <f t="shared" si="2"/>
        <v>24</v>
      </c>
      <c r="F24" s="4" t="s">
        <v>8</v>
      </c>
      <c r="G24" s="4" t="s">
        <v>10</v>
      </c>
      <c r="H24" s="1" t="s">
        <v>21</v>
      </c>
      <c r="I24" s="1" t="s">
        <v>10</v>
      </c>
      <c r="K24" s="1" t="str">
        <f>"Scenario "&amp;K10</f>
        <v>Scenario Expected Debt Interest Repayments</v>
      </c>
      <c r="M24" s="35">
        <f t="shared" ca="1" si="19"/>
        <v>0</v>
      </c>
      <c r="N24" s="36">
        <f t="shared" ca="1" si="19"/>
        <v>0</v>
      </c>
      <c r="O24" s="36">
        <f t="shared" ca="1" si="19"/>
        <v>0</v>
      </c>
      <c r="P24" s="36">
        <f t="shared" ca="1" si="19"/>
        <v>0</v>
      </c>
      <c r="Q24" s="36">
        <f t="shared" ca="1" si="19"/>
        <v>0</v>
      </c>
      <c r="R24" s="36">
        <f t="shared" ca="1" si="19"/>
        <v>0</v>
      </c>
      <c r="S24" s="36">
        <f t="shared" ca="1" si="19"/>
        <v>0</v>
      </c>
      <c r="T24" s="36">
        <f t="shared" ca="1" si="19"/>
        <v>0</v>
      </c>
      <c r="U24" s="36">
        <f t="shared" ca="1" si="19"/>
        <v>0</v>
      </c>
      <c r="V24" s="36">
        <f t="shared" ca="1" si="19"/>
        <v>0</v>
      </c>
      <c r="W24" s="36">
        <f t="shared" ca="1" si="19"/>
        <v>0</v>
      </c>
      <c r="X24" s="36">
        <f t="shared" ca="1" si="19"/>
        <v>0</v>
      </c>
      <c r="Y24" s="36">
        <f t="shared" ca="1" si="19"/>
        <v>0</v>
      </c>
      <c r="Z24" s="36">
        <f t="shared" ca="1" si="19"/>
        <v>0</v>
      </c>
      <c r="AA24" s="36">
        <f t="shared" ca="1" si="19"/>
        <v>0</v>
      </c>
      <c r="AB24" s="36">
        <f t="shared" ca="1" si="19"/>
        <v>0</v>
      </c>
      <c r="AC24" s="36">
        <f t="shared" ca="1" si="19"/>
        <v>0</v>
      </c>
      <c r="AD24" s="36">
        <f t="shared" ca="1" si="19"/>
        <v>0</v>
      </c>
      <c r="AE24" s="36">
        <f t="shared" ca="1" si="19"/>
        <v>0</v>
      </c>
      <c r="AF24" s="36">
        <f t="shared" ca="1" si="19"/>
        <v>0</v>
      </c>
      <c r="AG24" s="36">
        <f t="shared" ca="1" si="19"/>
        <v>0</v>
      </c>
      <c r="AH24" s="36">
        <f t="shared" ca="1" si="19"/>
        <v>0</v>
      </c>
      <c r="AI24" s="36">
        <f t="shared" ca="1" si="19"/>
        <v>0</v>
      </c>
      <c r="AJ24" s="36">
        <f t="shared" ca="1" si="19"/>
        <v>0</v>
      </c>
      <c r="AK24" s="36">
        <f t="shared" ca="1" si="19"/>
        <v>0</v>
      </c>
      <c r="AL24" s="36">
        <f t="shared" ca="1" si="19"/>
        <v>0</v>
      </c>
      <c r="AM24" s="36">
        <f t="shared" ca="1" si="19"/>
        <v>0</v>
      </c>
      <c r="AN24" s="36">
        <f t="shared" ca="1" si="19"/>
        <v>0</v>
      </c>
      <c r="AO24" s="36">
        <f t="shared" ca="1" si="19"/>
        <v>0</v>
      </c>
      <c r="AP24" s="36">
        <f t="shared" ca="1" si="19"/>
        <v>0</v>
      </c>
      <c r="AQ24" s="36">
        <f t="shared" ca="1" si="19"/>
        <v>0</v>
      </c>
      <c r="AR24" s="36">
        <f t="shared" ca="1" si="19"/>
        <v>0</v>
      </c>
      <c r="AS24" s="36">
        <f t="shared" ca="1" si="19"/>
        <v>0</v>
      </c>
      <c r="AT24" s="36">
        <f t="shared" ca="1" si="19"/>
        <v>0</v>
      </c>
      <c r="AU24" s="37">
        <f t="shared" ca="1" si="19"/>
        <v>0</v>
      </c>
      <c r="BO24" s="156" t="str">
        <f t="shared" si="16"/>
        <v>Direct Support payments</v>
      </c>
      <c r="BP24" s="150">
        <f ca="1">-M26</f>
        <v>0</v>
      </c>
      <c r="BQ24" s="150">
        <f ca="1">-N26</f>
        <v>0</v>
      </c>
      <c r="BR24" s="150">
        <f ca="1">-O26</f>
        <v>0</v>
      </c>
      <c r="BS24" s="150">
        <f t="shared" ref="BS24:BT24" ca="1" si="25">-P26</f>
        <v>0</v>
      </c>
      <c r="BT24" s="150">
        <f t="shared" ca="1" si="25"/>
        <v>0</v>
      </c>
      <c r="BU24" s="150">
        <f t="shared" ref="BU24:CX24" ca="1" si="26">-R26</f>
        <v>0</v>
      </c>
      <c r="BV24" s="150">
        <f t="shared" ca="1" si="26"/>
        <v>0</v>
      </c>
      <c r="BW24" s="150">
        <f t="shared" ca="1" si="26"/>
        <v>0</v>
      </c>
      <c r="BX24" s="150">
        <f t="shared" ca="1" si="26"/>
        <v>0</v>
      </c>
      <c r="BY24" s="150">
        <f t="shared" ca="1" si="26"/>
        <v>0</v>
      </c>
      <c r="BZ24" s="150">
        <f t="shared" ca="1" si="26"/>
        <v>0</v>
      </c>
      <c r="CA24" s="150">
        <f t="shared" ca="1" si="26"/>
        <v>0</v>
      </c>
      <c r="CB24" s="150">
        <f t="shared" ca="1" si="26"/>
        <v>0</v>
      </c>
      <c r="CC24" s="150">
        <f t="shared" ca="1" si="26"/>
        <v>0</v>
      </c>
      <c r="CD24" s="150">
        <f t="shared" ca="1" si="26"/>
        <v>0</v>
      </c>
      <c r="CE24" s="150">
        <f t="shared" ca="1" si="26"/>
        <v>0</v>
      </c>
      <c r="CF24" s="150">
        <f t="shared" ca="1" si="26"/>
        <v>0</v>
      </c>
      <c r="CG24" s="150">
        <f t="shared" ca="1" si="26"/>
        <v>0</v>
      </c>
      <c r="CH24" s="150">
        <f t="shared" ca="1" si="26"/>
        <v>0</v>
      </c>
      <c r="CI24" s="150">
        <f t="shared" ca="1" si="26"/>
        <v>0</v>
      </c>
      <c r="CJ24" s="150">
        <f t="shared" ca="1" si="26"/>
        <v>0</v>
      </c>
      <c r="CK24" s="150">
        <f t="shared" ca="1" si="26"/>
        <v>0</v>
      </c>
      <c r="CL24" s="150">
        <f t="shared" ca="1" si="26"/>
        <v>0</v>
      </c>
      <c r="CM24" s="150">
        <f t="shared" ca="1" si="26"/>
        <v>0</v>
      </c>
      <c r="CN24" s="150">
        <f t="shared" ca="1" si="26"/>
        <v>0</v>
      </c>
      <c r="CO24" s="150">
        <f t="shared" ca="1" si="26"/>
        <v>0</v>
      </c>
      <c r="CP24" s="150">
        <f t="shared" ca="1" si="26"/>
        <v>0</v>
      </c>
      <c r="CQ24" s="150">
        <f t="shared" ca="1" si="26"/>
        <v>0</v>
      </c>
      <c r="CR24" s="150">
        <f t="shared" ca="1" si="26"/>
        <v>0</v>
      </c>
      <c r="CS24" s="150">
        <f t="shared" ca="1" si="26"/>
        <v>0</v>
      </c>
      <c r="CT24" s="150">
        <f t="shared" ca="1" si="26"/>
        <v>0</v>
      </c>
      <c r="CU24" s="150">
        <f t="shared" ca="1" si="26"/>
        <v>0</v>
      </c>
      <c r="CV24" s="150">
        <f t="shared" ca="1" si="26"/>
        <v>0</v>
      </c>
      <c r="CW24" s="150">
        <f t="shared" ca="1" si="26"/>
        <v>0</v>
      </c>
      <c r="CX24" s="151">
        <f t="shared" ca="1" si="26"/>
        <v>0</v>
      </c>
    </row>
    <row r="25" spans="3:102" x14ac:dyDescent="0.25">
      <c r="C25" s="4" t="str">
        <f t="shared" si="1"/>
        <v>Line 25: Net cashflow after debt servicing. This is a calculation. This is the sum of scenario income and costs</v>
      </c>
      <c r="E25" s="4">
        <f t="shared" si="2"/>
        <v>25</v>
      </c>
      <c r="F25" s="4" t="s">
        <v>8</v>
      </c>
      <c r="G25" s="4" t="s">
        <v>10</v>
      </c>
      <c r="H25" s="1" t="s">
        <v>52</v>
      </c>
      <c r="I25" s="1" t="s">
        <v>10</v>
      </c>
      <c r="K25" s="1" t="s">
        <v>16</v>
      </c>
      <c r="M25" s="35">
        <f ca="1">SUM(M21:M24)</f>
        <v>0</v>
      </c>
      <c r="N25" s="36">
        <f t="shared" ref="N25:AU25" ca="1" si="27">SUM(N21:N24)</f>
        <v>0</v>
      </c>
      <c r="O25" s="36">
        <f t="shared" ca="1" si="27"/>
        <v>0</v>
      </c>
      <c r="P25" s="36">
        <f t="shared" ca="1" si="27"/>
        <v>0</v>
      </c>
      <c r="Q25" s="36">
        <f t="shared" ca="1" si="27"/>
        <v>0</v>
      </c>
      <c r="R25" s="36">
        <f t="shared" ca="1" si="27"/>
        <v>0</v>
      </c>
      <c r="S25" s="36">
        <f t="shared" ca="1" si="27"/>
        <v>0</v>
      </c>
      <c r="T25" s="36">
        <f t="shared" ca="1" si="27"/>
        <v>0</v>
      </c>
      <c r="U25" s="36">
        <f t="shared" ca="1" si="27"/>
        <v>0</v>
      </c>
      <c r="V25" s="36">
        <f t="shared" ca="1" si="27"/>
        <v>0</v>
      </c>
      <c r="W25" s="36">
        <f t="shared" ca="1" si="27"/>
        <v>0</v>
      </c>
      <c r="X25" s="36">
        <f t="shared" ca="1" si="27"/>
        <v>0</v>
      </c>
      <c r="Y25" s="36">
        <f t="shared" ca="1" si="27"/>
        <v>0</v>
      </c>
      <c r="Z25" s="36">
        <f t="shared" ca="1" si="27"/>
        <v>0</v>
      </c>
      <c r="AA25" s="36">
        <f t="shared" ca="1" si="27"/>
        <v>0</v>
      </c>
      <c r="AB25" s="36">
        <f t="shared" ca="1" si="27"/>
        <v>0</v>
      </c>
      <c r="AC25" s="36">
        <f t="shared" ca="1" si="27"/>
        <v>0</v>
      </c>
      <c r="AD25" s="36">
        <f t="shared" ca="1" si="27"/>
        <v>0</v>
      </c>
      <c r="AE25" s="36">
        <f t="shared" ca="1" si="27"/>
        <v>0</v>
      </c>
      <c r="AF25" s="36">
        <f t="shared" ca="1" si="27"/>
        <v>0</v>
      </c>
      <c r="AG25" s="36">
        <f t="shared" ca="1" si="27"/>
        <v>0</v>
      </c>
      <c r="AH25" s="36">
        <f t="shared" ca="1" si="27"/>
        <v>0</v>
      </c>
      <c r="AI25" s="36">
        <f t="shared" ca="1" si="27"/>
        <v>0</v>
      </c>
      <c r="AJ25" s="36">
        <f t="shared" ca="1" si="27"/>
        <v>0</v>
      </c>
      <c r="AK25" s="36">
        <f t="shared" ca="1" si="27"/>
        <v>0</v>
      </c>
      <c r="AL25" s="36">
        <f t="shared" ca="1" si="27"/>
        <v>0</v>
      </c>
      <c r="AM25" s="36">
        <f t="shared" ca="1" si="27"/>
        <v>0</v>
      </c>
      <c r="AN25" s="36">
        <f t="shared" ca="1" si="27"/>
        <v>0</v>
      </c>
      <c r="AO25" s="36">
        <f t="shared" ca="1" si="27"/>
        <v>0</v>
      </c>
      <c r="AP25" s="36">
        <f t="shared" ca="1" si="27"/>
        <v>0</v>
      </c>
      <c r="AQ25" s="36">
        <f t="shared" ca="1" si="27"/>
        <v>0</v>
      </c>
      <c r="AR25" s="36">
        <f t="shared" ca="1" si="27"/>
        <v>0</v>
      </c>
      <c r="AS25" s="36">
        <f t="shared" ca="1" si="27"/>
        <v>0</v>
      </c>
      <c r="AT25" s="36">
        <f t="shared" ca="1" si="27"/>
        <v>0</v>
      </c>
      <c r="AU25" s="37">
        <f t="shared" ca="1" si="27"/>
        <v>0</v>
      </c>
      <c r="BO25" s="157" t="str">
        <f t="shared" si="16"/>
        <v>Direct Government receipts</v>
      </c>
      <c r="BP25" s="148">
        <f ca="1">M27</f>
        <v>0</v>
      </c>
      <c r="BQ25" s="148">
        <f ca="1">N27</f>
        <v>0</v>
      </c>
      <c r="BR25" s="148">
        <f ca="1">O27</f>
        <v>0</v>
      </c>
      <c r="BS25" s="148">
        <f t="shared" ref="BS25:BT25" ca="1" si="28">P27</f>
        <v>0</v>
      </c>
      <c r="BT25" s="148">
        <f t="shared" ca="1" si="28"/>
        <v>0</v>
      </c>
      <c r="BU25" s="148">
        <f t="shared" ref="BU25:CX25" ca="1" si="29">R27</f>
        <v>0</v>
      </c>
      <c r="BV25" s="148">
        <f t="shared" ca="1" si="29"/>
        <v>0</v>
      </c>
      <c r="BW25" s="148">
        <f t="shared" ca="1" si="29"/>
        <v>0</v>
      </c>
      <c r="BX25" s="148">
        <f t="shared" ca="1" si="29"/>
        <v>0</v>
      </c>
      <c r="BY25" s="148">
        <f t="shared" ca="1" si="29"/>
        <v>0</v>
      </c>
      <c r="BZ25" s="148">
        <f t="shared" ca="1" si="29"/>
        <v>0</v>
      </c>
      <c r="CA25" s="148">
        <f t="shared" ca="1" si="29"/>
        <v>0</v>
      </c>
      <c r="CB25" s="148">
        <f t="shared" ca="1" si="29"/>
        <v>0</v>
      </c>
      <c r="CC25" s="148">
        <f t="shared" ca="1" si="29"/>
        <v>0</v>
      </c>
      <c r="CD25" s="148">
        <f t="shared" ca="1" si="29"/>
        <v>0</v>
      </c>
      <c r="CE25" s="148">
        <f t="shared" ca="1" si="29"/>
        <v>0</v>
      </c>
      <c r="CF25" s="148">
        <f t="shared" ca="1" si="29"/>
        <v>0</v>
      </c>
      <c r="CG25" s="148">
        <f t="shared" ca="1" si="29"/>
        <v>0</v>
      </c>
      <c r="CH25" s="148">
        <f t="shared" ca="1" si="29"/>
        <v>0</v>
      </c>
      <c r="CI25" s="148">
        <f t="shared" ca="1" si="29"/>
        <v>0</v>
      </c>
      <c r="CJ25" s="148">
        <f t="shared" ca="1" si="29"/>
        <v>0</v>
      </c>
      <c r="CK25" s="148">
        <f t="shared" ca="1" si="29"/>
        <v>0</v>
      </c>
      <c r="CL25" s="148">
        <f t="shared" ca="1" si="29"/>
        <v>0</v>
      </c>
      <c r="CM25" s="148">
        <f t="shared" ca="1" si="29"/>
        <v>0</v>
      </c>
      <c r="CN25" s="148">
        <f t="shared" ca="1" si="29"/>
        <v>0</v>
      </c>
      <c r="CO25" s="148">
        <f t="shared" ca="1" si="29"/>
        <v>0</v>
      </c>
      <c r="CP25" s="148">
        <f t="shared" ca="1" si="29"/>
        <v>0</v>
      </c>
      <c r="CQ25" s="148">
        <f t="shared" ca="1" si="29"/>
        <v>0</v>
      </c>
      <c r="CR25" s="148">
        <f t="shared" ca="1" si="29"/>
        <v>0</v>
      </c>
      <c r="CS25" s="148">
        <f t="shared" ca="1" si="29"/>
        <v>0</v>
      </c>
      <c r="CT25" s="148">
        <f t="shared" ca="1" si="29"/>
        <v>0</v>
      </c>
      <c r="CU25" s="148">
        <f t="shared" ca="1" si="29"/>
        <v>0</v>
      </c>
      <c r="CV25" s="148">
        <f t="shared" ca="1" si="29"/>
        <v>0</v>
      </c>
      <c r="CW25" s="148">
        <f t="shared" ca="1" si="29"/>
        <v>0</v>
      </c>
      <c r="CX25" s="149">
        <f t="shared" ca="1" si="29"/>
        <v>0</v>
      </c>
    </row>
    <row r="26" spans="3:102" x14ac:dyDescent="0.25">
      <c r="C26" s="4" t="str">
        <f t="shared" si="1"/>
        <v>Line 26: Direct Support payments. This is a calculation. This is simply the basecase multiplied by the relative scenario.</v>
      </c>
      <c r="E26" s="4">
        <f t="shared" si="2"/>
        <v>26</v>
      </c>
      <c r="F26" s="4" t="s">
        <v>8</v>
      </c>
      <c r="G26" s="4" t="s">
        <v>10</v>
      </c>
      <c r="H26" s="1" t="s">
        <v>21</v>
      </c>
      <c r="I26" s="1" t="s">
        <v>10</v>
      </c>
      <c r="K26" s="1" t="str">
        <f>K11</f>
        <v>Direct Support payments</v>
      </c>
      <c r="M26" s="38">
        <f t="shared" ref="M26:AU27" ca="1" si="30">M11*M18</f>
        <v>0</v>
      </c>
      <c r="N26" s="39">
        <f t="shared" ca="1" si="30"/>
        <v>0</v>
      </c>
      <c r="O26" s="39">
        <f t="shared" ca="1" si="30"/>
        <v>0</v>
      </c>
      <c r="P26" s="39">
        <f t="shared" ca="1" si="30"/>
        <v>0</v>
      </c>
      <c r="Q26" s="39">
        <f t="shared" ca="1" si="30"/>
        <v>0</v>
      </c>
      <c r="R26" s="39">
        <f t="shared" ca="1" si="30"/>
        <v>0</v>
      </c>
      <c r="S26" s="39">
        <f t="shared" ca="1" si="30"/>
        <v>0</v>
      </c>
      <c r="T26" s="39">
        <f t="shared" ca="1" si="30"/>
        <v>0</v>
      </c>
      <c r="U26" s="39">
        <f t="shared" ca="1" si="30"/>
        <v>0</v>
      </c>
      <c r="V26" s="39">
        <f t="shared" ca="1" si="30"/>
        <v>0</v>
      </c>
      <c r="W26" s="39">
        <f t="shared" ca="1" si="30"/>
        <v>0</v>
      </c>
      <c r="X26" s="39">
        <f t="shared" ca="1" si="30"/>
        <v>0</v>
      </c>
      <c r="Y26" s="39">
        <f t="shared" ca="1" si="30"/>
        <v>0</v>
      </c>
      <c r="Z26" s="39">
        <f t="shared" ca="1" si="30"/>
        <v>0</v>
      </c>
      <c r="AA26" s="39">
        <f t="shared" ca="1" si="30"/>
        <v>0</v>
      </c>
      <c r="AB26" s="39">
        <f t="shared" ca="1" si="30"/>
        <v>0</v>
      </c>
      <c r="AC26" s="39">
        <f t="shared" ca="1" si="30"/>
        <v>0</v>
      </c>
      <c r="AD26" s="39">
        <f t="shared" ca="1" si="30"/>
        <v>0</v>
      </c>
      <c r="AE26" s="39">
        <f t="shared" ca="1" si="30"/>
        <v>0</v>
      </c>
      <c r="AF26" s="39">
        <f t="shared" ca="1" si="30"/>
        <v>0</v>
      </c>
      <c r="AG26" s="39">
        <f t="shared" ca="1" si="30"/>
        <v>0</v>
      </c>
      <c r="AH26" s="39">
        <f t="shared" ca="1" si="30"/>
        <v>0</v>
      </c>
      <c r="AI26" s="39">
        <f t="shared" ca="1" si="30"/>
        <v>0</v>
      </c>
      <c r="AJ26" s="39">
        <f t="shared" ca="1" si="30"/>
        <v>0</v>
      </c>
      <c r="AK26" s="39">
        <f t="shared" ca="1" si="30"/>
        <v>0</v>
      </c>
      <c r="AL26" s="39">
        <f t="shared" ca="1" si="30"/>
        <v>0</v>
      </c>
      <c r="AM26" s="39">
        <f t="shared" ca="1" si="30"/>
        <v>0</v>
      </c>
      <c r="AN26" s="39">
        <f t="shared" ca="1" si="30"/>
        <v>0</v>
      </c>
      <c r="AO26" s="39">
        <f t="shared" ca="1" si="30"/>
        <v>0</v>
      </c>
      <c r="AP26" s="39">
        <f t="shared" ca="1" si="30"/>
        <v>0</v>
      </c>
      <c r="AQ26" s="39">
        <f t="shared" ca="1" si="30"/>
        <v>0</v>
      </c>
      <c r="AR26" s="39">
        <f t="shared" ca="1" si="30"/>
        <v>0</v>
      </c>
      <c r="AS26" s="39">
        <f t="shared" ca="1" si="30"/>
        <v>0</v>
      </c>
      <c r="AT26" s="39">
        <f t="shared" ca="1" si="30"/>
        <v>0</v>
      </c>
      <c r="AU26" s="40">
        <f t="shared" ca="1" si="30"/>
        <v>0</v>
      </c>
      <c r="BO26" s="155" t="s">
        <v>236</v>
      </c>
      <c r="BP26" s="146">
        <f ca="1">BP20-BP21</f>
        <v>0</v>
      </c>
      <c r="BQ26" s="146">
        <f ca="1">BQ20-BQ21</f>
        <v>0</v>
      </c>
      <c r="BR26" s="146">
        <f ca="1">BR20-BR21</f>
        <v>0</v>
      </c>
      <c r="BS26" s="146">
        <f t="shared" ref="BS26:BT26" ca="1" si="31">BS20-BS21</f>
        <v>0</v>
      </c>
      <c r="BT26" s="146">
        <f t="shared" ca="1" si="31"/>
        <v>0</v>
      </c>
      <c r="BU26" s="146">
        <f t="shared" ref="BU26:CX26" ca="1" si="32">BU20-BU21</f>
        <v>0</v>
      </c>
      <c r="BV26" s="146">
        <f t="shared" ca="1" si="32"/>
        <v>0</v>
      </c>
      <c r="BW26" s="146">
        <f t="shared" ca="1" si="32"/>
        <v>0</v>
      </c>
      <c r="BX26" s="146">
        <f t="shared" ca="1" si="32"/>
        <v>0</v>
      </c>
      <c r="BY26" s="146">
        <f t="shared" ca="1" si="32"/>
        <v>0</v>
      </c>
      <c r="BZ26" s="146">
        <f t="shared" ca="1" si="32"/>
        <v>0</v>
      </c>
      <c r="CA26" s="146">
        <f t="shared" ca="1" si="32"/>
        <v>0</v>
      </c>
      <c r="CB26" s="146">
        <f t="shared" ca="1" si="32"/>
        <v>0</v>
      </c>
      <c r="CC26" s="146">
        <f t="shared" ca="1" si="32"/>
        <v>0</v>
      </c>
      <c r="CD26" s="146">
        <f t="shared" ca="1" si="32"/>
        <v>0</v>
      </c>
      <c r="CE26" s="146">
        <f t="shared" ca="1" si="32"/>
        <v>0</v>
      </c>
      <c r="CF26" s="146">
        <f t="shared" ca="1" si="32"/>
        <v>0</v>
      </c>
      <c r="CG26" s="146">
        <f t="shared" ca="1" si="32"/>
        <v>0</v>
      </c>
      <c r="CH26" s="146">
        <f t="shared" ca="1" si="32"/>
        <v>0</v>
      </c>
      <c r="CI26" s="146">
        <f t="shared" ca="1" si="32"/>
        <v>0</v>
      </c>
      <c r="CJ26" s="146">
        <f t="shared" ca="1" si="32"/>
        <v>0</v>
      </c>
      <c r="CK26" s="146">
        <f t="shared" ca="1" si="32"/>
        <v>0</v>
      </c>
      <c r="CL26" s="146">
        <f t="shared" ca="1" si="32"/>
        <v>0</v>
      </c>
      <c r="CM26" s="146">
        <f t="shared" ca="1" si="32"/>
        <v>0</v>
      </c>
      <c r="CN26" s="146">
        <f t="shared" ca="1" si="32"/>
        <v>0</v>
      </c>
      <c r="CO26" s="146">
        <f t="shared" ca="1" si="32"/>
        <v>0</v>
      </c>
      <c r="CP26" s="146">
        <f t="shared" ca="1" si="32"/>
        <v>0</v>
      </c>
      <c r="CQ26" s="146">
        <f t="shared" ca="1" si="32"/>
        <v>0</v>
      </c>
      <c r="CR26" s="146">
        <f t="shared" ca="1" si="32"/>
        <v>0</v>
      </c>
      <c r="CS26" s="146">
        <f t="shared" ca="1" si="32"/>
        <v>0</v>
      </c>
      <c r="CT26" s="146">
        <f t="shared" ca="1" si="32"/>
        <v>0</v>
      </c>
      <c r="CU26" s="146">
        <f t="shared" ca="1" si="32"/>
        <v>0</v>
      </c>
      <c r="CV26" s="146">
        <f t="shared" ca="1" si="32"/>
        <v>0</v>
      </c>
      <c r="CW26" s="146">
        <f t="shared" ca="1" si="32"/>
        <v>0</v>
      </c>
      <c r="CX26" s="147">
        <f t="shared" ca="1" si="32"/>
        <v>0</v>
      </c>
    </row>
    <row r="27" spans="3:102" ht="15.75" thickBot="1" x14ac:dyDescent="0.3">
      <c r="C27" s="4" t="str">
        <f t="shared" si="1"/>
        <v>Line 27: Direct Government receipts. This is a calculation. This is simply the basecase multiplied by the relative scenario.</v>
      </c>
      <c r="E27" s="4">
        <f t="shared" si="2"/>
        <v>27</v>
      </c>
      <c r="F27" s="4" t="s">
        <v>8</v>
      </c>
      <c r="G27" s="4" t="s">
        <v>10</v>
      </c>
      <c r="H27" s="1" t="s">
        <v>21</v>
      </c>
      <c r="I27" s="1" t="s">
        <v>10</v>
      </c>
      <c r="K27" s="1" t="str">
        <f>K12</f>
        <v>Direct Government receipts</v>
      </c>
      <c r="M27" s="59">
        <f t="shared" ca="1" si="30"/>
        <v>0</v>
      </c>
      <c r="N27" s="60">
        <f t="shared" ca="1" si="30"/>
        <v>0</v>
      </c>
      <c r="O27" s="60">
        <f t="shared" ca="1" si="30"/>
        <v>0</v>
      </c>
      <c r="P27" s="60">
        <f t="shared" ca="1" si="30"/>
        <v>0</v>
      </c>
      <c r="Q27" s="60">
        <f t="shared" ca="1" si="30"/>
        <v>0</v>
      </c>
      <c r="R27" s="60">
        <f t="shared" ca="1" si="30"/>
        <v>0</v>
      </c>
      <c r="S27" s="60">
        <f t="shared" ca="1" si="30"/>
        <v>0</v>
      </c>
      <c r="T27" s="60">
        <f t="shared" ca="1" si="30"/>
        <v>0</v>
      </c>
      <c r="U27" s="60">
        <f t="shared" ca="1" si="30"/>
        <v>0</v>
      </c>
      <c r="V27" s="60">
        <f t="shared" ca="1" si="30"/>
        <v>0</v>
      </c>
      <c r="W27" s="60">
        <f t="shared" ca="1" si="30"/>
        <v>0</v>
      </c>
      <c r="X27" s="60">
        <f t="shared" ca="1" si="30"/>
        <v>0</v>
      </c>
      <c r="Y27" s="60">
        <f t="shared" ca="1" si="30"/>
        <v>0</v>
      </c>
      <c r="Z27" s="60">
        <f t="shared" ca="1" si="30"/>
        <v>0</v>
      </c>
      <c r="AA27" s="60">
        <f t="shared" ca="1" si="30"/>
        <v>0</v>
      </c>
      <c r="AB27" s="60">
        <f t="shared" ca="1" si="30"/>
        <v>0</v>
      </c>
      <c r="AC27" s="60">
        <f t="shared" ca="1" si="30"/>
        <v>0</v>
      </c>
      <c r="AD27" s="60">
        <f t="shared" ca="1" si="30"/>
        <v>0</v>
      </c>
      <c r="AE27" s="60">
        <f t="shared" ca="1" si="30"/>
        <v>0</v>
      </c>
      <c r="AF27" s="60">
        <f t="shared" ca="1" si="30"/>
        <v>0</v>
      </c>
      <c r="AG27" s="60">
        <f t="shared" ca="1" si="30"/>
        <v>0</v>
      </c>
      <c r="AH27" s="60">
        <f t="shared" ca="1" si="30"/>
        <v>0</v>
      </c>
      <c r="AI27" s="60">
        <f t="shared" ca="1" si="30"/>
        <v>0</v>
      </c>
      <c r="AJ27" s="60">
        <f t="shared" ca="1" si="30"/>
        <v>0</v>
      </c>
      <c r="AK27" s="60">
        <f t="shared" ca="1" si="30"/>
        <v>0</v>
      </c>
      <c r="AL27" s="60">
        <f t="shared" ca="1" si="30"/>
        <v>0</v>
      </c>
      <c r="AM27" s="60">
        <f t="shared" ca="1" si="30"/>
        <v>0</v>
      </c>
      <c r="AN27" s="60">
        <f t="shared" ca="1" si="30"/>
        <v>0</v>
      </c>
      <c r="AO27" s="60">
        <f t="shared" ca="1" si="30"/>
        <v>0</v>
      </c>
      <c r="AP27" s="60">
        <f t="shared" ca="1" si="30"/>
        <v>0</v>
      </c>
      <c r="AQ27" s="60">
        <f t="shared" ca="1" si="30"/>
        <v>0</v>
      </c>
      <c r="AR27" s="60">
        <f t="shared" ca="1" si="30"/>
        <v>0</v>
      </c>
      <c r="AS27" s="60">
        <f t="shared" ca="1" si="30"/>
        <v>0</v>
      </c>
      <c r="AT27" s="60">
        <f t="shared" ca="1" si="30"/>
        <v>0</v>
      </c>
      <c r="AU27" s="61">
        <f t="shared" ca="1" si="30"/>
        <v>0</v>
      </c>
      <c r="BO27" s="156" t="s">
        <v>237</v>
      </c>
      <c r="BP27" s="150">
        <f ca="1">BP22+BP23</f>
        <v>0</v>
      </c>
      <c r="BQ27" s="150">
        <f ca="1">BQ22+BQ23</f>
        <v>0</v>
      </c>
      <c r="BR27" s="150">
        <f ca="1">BR22+BR23</f>
        <v>0</v>
      </c>
      <c r="BS27" s="150">
        <f t="shared" ref="BS27:BT27" ca="1" si="33">BS22+BS23</f>
        <v>0</v>
      </c>
      <c r="BT27" s="150">
        <f t="shared" ca="1" si="33"/>
        <v>0</v>
      </c>
      <c r="BU27" s="150">
        <f t="shared" ref="BU27:CX27" ca="1" si="34">BU22+BU23</f>
        <v>0</v>
      </c>
      <c r="BV27" s="150">
        <f t="shared" ca="1" si="34"/>
        <v>0</v>
      </c>
      <c r="BW27" s="150">
        <f t="shared" ca="1" si="34"/>
        <v>0</v>
      </c>
      <c r="BX27" s="150">
        <f t="shared" ca="1" si="34"/>
        <v>0</v>
      </c>
      <c r="BY27" s="150">
        <f t="shared" ca="1" si="34"/>
        <v>0</v>
      </c>
      <c r="BZ27" s="150">
        <f t="shared" ca="1" si="34"/>
        <v>0</v>
      </c>
      <c r="CA27" s="150">
        <f t="shared" ca="1" si="34"/>
        <v>0</v>
      </c>
      <c r="CB27" s="150">
        <f t="shared" ca="1" si="34"/>
        <v>0</v>
      </c>
      <c r="CC27" s="150">
        <f t="shared" ca="1" si="34"/>
        <v>0</v>
      </c>
      <c r="CD27" s="150">
        <f t="shared" ca="1" si="34"/>
        <v>0</v>
      </c>
      <c r="CE27" s="150">
        <f t="shared" ca="1" si="34"/>
        <v>0</v>
      </c>
      <c r="CF27" s="150">
        <f t="shared" ca="1" si="34"/>
        <v>0</v>
      </c>
      <c r="CG27" s="150">
        <f t="shared" ca="1" si="34"/>
        <v>0</v>
      </c>
      <c r="CH27" s="150">
        <f t="shared" ca="1" si="34"/>
        <v>0</v>
      </c>
      <c r="CI27" s="150">
        <f t="shared" ca="1" si="34"/>
        <v>0</v>
      </c>
      <c r="CJ27" s="150">
        <f t="shared" ca="1" si="34"/>
        <v>0</v>
      </c>
      <c r="CK27" s="150">
        <f t="shared" ca="1" si="34"/>
        <v>0</v>
      </c>
      <c r="CL27" s="150">
        <f t="shared" ca="1" si="34"/>
        <v>0</v>
      </c>
      <c r="CM27" s="150">
        <f t="shared" ca="1" si="34"/>
        <v>0</v>
      </c>
      <c r="CN27" s="150">
        <f t="shared" ca="1" si="34"/>
        <v>0</v>
      </c>
      <c r="CO27" s="150">
        <f t="shared" ca="1" si="34"/>
        <v>0</v>
      </c>
      <c r="CP27" s="150">
        <f t="shared" ca="1" si="34"/>
        <v>0</v>
      </c>
      <c r="CQ27" s="150">
        <f t="shared" ca="1" si="34"/>
        <v>0</v>
      </c>
      <c r="CR27" s="150">
        <f t="shared" ca="1" si="34"/>
        <v>0</v>
      </c>
      <c r="CS27" s="150">
        <f t="shared" ca="1" si="34"/>
        <v>0</v>
      </c>
      <c r="CT27" s="150">
        <f t="shared" ca="1" si="34"/>
        <v>0</v>
      </c>
      <c r="CU27" s="150">
        <f t="shared" ca="1" si="34"/>
        <v>0</v>
      </c>
      <c r="CV27" s="150">
        <f t="shared" ca="1" si="34"/>
        <v>0</v>
      </c>
      <c r="CW27" s="150">
        <f t="shared" ca="1" si="34"/>
        <v>0</v>
      </c>
      <c r="CX27" s="151">
        <f t="shared" ca="1" si="34"/>
        <v>0</v>
      </c>
    </row>
    <row r="28" spans="3:102" x14ac:dyDescent="0.25">
      <c r="C28" s="4" t="str">
        <f t="shared" si="1"/>
        <v/>
      </c>
      <c r="E28" s="4">
        <f t="shared" si="2"/>
        <v>28</v>
      </c>
      <c r="G28" s="4" t="s">
        <v>10</v>
      </c>
      <c r="I28" s="1" t="s">
        <v>10</v>
      </c>
      <c r="M28" s="31"/>
      <c r="N28" s="31"/>
      <c r="O28" s="31"/>
      <c r="P28" s="10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BO28" s="157" t="s">
        <v>241</v>
      </c>
      <c r="BP28" s="148">
        <f ca="1">BP24-BP25</f>
        <v>0</v>
      </c>
      <c r="BQ28" s="148">
        <f t="shared" ref="BQ28:CX28" ca="1" si="35">BQ24-BQ25</f>
        <v>0</v>
      </c>
      <c r="BR28" s="148">
        <f t="shared" ca="1" si="35"/>
        <v>0</v>
      </c>
      <c r="BS28" s="148">
        <f t="shared" ref="BS28:BT28" ca="1" si="36">BS24-BS25</f>
        <v>0</v>
      </c>
      <c r="BT28" s="148">
        <f t="shared" ca="1" si="36"/>
        <v>0</v>
      </c>
      <c r="BU28" s="148">
        <f t="shared" ca="1" si="35"/>
        <v>0</v>
      </c>
      <c r="BV28" s="148">
        <f t="shared" ca="1" si="35"/>
        <v>0</v>
      </c>
      <c r="BW28" s="148">
        <f t="shared" ca="1" si="35"/>
        <v>0</v>
      </c>
      <c r="BX28" s="148">
        <f t="shared" ca="1" si="35"/>
        <v>0</v>
      </c>
      <c r="BY28" s="148">
        <f t="shared" ca="1" si="35"/>
        <v>0</v>
      </c>
      <c r="BZ28" s="148">
        <f t="shared" ca="1" si="35"/>
        <v>0</v>
      </c>
      <c r="CA28" s="148">
        <f t="shared" ca="1" si="35"/>
        <v>0</v>
      </c>
      <c r="CB28" s="148">
        <f t="shared" ca="1" si="35"/>
        <v>0</v>
      </c>
      <c r="CC28" s="148">
        <f t="shared" ca="1" si="35"/>
        <v>0</v>
      </c>
      <c r="CD28" s="148">
        <f t="shared" ca="1" si="35"/>
        <v>0</v>
      </c>
      <c r="CE28" s="148">
        <f t="shared" ca="1" si="35"/>
        <v>0</v>
      </c>
      <c r="CF28" s="148">
        <f t="shared" ca="1" si="35"/>
        <v>0</v>
      </c>
      <c r="CG28" s="148">
        <f t="shared" ca="1" si="35"/>
        <v>0</v>
      </c>
      <c r="CH28" s="148">
        <f t="shared" ca="1" si="35"/>
        <v>0</v>
      </c>
      <c r="CI28" s="148">
        <f t="shared" ca="1" si="35"/>
        <v>0</v>
      </c>
      <c r="CJ28" s="148">
        <f t="shared" ca="1" si="35"/>
        <v>0</v>
      </c>
      <c r="CK28" s="148">
        <f t="shared" ca="1" si="35"/>
        <v>0</v>
      </c>
      <c r="CL28" s="148">
        <f t="shared" ca="1" si="35"/>
        <v>0</v>
      </c>
      <c r="CM28" s="148">
        <f t="shared" ca="1" si="35"/>
        <v>0</v>
      </c>
      <c r="CN28" s="148">
        <f t="shared" ca="1" si="35"/>
        <v>0</v>
      </c>
      <c r="CO28" s="148">
        <f t="shared" ca="1" si="35"/>
        <v>0</v>
      </c>
      <c r="CP28" s="148">
        <f t="shared" ca="1" si="35"/>
        <v>0</v>
      </c>
      <c r="CQ28" s="148">
        <f t="shared" ca="1" si="35"/>
        <v>0</v>
      </c>
      <c r="CR28" s="148">
        <f t="shared" ca="1" si="35"/>
        <v>0</v>
      </c>
      <c r="CS28" s="148">
        <f t="shared" ca="1" si="35"/>
        <v>0</v>
      </c>
      <c r="CT28" s="148">
        <f t="shared" ca="1" si="35"/>
        <v>0</v>
      </c>
      <c r="CU28" s="148">
        <f t="shared" ca="1" si="35"/>
        <v>0</v>
      </c>
      <c r="CV28" s="148">
        <f t="shared" ca="1" si="35"/>
        <v>0</v>
      </c>
      <c r="CW28" s="148">
        <f t="shared" ca="1" si="35"/>
        <v>0</v>
      </c>
      <c r="CX28" s="149">
        <f t="shared" ca="1" si="35"/>
        <v>0</v>
      </c>
    </row>
    <row r="29" spans="3:102" s="45" customFormat="1" x14ac:dyDescent="0.25">
      <c r="C29" s="44" t="str">
        <f t="shared" si="1"/>
        <v/>
      </c>
      <c r="D29" s="44"/>
      <c r="E29" s="44">
        <f t="shared" si="2"/>
        <v>29</v>
      </c>
      <c r="F29" s="44"/>
      <c r="G29" s="44" t="s">
        <v>10</v>
      </c>
      <c r="I29" s="45" t="s">
        <v>10</v>
      </c>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row>
    <row r="30" spans="3:102" ht="18.75" x14ac:dyDescent="0.3">
      <c r="C30" s="20" t="str">
        <f t="shared" si="1"/>
        <v/>
      </c>
      <c r="E30" s="4">
        <f t="shared" si="2"/>
        <v>30</v>
      </c>
      <c r="G30" s="4" t="s">
        <v>10</v>
      </c>
      <c r="J30" s="3" t="s">
        <v>56</v>
      </c>
    </row>
    <row r="31" spans="3:102" ht="18.75" x14ac:dyDescent="0.3">
      <c r="C31" s="4" t="str">
        <f t="shared" si="1"/>
        <v/>
      </c>
      <c r="E31" s="4">
        <f t="shared" si="2"/>
        <v>31</v>
      </c>
      <c r="G31" s="4" t="s">
        <v>10</v>
      </c>
      <c r="J31" s="3"/>
    </row>
    <row r="32" spans="3:102" outlineLevel="1" x14ac:dyDescent="0.25">
      <c r="C32" s="4" t="str">
        <f t="shared" si="1"/>
        <v/>
      </c>
      <c r="E32" s="4">
        <f t="shared" si="2"/>
        <v>32</v>
      </c>
      <c r="G32" s="4" t="s">
        <v>10</v>
      </c>
      <c r="I32" s="1" t="s">
        <v>10</v>
      </c>
    </row>
    <row r="33" spans="3:102" ht="15.75" outlineLevel="1" thickBot="1" x14ac:dyDescent="0.3">
      <c r="C33" s="4" t="str">
        <f t="shared" si="1"/>
        <v/>
      </c>
      <c r="E33" s="4">
        <f t="shared" si="2"/>
        <v>33</v>
      </c>
      <c r="G33" s="4" t="s">
        <v>10</v>
      </c>
      <c r="H33" s="2"/>
      <c r="I33" s="2"/>
      <c r="J33" s="2" t="s">
        <v>35</v>
      </c>
    </row>
    <row r="34" spans="3:102" ht="15.75" outlineLevel="1" thickBot="1" x14ac:dyDescent="0.3">
      <c r="C34" s="4" t="str">
        <f t="shared" si="1"/>
        <v>Line 34: Start of Analysis FYI. This is an input. Enter the desired first year of the analysis.</v>
      </c>
      <c r="E34" s="4">
        <f t="shared" si="2"/>
        <v>34</v>
      </c>
      <c r="F34" s="4" t="s">
        <v>6</v>
      </c>
      <c r="G34" s="4" t="s">
        <v>10</v>
      </c>
      <c r="H34" s="1" t="s">
        <v>9</v>
      </c>
      <c r="I34" s="1" t="s">
        <v>10</v>
      </c>
      <c r="K34" s="1" t="s">
        <v>34</v>
      </c>
      <c r="M34" s="58">
        <f>M5</f>
        <v>2020</v>
      </c>
      <c r="N34" s="12">
        <f t="shared" ref="N34:AU34" si="37">M34+1</f>
        <v>2021</v>
      </c>
      <c r="O34" s="12">
        <f t="shared" si="37"/>
        <v>2022</v>
      </c>
      <c r="P34" s="12">
        <f t="shared" si="37"/>
        <v>2023</v>
      </c>
      <c r="Q34" s="12">
        <f t="shared" si="37"/>
        <v>2024</v>
      </c>
      <c r="R34" s="12">
        <f t="shared" si="37"/>
        <v>2025</v>
      </c>
      <c r="S34" s="12">
        <f t="shared" si="37"/>
        <v>2026</v>
      </c>
      <c r="T34" s="12">
        <f t="shared" si="37"/>
        <v>2027</v>
      </c>
      <c r="U34" s="12">
        <f t="shared" si="37"/>
        <v>2028</v>
      </c>
      <c r="V34" s="12">
        <f t="shared" si="37"/>
        <v>2029</v>
      </c>
      <c r="W34" s="12">
        <f t="shared" si="37"/>
        <v>2030</v>
      </c>
      <c r="X34" s="12">
        <f t="shared" si="37"/>
        <v>2031</v>
      </c>
      <c r="Y34" s="12">
        <f t="shared" si="37"/>
        <v>2032</v>
      </c>
      <c r="Z34" s="12">
        <f t="shared" si="37"/>
        <v>2033</v>
      </c>
      <c r="AA34" s="12">
        <f t="shared" si="37"/>
        <v>2034</v>
      </c>
      <c r="AB34" s="12">
        <f t="shared" si="37"/>
        <v>2035</v>
      </c>
      <c r="AC34" s="12">
        <f t="shared" si="37"/>
        <v>2036</v>
      </c>
      <c r="AD34" s="12">
        <f t="shared" si="37"/>
        <v>2037</v>
      </c>
      <c r="AE34" s="12">
        <f t="shared" si="37"/>
        <v>2038</v>
      </c>
      <c r="AF34" s="12">
        <f t="shared" si="37"/>
        <v>2039</v>
      </c>
      <c r="AG34" s="12">
        <f t="shared" si="37"/>
        <v>2040</v>
      </c>
      <c r="AH34" s="12">
        <f t="shared" si="37"/>
        <v>2041</v>
      </c>
      <c r="AI34" s="12">
        <f t="shared" si="37"/>
        <v>2042</v>
      </c>
      <c r="AJ34" s="12">
        <f t="shared" si="37"/>
        <v>2043</v>
      </c>
      <c r="AK34" s="12">
        <f t="shared" si="37"/>
        <v>2044</v>
      </c>
      <c r="AL34" s="12">
        <f t="shared" si="37"/>
        <v>2045</v>
      </c>
      <c r="AM34" s="12">
        <f t="shared" si="37"/>
        <v>2046</v>
      </c>
      <c r="AN34" s="12">
        <f t="shared" si="37"/>
        <v>2047</v>
      </c>
      <c r="AO34" s="12">
        <f t="shared" si="37"/>
        <v>2048</v>
      </c>
      <c r="AP34" s="12">
        <f t="shared" si="37"/>
        <v>2049</v>
      </c>
      <c r="AQ34" s="12">
        <f t="shared" si="37"/>
        <v>2050</v>
      </c>
      <c r="AR34" s="12">
        <f t="shared" si="37"/>
        <v>2051</v>
      </c>
      <c r="AS34" s="12">
        <f t="shared" si="37"/>
        <v>2052</v>
      </c>
      <c r="AT34" s="12">
        <f t="shared" si="37"/>
        <v>2053</v>
      </c>
      <c r="AU34" s="13">
        <f t="shared" si="37"/>
        <v>2054</v>
      </c>
      <c r="BO34" s="1" t="s">
        <v>238</v>
      </c>
    </row>
    <row r="35" spans="3:102" ht="15.75" outlineLevel="1" thickBot="1" x14ac:dyDescent="0.3">
      <c r="C35" s="4" t="str">
        <f t="shared" si="1"/>
        <v/>
      </c>
      <c r="E35" s="4">
        <f t="shared" si="2"/>
        <v>35</v>
      </c>
      <c r="G35" s="4" t="s">
        <v>10</v>
      </c>
      <c r="I35" s="1" t="s">
        <v>10</v>
      </c>
      <c r="BO35" s="154"/>
      <c r="BP35" s="152">
        <f>M$5</f>
        <v>2020</v>
      </c>
      <c r="BQ35" s="152">
        <f t="shared" ref="BQ35:CX35" si="38">N$5</f>
        <v>2021</v>
      </c>
      <c r="BR35" s="152">
        <f t="shared" si="38"/>
        <v>2022</v>
      </c>
      <c r="BS35" s="152">
        <f t="shared" si="38"/>
        <v>2023</v>
      </c>
      <c r="BT35" s="152">
        <f t="shared" si="38"/>
        <v>2024</v>
      </c>
      <c r="BU35" s="152">
        <f t="shared" si="38"/>
        <v>2025</v>
      </c>
      <c r="BV35" s="152">
        <f t="shared" si="38"/>
        <v>2026</v>
      </c>
      <c r="BW35" s="152">
        <f t="shared" si="38"/>
        <v>2027</v>
      </c>
      <c r="BX35" s="152">
        <f t="shared" si="38"/>
        <v>2028</v>
      </c>
      <c r="BY35" s="152">
        <f t="shared" si="38"/>
        <v>2029</v>
      </c>
      <c r="BZ35" s="152">
        <f t="shared" si="38"/>
        <v>2030</v>
      </c>
      <c r="CA35" s="152">
        <f t="shared" si="38"/>
        <v>2031</v>
      </c>
      <c r="CB35" s="152">
        <f t="shared" si="38"/>
        <v>2032</v>
      </c>
      <c r="CC35" s="152">
        <f t="shared" si="38"/>
        <v>2033</v>
      </c>
      <c r="CD35" s="152">
        <f t="shared" si="38"/>
        <v>2034</v>
      </c>
      <c r="CE35" s="152">
        <f t="shared" si="38"/>
        <v>2035</v>
      </c>
      <c r="CF35" s="152">
        <f t="shared" si="38"/>
        <v>2036</v>
      </c>
      <c r="CG35" s="152">
        <f t="shared" si="38"/>
        <v>2037</v>
      </c>
      <c r="CH35" s="152">
        <f t="shared" si="38"/>
        <v>2038</v>
      </c>
      <c r="CI35" s="152">
        <f t="shared" si="38"/>
        <v>2039</v>
      </c>
      <c r="CJ35" s="152">
        <f t="shared" si="38"/>
        <v>2040</v>
      </c>
      <c r="CK35" s="152">
        <f t="shared" si="38"/>
        <v>2041</v>
      </c>
      <c r="CL35" s="152">
        <f t="shared" si="38"/>
        <v>2042</v>
      </c>
      <c r="CM35" s="152">
        <f t="shared" si="38"/>
        <v>2043</v>
      </c>
      <c r="CN35" s="152">
        <f t="shared" si="38"/>
        <v>2044</v>
      </c>
      <c r="CO35" s="152">
        <f t="shared" si="38"/>
        <v>2045</v>
      </c>
      <c r="CP35" s="152">
        <f t="shared" si="38"/>
        <v>2046</v>
      </c>
      <c r="CQ35" s="152">
        <f t="shared" si="38"/>
        <v>2047</v>
      </c>
      <c r="CR35" s="152">
        <f t="shared" si="38"/>
        <v>2048</v>
      </c>
      <c r="CS35" s="152">
        <f t="shared" si="38"/>
        <v>2049</v>
      </c>
      <c r="CT35" s="152">
        <f t="shared" si="38"/>
        <v>2050</v>
      </c>
      <c r="CU35" s="152">
        <f t="shared" si="38"/>
        <v>2051</v>
      </c>
      <c r="CV35" s="152">
        <f t="shared" si="38"/>
        <v>2052</v>
      </c>
      <c r="CW35" s="152">
        <f t="shared" si="38"/>
        <v>2053</v>
      </c>
      <c r="CX35" s="153">
        <f t="shared" si="38"/>
        <v>2054</v>
      </c>
    </row>
    <row r="36" spans="3:102" outlineLevel="1" x14ac:dyDescent="0.25">
      <c r="C36" s="4" t="str">
        <f t="shared" si="1"/>
        <v>Line 36: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36" s="4">
        <f t="shared" si="2"/>
        <v>36</v>
      </c>
      <c r="F36" s="4" t="s">
        <v>6</v>
      </c>
      <c r="G36" s="4" t="s">
        <v>10</v>
      </c>
      <c r="H36" s="1" t="s">
        <v>48</v>
      </c>
      <c r="I36" s="1" t="s">
        <v>10</v>
      </c>
      <c r="K36" s="1" t="s">
        <v>15</v>
      </c>
      <c r="M36" s="176">
        <f>'Input Cashflows'!M34</f>
        <v>0</v>
      </c>
      <c r="N36" s="177">
        <f>'Input Cashflows'!N34</f>
        <v>0</v>
      </c>
      <c r="O36" s="177">
        <f>'Input Cashflows'!O34</f>
        <v>0</v>
      </c>
      <c r="P36" s="177">
        <f>'Input Cashflows'!P34</f>
        <v>0</v>
      </c>
      <c r="Q36" s="177">
        <f>'Input Cashflows'!Q34</f>
        <v>0</v>
      </c>
      <c r="R36" s="177">
        <f>'Input Cashflows'!R34</f>
        <v>0</v>
      </c>
      <c r="S36" s="177">
        <f>'Input Cashflows'!S34</f>
        <v>0</v>
      </c>
      <c r="T36" s="177">
        <f>'Input Cashflows'!T34</f>
        <v>0</v>
      </c>
      <c r="U36" s="177">
        <f>'Input Cashflows'!U34</f>
        <v>0</v>
      </c>
      <c r="V36" s="177">
        <f>'Input Cashflows'!V34</f>
        <v>0</v>
      </c>
      <c r="W36" s="177">
        <f>'Input Cashflows'!W34</f>
        <v>0</v>
      </c>
      <c r="X36" s="177">
        <f>'Input Cashflows'!X34</f>
        <v>0</v>
      </c>
      <c r="Y36" s="177">
        <f>'Input Cashflows'!Y34</f>
        <v>0</v>
      </c>
      <c r="Z36" s="177">
        <f>'Input Cashflows'!Z34</f>
        <v>0</v>
      </c>
      <c r="AA36" s="177">
        <f>'Input Cashflows'!AA34</f>
        <v>0</v>
      </c>
      <c r="AB36" s="177">
        <f>'Input Cashflows'!AB34</f>
        <v>0</v>
      </c>
      <c r="AC36" s="177">
        <f>'Input Cashflows'!AC34</f>
        <v>0</v>
      </c>
      <c r="AD36" s="177">
        <f>'Input Cashflows'!AD34</f>
        <v>0</v>
      </c>
      <c r="AE36" s="177">
        <f>'Input Cashflows'!AE34</f>
        <v>0</v>
      </c>
      <c r="AF36" s="177">
        <f>'Input Cashflows'!AF34</f>
        <v>0</v>
      </c>
      <c r="AG36" s="177">
        <f>'Input Cashflows'!AG34</f>
        <v>0</v>
      </c>
      <c r="AH36" s="177">
        <f>'Input Cashflows'!AH34</f>
        <v>0</v>
      </c>
      <c r="AI36" s="177">
        <f>'Input Cashflows'!AI34</f>
        <v>0</v>
      </c>
      <c r="AJ36" s="177">
        <f>'Input Cashflows'!AJ34</f>
        <v>0</v>
      </c>
      <c r="AK36" s="177">
        <f>'Input Cashflows'!AK34</f>
        <v>0</v>
      </c>
      <c r="AL36" s="177">
        <f>'Input Cashflows'!AL34</f>
        <v>0</v>
      </c>
      <c r="AM36" s="177">
        <f>'Input Cashflows'!AM34</f>
        <v>0</v>
      </c>
      <c r="AN36" s="177">
        <f>'Input Cashflows'!AN34</f>
        <v>0</v>
      </c>
      <c r="AO36" s="177">
        <f>'Input Cashflows'!AO34</f>
        <v>0</v>
      </c>
      <c r="AP36" s="177">
        <f>'Input Cashflows'!AP34</f>
        <v>0</v>
      </c>
      <c r="AQ36" s="177">
        <f>'Input Cashflows'!AQ34</f>
        <v>0</v>
      </c>
      <c r="AR36" s="178">
        <f>'Input Cashflows'!AR34</f>
        <v>0</v>
      </c>
      <c r="AS36" s="178">
        <f>'Input Cashflows'!AS34</f>
        <v>0</v>
      </c>
      <c r="AT36" s="178">
        <f>'Input Cashflows'!AT34</f>
        <v>0</v>
      </c>
      <c r="AU36" s="179">
        <f>'Input Cashflows'!AU34</f>
        <v>0</v>
      </c>
      <c r="BO36" s="155" t="str">
        <f>K36</f>
        <v>Gross Operating Income to Company</v>
      </c>
      <c r="BP36" s="146">
        <f t="shared" ref="BP36:CX36" si="39">M36</f>
        <v>0</v>
      </c>
      <c r="BQ36" s="146">
        <f t="shared" si="39"/>
        <v>0</v>
      </c>
      <c r="BR36" s="146">
        <f t="shared" si="39"/>
        <v>0</v>
      </c>
      <c r="BS36" s="146">
        <f t="shared" si="39"/>
        <v>0</v>
      </c>
      <c r="BT36" s="146">
        <f t="shared" si="39"/>
        <v>0</v>
      </c>
      <c r="BU36" s="146">
        <f t="shared" si="39"/>
        <v>0</v>
      </c>
      <c r="BV36" s="146">
        <f t="shared" si="39"/>
        <v>0</v>
      </c>
      <c r="BW36" s="146">
        <f t="shared" si="39"/>
        <v>0</v>
      </c>
      <c r="BX36" s="146">
        <f t="shared" si="39"/>
        <v>0</v>
      </c>
      <c r="BY36" s="146">
        <f t="shared" si="39"/>
        <v>0</v>
      </c>
      <c r="BZ36" s="146">
        <f t="shared" si="39"/>
        <v>0</v>
      </c>
      <c r="CA36" s="146">
        <f t="shared" si="39"/>
        <v>0</v>
      </c>
      <c r="CB36" s="146">
        <f t="shared" si="39"/>
        <v>0</v>
      </c>
      <c r="CC36" s="146">
        <f t="shared" si="39"/>
        <v>0</v>
      </c>
      <c r="CD36" s="146">
        <f t="shared" si="39"/>
        <v>0</v>
      </c>
      <c r="CE36" s="146">
        <f t="shared" si="39"/>
        <v>0</v>
      </c>
      <c r="CF36" s="146">
        <f t="shared" si="39"/>
        <v>0</v>
      </c>
      <c r="CG36" s="146">
        <f t="shared" si="39"/>
        <v>0</v>
      </c>
      <c r="CH36" s="146">
        <f t="shared" si="39"/>
        <v>0</v>
      </c>
      <c r="CI36" s="146">
        <f t="shared" si="39"/>
        <v>0</v>
      </c>
      <c r="CJ36" s="146">
        <f t="shared" si="39"/>
        <v>0</v>
      </c>
      <c r="CK36" s="146">
        <f t="shared" si="39"/>
        <v>0</v>
      </c>
      <c r="CL36" s="146">
        <f t="shared" si="39"/>
        <v>0</v>
      </c>
      <c r="CM36" s="146">
        <f t="shared" si="39"/>
        <v>0</v>
      </c>
      <c r="CN36" s="146">
        <f t="shared" si="39"/>
        <v>0</v>
      </c>
      <c r="CO36" s="146">
        <f t="shared" si="39"/>
        <v>0</v>
      </c>
      <c r="CP36" s="146">
        <f t="shared" si="39"/>
        <v>0</v>
      </c>
      <c r="CQ36" s="146">
        <f t="shared" si="39"/>
        <v>0</v>
      </c>
      <c r="CR36" s="146">
        <f t="shared" si="39"/>
        <v>0</v>
      </c>
      <c r="CS36" s="146">
        <f t="shared" si="39"/>
        <v>0</v>
      </c>
      <c r="CT36" s="146">
        <f t="shared" si="39"/>
        <v>0</v>
      </c>
      <c r="CU36" s="146">
        <f t="shared" si="39"/>
        <v>0</v>
      </c>
      <c r="CV36" s="146">
        <f t="shared" si="39"/>
        <v>0</v>
      </c>
      <c r="CW36" s="146">
        <f t="shared" si="39"/>
        <v>0</v>
      </c>
      <c r="CX36" s="147">
        <f t="shared" si="39"/>
        <v>0</v>
      </c>
    </row>
    <row r="37" spans="3:102" outlineLevel="1" x14ac:dyDescent="0.25">
      <c r="C37" s="4" t="str">
        <f t="shared" si="1"/>
        <v>Line 37: Operating Expenses. This is an input. Enter the projected operating costs per year.  This can include capital or construction costs.</v>
      </c>
      <c r="E37" s="4">
        <f t="shared" si="2"/>
        <v>37</v>
      </c>
      <c r="F37" s="4" t="s">
        <v>6</v>
      </c>
      <c r="G37" s="4" t="s">
        <v>10</v>
      </c>
      <c r="H37" s="1" t="s">
        <v>37</v>
      </c>
      <c r="I37" s="1" t="s">
        <v>10</v>
      </c>
      <c r="K37" s="1" t="s">
        <v>4</v>
      </c>
      <c r="L37" s="1" t="s">
        <v>33</v>
      </c>
      <c r="M37" s="180">
        <f>'Input Cashflows'!M35</f>
        <v>0</v>
      </c>
      <c r="N37" s="181">
        <f>'Input Cashflows'!N35</f>
        <v>0</v>
      </c>
      <c r="O37" s="181">
        <f>'Input Cashflows'!O35</f>
        <v>0</v>
      </c>
      <c r="P37" s="181">
        <f>'Input Cashflows'!P35</f>
        <v>0</v>
      </c>
      <c r="Q37" s="181">
        <f>'Input Cashflows'!Q35</f>
        <v>0</v>
      </c>
      <c r="R37" s="181">
        <f>'Input Cashflows'!R35</f>
        <v>0</v>
      </c>
      <c r="S37" s="181">
        <f>'Input Cashflows'!S35</f>
        <v>0</v>
      </c>
      <c r="T37" s="181">
        <f>'Input Cashflows'!T35</f>
        <v>0</v>
      </c>
      <c r="U37" s="181">
        <f>'Input Cashflows'!U35</f>
        <v>0</v>
      </c>
      <c r="V37" s="181">
        <f>'Input Cashflows'!V35</f>
        <v>0</v>
      </c>
      <c r="W37" s="181">
        <f>'Input Cashflows'!W35</f>
        <v>0</v>
      </c>
      <c r="X37" s="181">
        <f>'Input Cashflows'!X35</f>
        <v>0</v>
      </c>
      <c r="Y37" s="181">
        <f>'Input Cashflows'!Y35</f>
        <v>0</v>
      </c>
      <c r="Z37" s="181">
        <f>'Input Cashflows'!Z35</f>
        <v>0</v>
      </c>
      <c r="AA37" s="181">
        <f>'Input Cashflows'!AA35</f>
        <v>0</v>
      </c>
      <c r="AB37" s="181">
        <f>'Input Cashflows'!AB35</f>
        <v>0</v>
      </c>
      <c r="AC37" s="181">
        <f>'Input Cashflows'!AC35</f>
        <v>0</v>
      </c>
      <c r="AD37" s="181">
        <f>'Input Cashflows'!AD35</f>
        <v>0</v>
      </c>
      <c r="AE37" s="181">
        <f>'Input Cashflows'!AE35</f>
        <v>0</v>
      </c>
      <c r="AF37" s="181">
        <f>'Input Cashflows'!AF35</f>
        <v>0</v>
      </c>
      <c r="AG37" s="181">
        <f>'Input Cashflows'!AG35</f>
        <v>0</v>
      </c>
      <c r="AH37" s="181">
        <f>'Input Cashflows'!AH35</f>
        <v>0</v>
      </c>
      <c r="AI37" s="181">
        <f>'Input Cashflows'!AI35</f>
        <v>0</v>
      </c>
      <c r="AJ37" s="181">
        <f>'Input Cashflows'!AJ35</f>
        <v>0</v>
      </c>
      <c r="AK37" s="181">
        <f>'Input Cashflows'!AK35</f>
        <v>0</v>
      </c>
      <c r="AL37" s="181">
        <f>'Input Cashflows'!AL35</f>
        <v>0</v>
      </c>
      <c r="AM37" s="181">
        <f>'Input Cashflows'!AM35</f>
        <v>0</v>
      </c>
      <c r="AN37" s="181">
        <f>'Input Cashflows'!AN35</f>
        <v>0</v>
      </c>
      <c r="AO37" s="181">
        <f>'Input Cashflows'!AO35</f>
        <v>0</v>
      </c>
      <c r="AP37" s="181">
        <f>'Input Cashflows'!AP35</f>
        <v>0</v>
      </c>
      <c r="AQ37" s="181">
        <f>'Input Cashflows'!AQ35</f>
        <v>0</v>
      </c>
      <c r="AR37" s="182">
        <f>'Input Cashflows'!AR35</f>
        <v>0</v>
      </c>
      <c r="AS37" s="182">
        <f>'Input Cashflows'!AS35</f>
        <v>0</v>
      </c>
      <c r="AT37" s="182">
        <f>'Input Cashflows'!AT35</f>
        <v>0</v>
      </c>
      <c r="AU37" s="183">
        <f>'Input Cashflows'!AU35</f>
        <v>0</v>
      </c>
      <c r="BO37" s="156" t="str">
        <f t="shared" ref="BO37:BO41" si="40">K37</f>
        <v>Operating Expenses</v>
      </c>
      <c r="BP37" s="150">
        <f t="shared" ref="BP37:BY40" si="41">-M37</f>
        <v>0</v>
      </c>
      <c r="BQ37" s="150">
        <f t="shared" si="41"/>
        <v>0</v>
      </c>
      <c r="BR37" s="150">
        <f t="shared" si="41"/>
        <v>0</v>
      </c>
      <c r="BS37" s="150">
        <f t="shared" si="41"/>
        <v>0</v>
      </c>
      <c r="BT37" s="150">
        <f t="shared" si="41"/>
        <v>0</v>
      </c>
      <c r="BU37" s="150">
        <f t="shared" si="41"/>
        <v>0</v>
      </c>
      <c r="BV37" s="150">
        <f t="shared" si="41"/>
        <v>0</v>
      </c>
      <c r="BW37" s="150">
        <f t="shared" si="41"/>
        <v>0</v>
      </c>
      <c r="BX37" s="150">
        <f t="shared" si="41"/>
        <v>0</v>
      </c>
      <c r="BY37" s="150">
        <f t="shared" si="41"/>
        <v>0</v>
      </c>
      <c r="BZ37" s="150">
        <f t="shared" ref="BZ37:CF40" si="42">-W37</f>
        <v>0</v>
      </c>
      <c r="CA37" s="150">
        <f t="shared" si="42"/>
        <v>0</v>
      </c>
      <c r="CB37" s="150">
        <f t="shared" si="42"/>
        <v>0</v>
      </c>
      <c r="CC37" s="150">
        <f t="shared" si="42"/>
        <v>0</v>
      </c>
      <c r="CD37" s="150">
        <f t="shared" si="42"/>
        <v>0</v>
      </c>
      <c r="CE37" s="150">
        <f t="shared" si="42"/>
        <v>0</v>
      </c>
      <c r="CF37" s="150">
        <f t="shared" si="42"/>
        <v>0</v>
      </c>
      <c r="CG37" s="150">
        <f t="shared" ref="CG37:CV40" si="43">-AD37</f>
        <v>0</v>
      </c>
      <c r="CH37" s="150">
        <f t="shared" si="43"/>
        <v>0</v>
      </c>
      <c r="CI37" s="150">
        <f t="shared" si="43"/>
        <v>0</v>
      </c>
      <c r="CJ37" s="150">
        <f t="shared" si="43"/>
        <v>0</v>
      </c>
      <c r="CK37" s="150">
        <f t="shared" si="43"/>
        <v>0</v>
      </c>
      <c r="CL37" s="150">
        <f t="shared" si="43"/>
        <v>0</v>
      </c>
      <c r="CM37" s="150">
        <f t="shared" si="43"/>
        <v>0</v>
      </c>
      <c r="CN37" s="150">
        <f t="shared" si="43"/>
        <v>0</v>
      </c>
      <c r="CO37" s="150">
        <f t="shared" si="43"/>
        <v>0</v>
      </c>
      <c r="CP37" s="150">
        <f t="shared" si="43"/>
        <v>0</v>
      </c>
      <c r="CQ37" s="150">
        <f t="shared" si="43"/>
        <v>0</v>
      </c>
      <c r="CR37" s="150">
        <f t="shared" si="43"/>
        <v>0</v>
      </c>
      <c r="CS37" s="150">
        <f t="shared" si="43"/>
        <v>0</v>
      </c>
      <c r="CT37" s="150">
        <f t="shared" si="43"/>
        <v>0</v>
      </c>
      <c r="CU37" s="150">
        <f t="shared" si="43"/>
        <v>0</v>
      </c>
      <c r="CV37" s="150">
        <f t="shared" si="43"/>
        <v>0</v>
      </c>
      <c r="CW37" s="150">
        <f t="shared" ref="CW37:CX40" si="44">-AT37</f>
        <v>0</v>
      </c>
      <c r="CX37" s="151">
        <f t="shared" si="44"/>
        <v>0</v>
      </c>
    </row>
    <row r="38" spans="3:102" outlineLevel="1" x14ac:dyDescent="0.25">
      <c r="C38" s="4" t="str">
        <f t="shared" si="1"/>
        <v>Line 38: Expected Debt Principal Repayments. This is an input. Enter the net amount of Principal to be repaid as a negative number.  If there are debt disbursements to the company in this year, add those as a positive number.</v>
      </c>
      <c r="E38" s="4">
        <f t="shared" si="2"/>
        <v>38</v>
      </c>
      <c r="F38" s="4" t="s">
        <v>6</v>
      </c>
      <c r="G38" s="4" t="s">
        <v>10</v>
      </c>
      <c r="H38" s="1" t="s">
        <v>245</v>
      </c>
      <c r="I38" s="1" t="s">
        <v>10</v>
      </c>
      <c r="K38" s="1" t="s">
        <v>246</v>
      </c>
      <c r="L38" s="1" t="s">
        <v>33</v>
      </c>
      <c r="M38" s="180">
        <f>'Input Cashflows'!M36</f>
        <v>0</v>
      </c>
      <c r="N38" s="181">
        <f>'Input Cashflows'!N36</f>
        <v>0</v>
      </c>
      <c r="O38" s="181">
        <f>'Input Cashflows'!O36</f>
        <v>0</v>
      </c>
      <c r="P38" s="181">
        <f>'Input Cashflows'!P36</f>
        <v>0</v>
      </c>
      <c r="Q38" s="181">
        <f>'Input Cashflows'!Q36</f>
        <v>0</v>
      </c>
      <c r="R38" s="181">
        <f>'Input Cashflows'!R36</f>
        <v>0</v>
      </c>
      <c r="S38" s="181">
        <f>'Input Cashflows'!S36</f>
        <v>0</v>
      </c>
      <c r="T38" s="181">
        <f>'Input Cashflows'!T36</f>
        <v>0</v>
      </c>
      <c r="U38" s="181">
        <f>'Input Cashflows'!U36</f>
        <v>0</v>
      </c>
      <c r="V38" s="181">
        <f>'Input Cashflows'!V36</f>
        <v>0</v>
      </c>
      <c r="W38" s="181">
        <f>'Input Cashflows'!W36</f>
        <v>0</v>
      </c>
      <c r="X38" s="181">
        <f>'Input Cashflows'!X36</f>
        <v>0</v>
      </c>
      <c r="Y38" s="181">
        <f>'Input Cashflows'!Y36</f>
        <v>0</v>
      </c>
      <c r="Z38" s="181">
        <f>'Input Cashflows'!Z36</f>
        <v>0</v>
      </c>
      <c r="AA38" s="181">
        <f>'Input Cashflows'!AA36</f>
        <v>0</v>
      </c>
      <c r="AB38" s="181">
        <f>'Input Cashflows'!AB36</f>
        <v>0</v>
      </c>
      <c r="AC38" s="181">
        <f>'Input Cashflows'!AC36</f>
        <v>0</v>
      </c>
      <c r="AD38" s="181">
        <f>'Input Cashflows'!AD36</f>
        <v>0</v>
      </c>
      <c r="AE38" s="181">
        <f>'Input Cashflows'!AE36</f>
        <v>0</v>
      </c>
      <c r="AF38" s="181">
        <f>'Input Cashflows'!AF36</f>
        <v>0</v>
      </c>
      <c r="AG38" s="181">
        <f>'Input Cashflows'!AG36</f>
        <v>0</v>
      </c>
      <c r="AH38" s="181">
        <f>'Input Cashflows'!AH36</f>
        <v>0</v>
      </c>
      <c r="AI38" s="181">
        <f>'Input Cashflows'!AI36</f>
        <v>0</v>
      </c>
      <c r="AJ38" s="181">
        <f>'Input Cashflows'!AJ36</f>
        <v>0</v>
      </c>
      <c r="AK38" s="181">
        <f>'Input Cashflows'!AK36</f>
        <v>0</v>
      </c>
      <c r="AL38" s="181">
        <f>'Input Cashflows'!AL36</f>
        <v>0</v>
      </c>
      <c r="AM38" s="181">
        <f>'Input Cashflows'!AM36</f>
        <v>0</v>
      </c>
      <c r="AN38" s="181">
        <f>'Input Cashflows'!AN36</f>
        <v>0</v>
      </c>
      <c r="AO38" s="181">
        <f>'Input Cashflows'!AO36</f>
        <v>0</v>
      </c>
      <c r="AP38" s="181">
        <f>'Input Cashflows'!AP36</f>
        <v>0</v>
      </c>
      <c r="AQ38" s="181">
        <f>'Input Cashflows'!AQ36</f>
        <v>0</v>
      </c>
      <c r="AR38" s="182">
        <f>'Input Cashflows'!AR36</f>
        <v>0</v>
      </c>
      <c r="AS38" s="182">
        <f>'Input Cashflows'!AS36</f>
        <v>0</v>
      </c>
      <c r="AT38" s="182">
        <f>'Input Cashflows'!AT36</f>
        <v>0</v>
      </c>
      <c r="AU38" s="183">
        <f>'Input Cashflows'!AU36</f>
        <v>0</v>
      </c>
      <c r="BO38" s="156" t="str">
        <f t="shared" si="40"/>
        <v>Expected Debt Principal Repayments</v>
      </c>
      <c r="BP38" s="150">
        <f t="shared" si="41"/>
        <v>0</v>
      </c>
      <c r="BQ38" s="150">
        <f t="shared" si="41"/>
        <v>0</v>
      </c>
      <c r="BR38" s="150">
        <f t="shared" si="41"/>
        <v>0</v>
      </c>
      <c r="BS38" s="150">
        <f t="shared" si="41"/>
        <v>0</v>
      </c>
      <c r="BT38" s="150">
        <f t="shared" si="41"/>
        <v>0</v>
      </c>
      <c r="BU38" s="150">
        <f t="shared" si="41"/>
        <v>0</v>
      </c>
      <c r="BV38" s="150">
        <f t="shared" si="41"/>
        <v>0</v>
      </c>
      <c r="BW38" s="150">
        <f t="shared" si="41"/>
        <v>0</v>
      </c>
      <c r="BX38" s="150">
        <f t="shared" si="41"/>
        <v>0</v>
      </c>
      <c r="BY38" s="150">
        <f t="shared" si="41"/>
        <v>0</v>
      </c>
      <c r="BZ38" s="150">
        <f t="shared" si="42"/>
        <v>0</v>
      </c>
      <c r="CA38" s="150">
        <f t="shared" si="42"/>
        <v>0</v>
      </c>
      <c r="CB38" s="150">
        <f t="shared" si="42"/>
        <v>0</v>
      </c>
      <c r="CC38" s="150">
        <f t="shared" si="42"/>
        <v>0</v>
      </c>
      <c r="CD38" s="150">
        <f t="shared" si="42"/>
        <v>0</v>
      </c>
      <c r="CE38" s="150">
        <f t="shared" si="42"/>
        <v>0</v>
      </c>
      <c r="CF38" s="150">
        <f t="shared" si="42"/>
        <v>0</v>
      </c>
      <c r="CG38" s="150">
        <f t="shared" si="43"/>
        <v>0</v>
      </c>
      <c r="CH38" s="150">
        <f t="shared" si="43"/>
        <v>0</v>
      </c>
      <c r="CI38" s="150">
        <f t="shared" si="43"/>
        <v>0</v>
      </c>
      <c r="CJ38" s="150">
        <f t="shared" si="43"/>
        <v>0</v>
      </c>
      <c r="CK38" s="150">
        <f t="shared" si="43"/>
        <v>0</v>
      </c>
      <c r="CL38" s="150">
        <f t="shared" si="43"/>
        <v>0</v>
      </c>
      <c r="CM38" s="150">
        <f t="shared" si="43"/>
        <v>0</v>
      </c>
      <c r="CN38" s="150">
        <f t="shared" si="43"/>
        <v>0</v>
      </c>
      <c r="CO38" s="150">
        <f t="shared" si="43"/>
        <v>0</v>
      </c>
      <c r="CP38" s="150">
        <f t="shared" si="43"/>
        <v>0</v>
      </c>
      <c r="CQ38" s="150">
        <f t="shared" si="43"/>
        <v>0</v>
      </c>
      <c r="CR38" s="150">
        <f t="shared" si="43"/>
        <v>0</v>
      </c>
      <c r="CS38" s="150">
        <f t="shared" si="43"/>
        <v>0</v>
      </c>
      <c r="CT38" s="150">
        <f t="shared" si="43"/>
        <v>0</v>
      </c>
      <c r="CU38" s="150">
        <f t="shared" si="43"/>
        <v>0</v>
      </c>
      <c r="CV38" s="150">
        <f t="shared" si="43"/>
        <v>0</v>
      </c>
      <c r="CW38" s="150">
        <f t="shared" si="44"/>
        <v>0</v>
      </c>
      <c r="CX38" s="151">
        <f t="shared" si="44"/>
        <v>0</v>
      </c>
    </row>
    <row r="39" spans="3:102" ht="15.75" outlineLevel="1" thickBot="1" x14ac:dyDescent="0.3">
      <c r="C39" s="4" t="str">
        <f t="shared" si="1"/>
        <v>Line 39: Expected Debt Interest Repayments. This is an input. Enter the net amount of interest to be paid as a negative number.</v>
      </c>
      <c r="E39" s="4">
        <f t="shared" si="2"/>
        <v>39</v>
      </c>
      <c r="F39" s="4" t="s">
        <v>6</v>
      </c>
      <c r="G39" s="4" t="s">
        <v>10</v>
      </c>
      <c r="H39" s="1" t="s">
        <v>47</v>
      </c>
      <c r="I39" s="1" t="s">
        <v>10</v>
      </c>
      <c r="K39" s="1" t="s">
        <v>45</v>
      </c>
      <c r="L39" s="1" t="s">
        <v>33</v>
      </c>
      <c r="M39" s="180">
        <f>'Input Cashflows'!M37</f>
        <v>0</v>
      </c>
      <c r="N39" s="181">
        <f>'Input Cashflows'!N37</f>
        <v>0</v>
      </c>
      <c r="O39" s="184">
        <f>'Input Cashflows'!O37</f>
        <v>0</v>
      </c>
      <c r="P39" s="184">
        <f>'Input Cashflows'!P37</f>
        <v>0</v>
      </c>
      <c r="Q39" s="181">
        <f>'Input Cashflows'!Q37</f>
        <v>0</v>
      </c>
      <c r="R39" s="181">
        <f>'Input Cashflows'!R37</f>
        <v>0</v>
      </c>
      <c r="S39" s="181">
        <f>'Input Cashflows'!S37</f>
        <v>0</v>
      </c>
      <c r="T39" s="181">
        <f>'Input Cashflows'!T37</f>
        <v>0</v>
      </c>
      <c r="U39" s="181">
        <f>'Input Cashflows'!U37</f>
        <v>0</v>
      </c>
      <c r="V39" s="181">
        <f>'Input Cashflows'!V37</f>
        <v>0</v>
      </c>
      <c r="W39" s="181">
        <f>'Input Cashflows'!W37</f>
        <v>0</v>
      </c>
      <c r="X39" s="181">
        <f>'Input Cashflows'!X37</f>
        <v>0</v>
      </c>
      <c r="Y39" s="181">
        <f>'Input Cashflows'!Y37</f>
        <v>0</v>
      </c>
      <c r="Z39" s="181">
        <f>'Input Cashflows'!Z37</f>
        <v>0</v>
      </c>
      <c r="AA39" s="181">
        <f>'Input Cashflows'!AA37</f>
        <v>0</v>
      </c>
      <c r="AB39" s="181">
        <f>'Input Cashflows'!AB37</f>
        <v>0</v>
      </c>
      <c r="AC39" s="181">
        <f>'Input Cashflows'!AC37</f>
        <v>0</v>
      </c>
      <c r="AD39" s="181">
        <f>'Input Cashflows'!AD37</f>
        <v>0</v>
      </c>
      <c r="AE39" s="181">
        <f>'Input Cashflows'!AE37</f>
        <v>0</v>
      </c>
      <c r="AF39" s="181">
        <f>'Input Cashflows'!AF37</f>
        <v>0</v>
      </c>
      <c r="AG39" s="181">
        <f>'Input Cashflows'!AG37</f>
        <v>0</v>
      </c>
      <c r="AH39" s="181">
        <f>'Input Cashflows'!AH37</f>
        <v>0</v>
      </c>
      <c r="AI39" s="181">
        <f>'Input Cashflows'!AI37</f>
        <v>0</v>
      </c>
      <c r="AJ39" s="181">
        <f>'Input Cashflows'!AJ37</f>
        <v>0</v>
      </c>
      <c r="AK39" s="181">
        <f>'Input Cashflows'!AK37</f>
        <v>0</v>
      </c>
      <c r="AL39" s="181">
        <f>'Input Cashflows'!AL37</f>
        <v>0</v>
      </c>
      <c r="AM39" s="181">
        <f>'Input Cashflows'!AM37</f>
        <v>0</v>
      </c>
      <c r="AN39" s="181">
        <f>'Input Cashflows'!AN37</f>
        <v>0</v>
      </c>
      <c r="AO39" s="181">
        <f>'Input Cashflows'!AO37</f>
        <v>0</v>
      </c>
      <c r="AP39" s="181">
        <f>'Input Cashflows'!AP37</f>
        <v>0</v>
      </c>
      <c r="AQ39" s="181">
        <f>'Input Cashflows'!AQ37</f>
        <v>0</v>
      </c>
      <c r="AR39" s="182">
        <f>'Input Cashflows'!AR37</f>
        <v>0</v>
      </c>
      <c r="AS39" s="182">
        <f>'Input Cashflows'!AS37</f>
        <v>0</v>
      </c>
      <c r="AT39" s="182">
        <f>'Input Cashflows'!AT37</f>
        <v>0</v>
      </c>
      <c r="AU39" s="183">
        <f>'Input Cashflows'!AU37</f>
        <v>0</v>
      </c>
      <c r="BO39" s="156" t="str">
        <f t="shared" si="40"/>
        <v>Expected Debt Interest Repayments</v>
      </c>
      <c r="BP39" s="150">
        <f t="shared" si="41"/>
        <v>0</v>
      </c>
      <c r="BQ39" s="150">
        <f t="shared" si="41"/>
        <v>0</v>
      </c>
      <c r="BR39" s="150">
        <f t="shared" si="41"/>
        <v>0</v>
      </c>
      <c r="BS39" s="150">
        <f t="shared" si="41"/>
        <v>0</v>
      </c>
      <c r="BT39" s="150">
        <f t="shared" si="41"/>
        <v>0</v>
      </c>
      <c r="BU39" s="150">
        <f t="shared" si="41"/>
        <v>0</v>
      </c>
      <c r="BV39" s="150">
        <f t="shared" si="41"/>
        <v>0</v>
      </c>
      <c r="BW39" s="150">
        <f t="shared" si="41"/>
        <v>0</v>
      </c>
      <c r="BX39" s="150">
        <f t="shared" si="41"/>
        <v>0</v>
      </c>
      <c r="BY39" s="150">
        <f t="shared" si="41"/>
        <v>0</v>
      </c>
      <c r="BZ39" s="150">
        <f t="shared" si="42"/>
        <v>0</v>
      </c>
      <c r="CA39" s="150">
        <f t="shared" si="42"/>
        <v>0</v>
      </c>
      <c r="CB39" s="150">
        <f t="shared" si="42"/>
        <v>0</v>
      </c>
      <c r="CC39" s="150">
        <f t="shared" si="42"/>
        <v>0</v>
      </c>
      <c r="CD39" s="150">
        <f t="shared" si="42"/>
        <v>0</v>
      </c>
      <c r="CE39" s="150">
        <f t="shared" si="42"/>
        <v>0</v>
      </c>
      <c r="CF39" s="150">
        <f t="shared" si="42"/>
        <v>0</v>
      </c>
      <c r="CG39" s="150">
        <f t="shared" si="43"/>
        <v>0</v>
      </c>
      <c r="CH39" s="150">
        <f t="shared" si="43"/>
        <v>0</v>
      </c>
      <c r="CI39" s="150">
        <f t="shared" si="43"/>
        <v>0</v>
      </c>
      <c r="CJ39" s="150">
        <f t="shared" si="43"/>
        <v>0</v>
      </c>
      <c r="CK39" s="150">
        <f t="shared" si="43"/>
        <v>0</v>
      </c>
      <c r="CL39" s="150">
        <f t="shared" si="43"/>
        <v>0</v>
      </c>
      <c r="CM39" s="150">
        <f t="shared" si="43"/>
        <v>0</v>
      </c>
      <c r="CN39" s="150">
        <f t="shared" si="43"/>
        <v>0</v>
      </c>
      <c r="CO39" s="150">
        <f t="shared" si="43"/>
        <v>0</v>
      </c>
      <c r="CP39" s="150">
        <f t="shared" si="43"/>
        <v>0</v>
      </c>
      <c r="CQ39" s="150">
        <f t="shared" si="43"/>
        <v>0</v>
      </c>
      <c r="CR39" s="150">
        <f t="shared" si="43"/>
        <v>0</v>
      </c>
      <c r="CS39" s="150">
        <f t="shared" si="43"/>
        <v>0</v>
      </c>
      <c r="CT39" s="150">
        <f t="shared" si="43"/>
        <v>0</v>
      </c>
      <c r="CU39" s="150">
        <f t="shared" si="43"/>
        <v>0</v>
      </c>
      <c r="CV39" s="150">
        <f t="shared" si="43"/>
        <v>0</v>
      </c>
      <c r="CW39" s="150">
        <f t="shared" si="44"/>
        <v>0</v>
      </c>
      <c r="CX39" s="151">
        <f t="shared" si="44"/>
        <v>0</v>
      </c>
    </row>
    <row r="40" spans="3:102" outlineLevel="1" x14ac:dyDescent="0.25">
      <c r="C40" s="4" t="str">
        <f t="shared" si="1"/>
        <v>Line 40: Direct Support payments. This is an input. This line can be used for payments such as payments for minimum revenue guarantees for toll roads.</v>
      </c>
      <c r="E40" s="4">
        <f t="shared" si="2"/>
        <v>40</v>
      </c>
      <c r="F40" s="4" t="s">
        <v>6</v>
      </c>
      <c r="G40" s="4" t="s">
        <v>10</v>
      </c>
      <c r="H40" s="1" t="s">
        <v>42</v>
      </c>
      <c r="I40" s="1" t="s">
        <v>10</v>
      </c>
      <c r="K40" s="1" t="s">
        <v>197</v>
      </c>
      <c r="L40" s="1" t="s">
        <v>33</v>
      </c>
      <c r="M40" s="185">
        <f>'Input Cashflows'!M38</f>
        <v>0</v>
      </c>
      <c r="N40" s="186">
        <f>'Input Cashflows'!N38</f>
        <v>0</v>
      </c>
      <c r="O40" s="186">
        <f>'Input Cashflows'!O38</f>
        <v>0</v>
      </c>
      <c r="P40" s="186">
        <f>'Input Cashflows'!P38</f>
        <v>0</v>
      </c>
      <c r="Q40" s="186">
        <f>'Input Cashflows'!Q38</f>
        <v>0</v>
      </c>
      <c r="R40" s="186">
        <f>'Input Cashflows'!R38</f>
        <v>0</v>
      </c>
      <c r="S40" s="186">
        <f>'Input Cashflows'!S38</f>
        <v>0</v>
      </c>
      <c r="T40" s="186">
        <f>'Input Cashflows'!T38</f>
        <v>0</v>
      </c>
      <c r="U40" s="186">
        <f>'Input Cashflows'!U38</f>
        <v>0</v>
      </c>
      <c r="V40" s="186">
        <f>'Input Cashflows'!V38</f>
        <v>0</v>
      </c>
      <c r="W40" s="186">
        <f>'Input Cashflows'!W38</f>
        <v>0</v>
      </c>
      <c r="X40" s="186">
        <f>'Input Cashflows'!X38</f>
        <v>0</v>
      </c>
      <c r="Y40" s="186">
        <f>'Input Cashflows'!Y38</f>
        <v>0</v>
      </c>
      <c r="Z40" s="186">
        <f>'Input Cashflows'!Z38</f>
        <v>0</v>
      </c>
      <c r="AA40" s="186">
        <f>'Input Cashflows'!AA38</f>
        <v>0</v>
      </c>
      <c r="AB40" s="186">
        <f>'Input Cashflows'!AB38</f>
        <v>0</v>
      </c>
      <c r="AC40" s="186">
        <f>'Input Cashflows'!AC38</f>
        <v>0</v>
      </c>
      <c r="AD40" s="186">
        <f>'Input Cashflows'!AD38</f>
        <v>0</v>
      </c>
      <c r="AE40" s="186">
        <f>'Input Cashflows'!AE38</f>
        <v>0</v>
      </c>
      <c r="AF40" s="186">
        <f>'Input Cashflows'!AF38</f>
        <v>0</v>
      </c>
      <c r="AG40" s="186">
        <f>'Input Cashflows'!AG38</f>
        <v>0</v>
      </c>
      <c r="AH40" s="186">
        <f>'Input Cashflows'!AH38</f>
        <v>0</v>
      </c>
      <c r="AI40" s="186">
        <f>'Input Cashflows'!AI38</f>
        <v>0</v>
      </c>
      <c r="AJ40" s="186">
        <f>'Input Cashflows'!AJ38</f>
        <v>0</v>
      </c>
      <c r="AK40" s="186">
        <f>'Input Cashflows'!AK38</f>
        <v>0</v>
      </c>
      <c r="AL40" s="186">
        <f>'Input Cashflows'!AL38</f>
        <v>0</v>
      </c>
      <c r="AM40" s="186">
        <f>'Input Cashflows'!AM38</f>
        <v>0</v>
      </c>
      <c r="AN40" s="186">
        <f>'Input Cashflows'!AN38</f>
        <v>0</v>
      </c>
      <c r="AO40" s="186">
        <f>'Input Cashflows'!AO38</f>
        <v>0</v>
      </c>
      <c r="AP40" s="186">
        <f>'Input Cashflows'!AP38</f>
        <v>0</v>
      </c>
      <c r="AQ40" s="186">
        <f>'Input Cashflows'!AQ38</f>
        <v>0</v>
      </c>
      <c r="AR40" s="186">
        <f>'Input Cashflows'!AR38</f>
        <v>0</v>
      </c>
      <c r="AS40" s="186">
        <f>'Input Cashflows'!AS38</f>
        <v>0</v>
      </c>
      <c r="AT40" s="186">
        <f>'Input Cashflows'!AT38</f>
        <v>0</v>
      </c>
      <c r="AU40" s="187">
        <f>'Input Cashflows'!AU38</f>
        <v>0</v>
      </c>
      <c r="BO40" s="156" t="str">
        <f t="shared" si="40"/>
        <v>Direct Support payments</v>
      </c>
      <c r="BP40" s="150">
        <f t="shared" si="41"/>
        <v>0</v>
      </c>
      <c r="BQ40" s="150">
        <f t="shared" si="41"/>
        <v>0</v>
      </c>
      <c r="BR40" s="150">
        <f t="shared" si="41"/>
        <v>0</v>
      </c>
      <c r="BS40" s="150">
        <f t="shared" si="41"/>
        <v>0</v>
      </c>
      <c r="BT40" s="150">
        <f t="shared" si="41"/>
        <v>0</v>
      </c>
      <c r="BU40" s="150">
        <f t="shared" si="41"/>
        <v>0</v>
      </c>
      <c r="BV40" s="150">
        <f t="shared" si="41"/>
        <v>0</v>
      </c>
      <c r="BW40" s="150">
        <f t="shared" si="41"/>
        <v>0</v>
      </c>
      <c r="BX40" s="150">
        <f t="shared" si="41"/>
        <v>0</v>
      </c>
      <c r="BY40" s="150">
        <f t="shared" si="41"/>
        <v>0</v>
      </c>
      <c r="BZ40" s="150">
        <f t="shared" si="42"/>
        <v>0</v>
      </c>
      <c r="CA40" s="150">
        <f t="shared" si="42"/>
        <v>0</v>
      </c>
      <c r="CB40" s="150">
        <f t="shared" si="42"/>
        <v>0</v>
      </c>
      <c r="CC40" s="150">
        <f t="shared" si="42"/>
        <v>0</v>
      </c>
      <c r="CD40" s="150">
        <f t="shared" si="42"/>
        <v>0</v>
      </c>
      <c r="CE40" s="150">
        <f t="shared" si="42"/>
        <v>0</v>
      </c>
      <c r="CF40" s="150">
        <f t="shared" si="42"/>
        <v>0</v>
      </c>
      <c r="CG40" s="150">
        <f t="shared" si="43"/>
        <v>0</v>
      </c>
      <c r="CH40" s="150">
        <f t="shared" si="43"/>
        <v>0</v>
      </c>
      <c r="CI40" s="150">
        <f t="shared" si="43"/>
        <v>0</v>
      </c>
      <c r="CJ40" s="150">
        <f t="shared" si="43"/>
        <v>0</v>
      </c>
      <c r="CK40" s="150">
        <f t="shared" si="43"/>
        <v>0</v>
      </c>
      <c r="CL40" s="150">
        <f t="shared" si="43"/>
        <v>0</v>
      </c>
      <c r="CM40" s="150">
        <f t="shared" si="43"/>
        <v>0</v>
      </c>
      <c r="CN40" s="150">
        <f t="shared" si="43"/>
        <v>0</v>
      </c>
      <c r="CO40" s="150">
        <f t="shared" si="43"/>
        <v>0</v>
      </c>
      <c r="CP40" s="150">
        <f t="shared" si="43"/>
        <v>0</v>
      </c>
      <c r="CQ40" s="150">
        <f t="shared" si="43"/>
        <v>0</v>
      </c>
      <c r="CR40" s="150">
        <f t="shared" si="43"/>
        <v>0</v>
      </c>
      <c r="CS40" s="150">
        <f t="shared" si="43"/>
        <v>0</v>
      </c>
      <c r="CT40" s="150">
        <f t="shared" si="43"/>
        <v>0</v>
      </c>
      <c r="CU40" s="150">
        <f t="shared" si="43"/>
        <v>0</v>
      </c>
      <c r="CV40" s="150">
        <f t="shared" si="43"/>
        <v>0</v>
      </c>
      <c r="CW40" s="150">
        <f t="shared" si="44"/>
        <v>0</v>
      </c>
      <c r="CX40" s="151">
        <f t="shared" si="44"/>
        <v>0</v>
      </c>
    </row>
    <row r="41" spans="3:102" ht="15.75" outlineLevel="1" thickBot="1" x14ac:dyDescent="0.3">
      <c r="C41" s="4" t="str">
        <f t="shared" si="1"/>
        <v xml:space="preserve">Line 41: Direct Government receipts. This is an input. This line can be used for payments such as receipts from toll roads.  </v>
      </c>
      <c r="E41" s="4">
        <f t="shared" si="2"/>
        <v>41</v>
      </c>
      <c r="F41" s="4" t="s">
        <v>6</v>
      </c>
      <c r="G41" s="4" t="s">
        <v>10</v>
      </c>
      <c r="H41" s="1" t="s">
        <v>43</v>
      </c>
      <c r="I41" s="1" t="s">
        <v>10</v>
      </c>
      <c r="K41" s="1" t="s">
        <v>198</v>
      </c>
      <c r="M41" s="188">
        <f>'Input Cashflows'!M39</f>
        <v>0</v>
      </c>
      <c r="N41" s="189">
        <f>'Input Cashflows'!N39</f>
        <v>0</v>
      </c>
      <c r="O41" s="189">
        <f>'Input Cashflows'!O39</f>
        <v>0</v>
      </c>
      <c r="P41" s="189">
        <f>'Input Cashflows'!P39</f>
        <v>0</v>
      </c>
      <c r="Q41" s="189">
        <f>'Input Cashflows'!Q39</f>
        <v>0</v>
      </c>
      <c r="R41" s="189">
        <f>'Input Cashflows'!R39</f>
        <v>0</v>
      </c>
      <c r="S41" s="189">
        <f>'Input Cashflows'!S39</f>
        <v>0</v>
      </c>
      <c r="T41" s="189">
        <f>'Input Cashflows'!T39</f>
        <v>0</v>
      </c>
      <c r="U41" s="189">
        <f>'Input Cashflows'!U39</f>
        <v>0</v>
      </c>
      <c r="V41" s="189">
        <f>'Input Cashflows'!V39</f>
        <v>0</v>
      </c>
      <c r="W41" s="189">
        <f>'Input Cashflows'!W39</f>
        <v>0</v>
      </c>
      <c r="X41" s="189">
        <f>'Input Cashflows'!X39</f>
        <v>0</v>
      </c>
      <c r="Y41" s="189">
        <f>'Input Cashflows'!Y39</f>
        <v>0</v>
      </c>
      <c r="Z41" s="189">
        <f>'Input Cashflows'!Z39</f>
        <v>0</v>
      </c>
      <c r="AA41" s="189">
        <f>'Input Cashflows'!AA39</f>
        <v>0</v>
      </c>
      <c r="AB41" s="189">
        <f>'Input Cashflows'!AB39</f>
        <v>0</v>
      </c>
      <c r="AC41" s="189">
        <f>'Input Cashflows'!AC39</f>
        <v>0</v>
      </c>
      <c r="AD41" s="189">
        <f>'Input Cashflows'!AD39</f>
        <v>0</v>
      </c>
      <c r="AE41" s="189">
        <f>'Input Cashflows'!AE39</f>
        <v>0</v>
      </c>
      <c r="AF41" s="189">
        <f>'Input Cashflows'!AF39</f>
        <v>0</v>
      </c>
      <c r="AG41" s="189">
        <f>'Input Cashflows'!AG39</f>
        <v>0</v>
      </c>
      <c r="AH41" s="189">
        <f>'Input Cashflows'!AH39</f>
        <v>0</v>
      </c>
      <c r="AI41" s="189">
        <f>'Input Cashflows'!AI39</f>
        <v>0</v>
      </c>
      <c r="AJ41" s="189">
        <f>'Input Cashflows'!AJ39</f>
        <v>0</v>
      </c>
      <c r="AK41" s="189">
        <f>'Input Cashflows'!AK39</f>
        <v>0</v>
      </c>
      <c r="AL41" s="189">
        <f>'Input Cashflows'!AL39</f>
        <v>0</v>
      </c>
      <c r="AM41" s="189">
        <f>'Input Cashflows'!AM39</f>
        <v>0</v>
      </c>
      <c r="AN41" s="189">
        <f>'Input Cashflows'!AN39</f>
        <v>0</v>
      </c>
      <c r="AO41" s="189">
        <f>'Input Cashflows'!AO39</f>
        <v>0</v>
      </c>
      <c r="AP41" s="189">
        <f>'Input Cashflows'!AP39</f>
        <v>0</v>
      </c>
      <c r="AQ41" s="189">
        <f>'Input Cashflows'!AQ39</f>
        <v>0</v>
      </c>
      <c r="AR41" s="189">
        <f>'Input Cashflows'!AR39</f>
        <v>0</v>
      </c>
      <c r="AS41" s="189">
        <f>'Input Cashflows'!AS39</f>
        <v>0</v>
      </c>
      <c r="AT41" s="189">
        <f>'Input Cashflows'!AT39</f>
        <v>0</v>
      </c>
      <c r="AU41" s="190">
        <f>'Input Cashflows'!AU39</f>
        <v>0</v>
      </c>
      <c r="BO41" s="157" t="str">
        <f t="shared" si="40"/>
        <v>Direct Government receipts</v>
      </c>
      <c r="BP41" s="148">
        <f t="shared" ref="BP41:CX41" si="45">M41</f>
        <v>0</v>
      </c>
      <c r="BQ41" s="148">
        <f t="shared" si="45"/>
        <v>0</v>
      </c>
      <c r="BR41" s="148">
        <f t="shared" si="45"/>
        <v>0</v>
      </c>
      <c r="BS41" s="148">
        <f t="shared" si="45"/>
        <v>0</v>
      </c>
      <c r="BT41" s="148">
        <f t="shared" si="45"/>
        <v>0</v>
      </c>
      <c r="BU41" s="148">
        <f t="shared" si="45"/>
        <v>0</v>
      </c>
      <c r="BV41" s="148">
        <f t="shared" si="45"/>
        <v>0</v>
      </c>
      <c r="BW41" s="148">
        <f t="shared" si="45"/>
        <v>0</v>
      </c>
      <c r="BX41" s="148">
        <f t="shared" si="45"/>
        <v>0</v>
      </c>
      <c r="BY41" s="148">
        <f t="shared" si="45"/>
        <v>0</v>
      </c>
      <c r="BZ41" s="148">
        <f t="shared" si="45"/>
        <v>0</v>
      </c>
      <c r="CA41" s="148">
        <f t="shared" si="45"/>
        <v>0</v>
      </c>
      <c r="CB41" s="148">
        <f t="shared" si="45"/>
        <v>0</v>
      </c>
      <c r="CC41" s="148">
        <f t="shared" si="45"/>
        <v>0</v>
      </c>
      <c r="CD41" s="148">
        <f t="shared" si="45"/>
        <v>0</v>
      </c>
      <c r="CE41" s="148">
        <f t="shared" si="45"/>
        <v>0</v>
      </c>
      <c r="CF41" s="148">
        <f t="shared" si="45"/>
        <v>0</v>
      </c>
      <c r="CG41" s="148">
        <f t="shared" si="45"/>
        <v>0</v>
      </c>
      <c r="CH41" s="148">
        <f t="shared" si="45"/>
        <v>0</v>
      </c>
      <c r="CI41" s="148">
        <f t="shared" si="45"/>
        <v>0</v>
      </c>
      <c r="CJ41" s="148">
        <f t="shared" si="45"/>
        <v>0</v>
      </c>
      <c r="CK41" s="148">
        <f t="shared" si="45"/>
        <v>0</v>
      </c>
      <c r="CL41" s="148">
        <f t="shared" si="45"/>
        <v>0</v>
      </c>
      <c r="CM41" s="148">
        <f t="shared" si="45"/>
        <v>0</v>
      </c>
      <c r="CN41" s="148">
        <f t="shared" si="45"/>
        <v>0</v>
      </c>
      <c r="CO41" s="148">
        <f t="shared" si="45"/>
        <v>0</v>
      </c>
      <c r="CP41" s="148">
        <f t="shared" si="45"/>
        <v>0</v>
      </c>
      <c r="CQ41" s="148">
        <f t="shared" si="45"/>
        <v>0</v>
      </c>
      <c r="CR41" s="148">
        <f t="shared" si="45"/>
        <v>0</v>
      </c>
      <c r="CS41" s="148">
        <f t="shared" si="45"/>
        <v>0</v>
      </c>
      <c r="CT41" s="148">
        <f t="shared" si="45"/>
        <v>0</v>
      </c>
      <c r="CU41" s="148">
        <f t="shared" si="45"/>
        <v>0</v>
      </c>
      <c r="CV41" s="148">
        <f t="shared" si="45"/>
        <v>0</v>
      </c>
      <c r="CW41" s="148">
        <f t="shared" si="45"/>
        <v>0</v>
      </c>
      <c r="CX41" s="149">
        <f t="shared" si="45"/>
        <v>0</v>
      </c>
    </row>
    <row r="42" spans="3:102" ht="15.75" outlineLevel="1" thickBot="1" x14ac:dyDescent="0.3">
      <c r="C42" s="4" t="str">
        <f t="shared" si="1"/>
        <v>Line 42: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42" s="4">
        <f t="shared" si="2"/>
        <v>42</v>
      </c>
      <c r="F42" s="4" t="s">
        <v>13</v>
      </c>
      <c r="G42" s="4" t="s">
        <v>10</v>
      </c>
      <c r="H42" s="1" t="s">
        <v>30</v>
      </c>
      <c r="I42" s="1" t="s">
        <v>10</v>
      </c>
      <c r="J42" s="2" t="s">
        <v>11</v>
      </c>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BO42" s="155" t="s">
        <v>236</v>
      </c>
      <c r="BP42" s="146">
        <f t="shared" ref="BP42:CX42" si="46">BP36-BP37</f>
        <v>0</v>
      </c>
      <c r="BQ42" s="146">
        <f t="shared" si="46"/>
        <v>0</v>
      </c>
      <c r="BR42" s="146">
        <f t="shared" si="46"/>
        <v>0</v>
      </c>
      <c r="BS42" s="146">
        <f t="shared" si="46"/>
        <v>0</v>
      </c>
      <c r="BT42" s="146">
        <f t="shared" si="46"/>
        <v>0</v>
      </c>
      <c r="BU42" s="146">
        <f t="shared" si="46"/>
        <v>0</v>
      </c>
      <c r="BV42" s="146">
        <f t="shared" si="46"/>
        <v>0</v>
      </c>
      <c r="BW42" s="146">
        <f t="shared" si="46"/>
        <v>0</v>
      </c>
      <c r="BX42" s="146">
        <f t="shared" si="46"/>
        <v>0</v>
      </c>
      <c r="BY42" s="146">
        <f t="shared" si="46"/>
        <v>0</v>
      </c>
      <c r="BZ42" s="146">
        <f t="shared" si="46"/>
        <v>0</v>
      </c>
      <c r="CA42" s="146">
        <f t="shared" si="46"/>
        <v>0</v>
      </c>
      <c r="CB42" s="146">
        <f t="shared" si="46"/>
        <v>0</v>
      </c>
      <c r="CC42" s="146">
        <f t="shared" si="46"/>
        <v>0</v>
      </c>
      <c r="CD42" s="146">
        <f t="shared" si="46"/>
        <v>0</v>
      </c>
      <c r="CE42" s="146">
        <f t="shared" si="46"/>
        <v>0</v>
      </c>
      <c r="CF42" s="146">
        <f t="shared" si="46"/>
        <v>0</v>
      </c>
      <c r="CG42" s="146">
        <f t="shared" si="46"/>
        <v>0</v>
      </c>
      <c r="CH42" s="146">
        <f t="shared" si="46"/>
        <v>0</v>
      </c>
      <c r="CI42" s="146">
        <f t="shared" si="46"/>
        <v>0</v>
      </c>
      <c r="CJ42" s="146">
        <f t="shared" si="46"/>
        <v>0</v>
      </c>
      <c r="CK42" s="146">
        <f t="shared" si="46"/>
        <v>0</v>
      </c>
      <c r="CL42" s="146">
        <f t="shared" si="46"/>
        <v>0</v>
      </c>
      <c r="CM42" s="146">
        <f t="shared" si="46"/>
        <v>0</v>
      </c>
      <c r="CN42" s="146">
        <f t="shared" si="46"/>
        <v>0</v>
      </c>
      <c r="CO42" s="146">
        <f t="shared" si="46"/>
        <v>0</v>
      </c>
      <c r="CP42" s="146">
        <f t="shared" si="46"/>
        <v>0</v>
      </c>
      <c r="CQ42" s="146">
        <f t="shared" si="46"/>
        <v>0</v>
      </c>
      <c r="CR42" s="146">
        <f t="shared" si="46"/>
        <v>0</v>
      </c>
      <c r="CS42" s="146">
        <f t="shared" si="46"/>
        <v>0</v>
      </c>
      <c r="CT42" s="146">
        <f t="shared" si="46"/>
        <v>0</v>
      </c>
      <c r="CU42" s="146">
        <f t="shared" si="46"/>
        <v>0</v>
      </c>
      <c r="CV42" s="146">
        <f t="shared" si="46"/>
        <v>0</v>
      </c>
      <c r="CW42" s="146">
        <f t="shared" si="46"/>
        <v>0</v>
      </c>
      <c r="CX42" s="147">
        <f t="shared" si="46"/>
        <v>0</v>
      </c>
    </row>
    <row r="43" spans="3:102" outlineLevel="1" x14ac:dyDescent="0.25">
      <c r="C43" s="4" t="str">
        <f t="shared" si="1"/>
        <v>Line 43: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43" s="4">
        <f t="shared" si="2"/>
        <v>43</v>
      </c>
      <c r="F43" s="4" t="s">
        <v>7</v>
      </c>
      <c r="G43" s="4" t="s">
        <v>10</v>
      </c>
      <c r="H43" s="1" t="s">
        <v>19</v>
      </c>
      <c r="I43" s="1" t="s">
        <v>10</v>
      </c>
      <c r="K43" s="1" t="str">
        <f t="shared" ref="K43:K48" si="47">"Relative "&amp;K36</f>
        <v>Relative Gross Operating Income to Company</v>
      </c>
      <c r="M43" s="14">
        <f ca="1">OFFSET('Stress Multipliers'!AR$39,10*$J$14,0)</f>
        <v>1</v>
      </c>
      <c r="N43" s="5">
        <f ca="1">OFFSET('Stress Multipliers'!AS$39,10*$J$14,0)</f>
        <v>1</v>
      </c>
      <c r="O43" s="5">
        <f ca="1">OFFSET('Stress Multipliers'!AT$39,10*$J$14,0)</f>
        <v>1</v>
      </c>
      <c r="P43" s="5">
        <f ca="1">OFFSET('Stress Multipliers'!AU$39,10*$J$14,0)</f>
        <v>1</v>
      </c>
      <c r="Q43" s="5">
        <f ca="1">OFFSET('Stress Multipliers'!AV$39,10*$J$14,0)</f>
        <v>1</v>
      </c>
      <c r="R43" s="5">
        <f ca="1">OFFSET('Stress Multipliers'!AW$39,10*$J$14,0)</f>
        <v>1</v>
      </c>
      <c r="S43" s="5">
        <f ca="1">OFFSET('Stress Multipliers'!AX$39,10*$J$14,0)</f>
        <v>1</v>
      </c>
      <c r="T43" s="5">
        <f ca="1">OFFSET('Stress Multipliers'!AY$39,10*$J$14,0)</f>
        <v>1</v>
      </c>
      <c r="U43" s="5">
        <f ca="1">OFFSET('Stress Multipliers'!AZ$39,10*$J$14,0)</f>
        <v>1</v>
      </c>
      <c r="V43" s="5">
        <f ca="1">OFFSET('Stress Multipliers'!BA$39,10*$J$14,0)</f>
        <v>1</v>
      </c>
      <c r="W43" s="5">
        <f ca="1">OFFSET('Stress Multipliers'!BB$39,10*$J$14,0)</f>
        <v>1</v>
      </c>
      <c r="X43" s="5">
        <f ca="1">OFFSET('Stress Multipliers'!BC$39,10*$J$14,0)</f>
        <v>1</v>
      </c>
      <c r="Y43" s="5">
        <f ca="1">OFFSET('Stress Multipliers'!BD$39,10*$J$14,0)</f>
        <v>1</v>
      </c>
      <c r="Z43" s="5">
        <f ca="1">OFFSET('Stress Multipliers'!BE$39,10*$J$14,0)</f>
        <v>1</v>
      </c>
      <c r="AA43" s="5">
        <f ca="1">OFFSET('Stress Multipliers'!BF$39,10*$J$14,0)</f>
        <v>1</v>
      </c>
      <c r="AB43" s="5">
        <f ca="1">OFFSET('Stress Multipliers'!BG$39,10*$J$14,0)</f>
        <v>1</v>
      </c>
      <c r="AC43" s="5">
        <f ca="1">OFFSET('Stress Multipliers'!BH$39,10*$J$14,0)</f>
        <v>1</v>
      </c>
      <c r="AD43" s="5">
        <f ca="1">OFFSET('Stress Multipliers'!BI$39,10*$J$14,0)</f>
        <v>1</v>
      </c>
      <c r="AE43" s="5">
        <f ca="1">OFFSET('Stress Multipliers'!BJ$39,10*$J$14,0)</f>
        <v>1</v>
      </c>
      <c r="AF43" s="5">
        <f ca="1">OFFSET('Stress Multipliers'!BK$39,10*$J$14,0)</f>
        <v>1</v>
      </c>
      <c r="AG43" s="5">
        <f ca="1">OFFSET('Stress Multipliers'!BL$39,10*$J$14,0)</f>
        <v>1</v>
      </c>
      <c r="AH43" s="5">
        <f ca="1">OFFSET('Stress Multipliers'!BM$39,10*$J$14,0)</f>
        <v>1</v>
      </c>
      <c r="AI43" s="5">
        <f ca="1">OFFSET('Stress Multipliers'!BN$39,10*$J$14,0)</f>
        <v>1</v>
      </c>
      <c r="AJ43" s="5">
        <f ca="1">OFFSET('Stress Multipliers'!BO$39,10*$J$14,0)</f>
        <v>1</v>
      </c>
      <c r="AK43" s="5">
        <f ca="1">OFFSET('Stress Multipliers'!BP$39,10*$J$14,0)</f>
        <v>1</v>
      </c>
      <c r="AL43" s="5">
        <f ca="1">OFFSET('Stress Multipliers'!BQ$39,10*$J$14,0)</f>
        <v>1</v>
      </c>
      <c r="AM43" s="5">
        <f ca="1">OFFSET('Stress Multipliers'!BR$39,10*$J$14,0)</f>
        <v>1</v>
      </c>
      <c r="AN43" s="5">
        <f ca="1">OFFSET('Stress Multipliers'!BS$39,10*$J$14,0)</f>
        <v>1</v>
      </c>
      <c r="AO43" s="5">
        <f ca="1">OFFSET('Stress Multipliers'!BT$39,10*$J$14,0)</f>
        <v>1</v>
      </c>
      <c r="AP43" s="5">
        <f ca="1">OFFSET('Stress Multipliers'!BU$39,10*$J$14,0)</f>
        <v>1</v>
      </c>
      <c r="AQ43" s="5">
        <f ca="1">OFFSET('Stress Multipliers'!BV$39,10*$J$14,0)</f>
        <v>1</v>
      </c>
      <c r="AR43" s="5">
        <f ca="1">OFFSET('Stress Multipliers'!BW$39,10*$J$14,0)</f>
        <v>1</v>
      </c>
      <c r="AS43" s="5">
        <f ca="1">OFFSET('Stress Multipliers'!BX$39,10*$J$14,0)</f>
        <v>1</v>
      </c>
      <c r="AT43" s="5">
        <f ca="1">OFFSET('Stress Multipliers'!BY$39,10*$J$14,0)</f>
        <v>1</v>
      </c>
      <c r="AU43" s="6">
        <f ca="1">OFFSET('Stress Multipliers'!BZ$39,10*$J$14,0)</f>
        <v>1</v>
      </c>
      <c r="BO43" s="156" t="s">
        <v>237</v>
      </c>
      <c r="BP43" s="150">
        <f t="shared" ref="BP43:CX43" si="48">BP38+BP39</f>
        <v>0</v>
      </c>
      <c r="BQ43" s="150">
        <f t="shared" si="48"/>
        <v>0</v>
      </c>
      <c r="BR43" s="150">
        <f t="shared" si="48"/>
        <v>0</v>
      </c>
      <c r="BS43" s="150">
        <f t="shared" si="48"/>
        <v>0</v>
      </c>
      <c r="BT43" s="150">
        <f t="shared" si="48"/>
        <v>0</v>
      </c>
      <c r="BU43" s="150">
        <f t="shared" si="48"/>
        <v>0</v>
      </c>
      <c r="BV43" s="150">
        <f t="shared" si="48"/>
        <v>0</v>
      </c>
      <c r="BW43" s="150">
        <f t="shared" si="48"/>
        <v>0</v>
      </c>
      <c r="BX43" s="150">
        <f t="shared" si="48"/>
        <v>0</v>
      </c>
      <c r="BY43" s="150">
        <f t="shared" si="48"/>
        <v>0</v>
      </c>
      <c r="BZ43" s="150">
        <f t="shared" si="48"/>
        <v>0</v>
      </c>
      <c r="CA43" s="150">
        <f t="shared" si="48"/>
        <v>0</v>
      </c>
      <c r="CB43" s="150">
        <f t="shared" si="48"/>
        <v>0</v>
      </c>
      <c r="CC43" s="150">
        <f t="shared" si="48"/>
        <v>0</v>
      </c>
      <c r="CD43" s="150">
        <f t="shared" si="48"/>
        <v>0</v>
      </c>
      <c r="CE43" s="150">
        <f t="shared" si="48"/>
        <v>0</v>
      </c>
      <c r="CF43" s="150">
        <f t="shared" si="48"/>
        <v>0</v>
      </c>
      <c r="CG43" s="150">
        <f t="shared" si="48"/>
        <v>0</v>
      </c>
      <c r="CH43" s="150">
        <f t="shared" si="48"/>
        <v>0</v>
      </c>
      <c r="CI43" s="150">
        <f t="shared" si="48"/>
        <v>0</v>
      </c>
      <c r="CJ43" s="150">
        <f t="shared" si="48"/>
        <v>0</v>
      </c>
      <c r="CK43" s="150">
        <f t="shared" si="48"/>
        <v>0</v>
      </c>
      <c r="CL43" s="150">
        <f t="shared" si="48"/>
        <v>0</v>
      </c>
      <c r="CM43" s="150">
        <f t="shared" si="48"/>
        <v>0</v>
      </c>
      <c r="CN43" s="150">
        <f t="shared" si="48"/>
        <v>0</v>
      </c>
      <c r="CO43" s="150">
        <f t="shared" si="48"/>
        <v>0</v>
      </c>
      <c r="CP43" s="150">
        <f t="shared" si="48"/>
        <v>0</v>
      </c>
      <c r="CQ43" s="150">
        <f t="shared" si="48"/>
        <v>0</v>
      </c>
      <c r="CR43" s="150">
        <f t="shared" si="48"/>
        <v>0</v>
      </c>
      <c r="CS43" s="150">
        <f t="shared" si="48"/>
        <v>0</v>
      </c>
      <c r="CT43" s="150">
        <f t="shared" si="48"/>
        <v>0</v>
      </c>
      <c r="CU43" s="150">
        <f t="shared" si="48"/>
        <v>0</v>
      </c>
      <c r="CV43" s="150">
        <f t="shared" si="48"/>
        <v>0</v>
      </c>
      <c r="CW43" s="150">
        <f t="shared" si="48"/>
        <v>0</v>
      </c>
      <c r="CX43" s="151">
        <f t="shared" si="48"/>
        <v>0</v>
      </c>
    </row>
    <row r="44" spans="3:102" outlineLevel="1" x14ac:dyDescent="0.25">
      <c r="C44" s="4" t="str">
        <f t="shared" si="1"/>
        <v>Line 44: Relative Operating Expenses. This is a scenario multiplier. This is the multiplier on the costs.  Typical causes of an increase could be as follows: higher maintenance, additional staff, increases in commodity prices, increases in FX expenses, increases due to inflation.</v>
      </c>
      <c r="E44" s="4">
        <f t="shared" si="2"/>
        <v>44</v>
      </c>
      <c r="F44" s="4" t="s">
        <v>7</v>
      </c>
      <c r="G44" s="4" t="s">
        <v>10</v>
      </c>
      <c r="H44" s="1" t="s">
        <v>17</v>
      </c>
      <c r="I44" s="1" t="s">
        <v>10</v>
      </c>
      <c r="K44" s="1" t="str">
        <f t="shared" si="47"/>
        <v>Relative Operating Expenses</v>
      </c>
      <c r="M44" s="15">
        <f ca="1">OFFSET('Stress Multipliers'!AR$39,10*$J$14+1,0)</f>
        <v>1</v>
      </c>
      <c r="N44" s="7">
        <f ca="1">OFFSET('Stress Multipliers'!AS$39,10*$J$14+1,0)</f>
        <v>1</v>
      </c>
      <c r="O44" s="7">
        <f ca="1">OFFSET('Stress Multipliers'!AT$39,10*$J$14+1,0)</f>
        <v>1</v>
      </c>
      <c r="P44" s="7">
        <f ca="1">OFFSET('Stress Multipliers'!AU$39,10*$J$14+1,0)</f>
        <v>1</v>
      </c>
      <c r="Q44" s="7">
        <f ca="1">OFFSET('Stress Multipliers'!AV$39,10*$J$14+1,0)</f>
        <v>1</v>
      </c>
      <c r="R44" s="7">
        <f ca="1">OFFSET('Stress Multipliers'!AW$39,10*$J$14+1,0)</f>
        <v>1</v>
      </c>
      <c r="S44" s="7">
        <f ca="1">OFFSET('Stress Multipliers'!AX$39,10*$J$14+1,0)</f>
        <v>1</v>
      </c>
      <c r="T44" s="7">
        <f ca="1">OFFSET('Stress Multipliers'!AY$39,10*$J$14+1,0)</f>
        <v>1</v>
      </c>
      <c r="U44" s="7">
        <f ca="1">OFFSET('Stress Multipliers'!AZ$39,10*$J$14+1,0)</f>
        <v>1</v>
      </c>
      <c r="V44" s="7">
        <f ca="1">OFFSET('Stress Multipliers'!BA$39,10*$J$14+1,0)</f>
        <v>1</v>
      </c>
      <c r="W44" s="7">
        <f ca="1">OFFSET('Stress Multipliers'!BB$39,10*$J$14+1,0)</f>
        <v>1</v>
      </c>
      <c r="X44" s="7">
        <f ca="1">OFFSET('Stress Multipliers'!BC$39,10*$J$14+1,0)</f>
        <v>1</v>
      </c>
      <c r="Y44" s="7">
        <f ca="1">OFFSET('Stress Multipliers'!BD$39,10*$J$14+1,0)</f>
        <v>1</v>
      </c>
      <c r="Z44" s="7">
        <f ca="1">OFFSET('Stress Multipliers'!BE$39,10*$J$14+1,0)</f>
        <v>1</v>
      </c>
      <c r="AA44" s="7">
        <f ca="1">OFFSET('Stress Multipliers'!BF$39,10*$J$14+1,0)</f>
        <v>1</v>
      </c>
      <c r="AB44" s="7">
        <f ca="1">OFFSET('Stress Multipliers'!BG$39,10*$J$14+1,0)</f>
        <v>1</v>
      </c>
      <c r="AC44" s="7">
        <f ca="1">OFFSET('Stress Multipliers'!BH$39,10*$J$14+1,0)</f>
        <v>1</v>
      </c>
      <c r="AD44" s="7">
        <f ca="1">OFFSET('Stress Multipliers'!BI$39,10*$J$14+1,0)</f>
        <v>1</v>
      </c>
      <c r="AE44" s="7">
        <f ca="1">OFFSET('Stress Multipliers'!BJ$39,10*$J$14+1,0)</f>
        <v>1</v>
      </c>
      <c r="AF44" s="7">
        <f ca="1">OFFSET('Stress Multipliers'!BK$39,10*$J$14+1,0)</f>
        <v>1</v>
      </c>
      <c r="AG44" s="7">
        <f ca="1">OFFSET('Stress Multipliers'!BL$39,10*$J$14+1,0)</f>
        <v>1</v>
      </c>
      <c r="AH44" s="7">
        <f ca="1">OFFSET('Stress Multipliers'!BM$39,10*$J$14+1,0)</f>
        <v>1</v>
      </c>
      <c r="AI44" s="7">
        <f ca="1">OFFSET('Stress Multipliers'!BN$39,10*$J$14+1,0)</f>
        <v>1</v>
      </c>
      <c r="AJ44" s="7">
        <f ca="1">OFFSET('Stress Multipliers'!BO$39,10*$J$14+1,0)</f>
        <v>1</v>
      </c>
      <c r="AK44" s="7">
        <f ca="1">OFFSET('Stress Multipliers'!BP$39,10*$J$14+1,0)</f>
        <v>1</v>
      </c>
      <c r="AL44" s="7">
        <f ca="1">OFFSET('Stress Multipliers'!BQ$39,10*$J$14+1,0)</f>
        <v>1</v>
      </c>
      <c r="AM44" s="7">
        <f ca="1">OFFSET('Stress Multipliers'!BR$39,10*$J$14+1,0)</f>
        <v>1</v>
      </c>
      <c r="AN44" s="7">
        <f ca="1">OFFSET('Stress Multipliers'!BS$39,10*$J$14+1,0)</f>
        <v>1</v>
      </c>
      <c r="AO44" s="7">
        <f ca="1">OFFSET('Stress Multipliers'!BT$39,10*$J$14+1,0)</f>
        <v>1</v>
      </c>
      <c r="AP44" s="7">
        <f ca="1">OFFSET('Stress Multipliers'!BU$39,10*$J$14+1,0)</f>
        <v>1</v>
      </c>
      <c r="AQ44" s="7">
        <f ca="1">OFFSET('Stress Multipliers'!BV$39,10*$J$14+1,0)</f>
        <v>1</v>
      </c>
      <c r="AR44" s="7">
        <f ca="1">OFFSET('Stress Multipliers'!BW$39,10*$J$14+1,0)</f>
        <v>1</v>
      </c>
      <c r="AS44" s="7">
        <f ca="1">OFFSET('Stress Multipliers'!BX$39,10*$J$14+1,0)</f>
        <v>1</v>
      </c>
      <c r="AT44" s="7">
        <f ca="1">OFFSET('Stress Multipliers'!BY$39,10*$J$14+1,0)</f>
        <v>1</v>
      </c>
      <c r="AU44" s="8">
        <f ca="1">OFFSET('Stress Multipliers'!BZ$39,10*$J$14+1,0)</f>
        <v>1</v>
      </c>
      <c r="BO44" s="157" t="s">
        <v>241</v>
      </c>
      <c r="BP44" s="148">
        <f>BP40-BP41</f>
        <v>0</v>
      </c>
      <c r="BQ44" s="148">
        <f t="shared" ref="BQ44:CX44" si="49">BQ40-BQ41</f>
        <v>0</v>
      </c>
      <c r="BR44" s="148">
        <f t="shared" si="49"/>
        <v>0</v>
      </c>
      <c r="BS44" s="148">
        <f t="shared" si="49"/>
        <v>0</v>
      </c>
      <c r="BT44" s="148">
        <f t="shared" si="49"/>
        <v>0</v>
      </c>
      <c r="BU44" s="148">
        <f t="shared" si="49"/>
        <v>0</v>
      </c>
      <c r="BV44" s="148">
        <f t="shared" si="49"/>
        <v>0</v>
      </c>
      <c r="BW44" s="148">
        <f t="shared" si="49"/>
        <v>0</v>
      </c>
      <c r="BX44" s="148">
        <f t="shared" si="49"/>
        <v>0</v>
      </c>
      <c r="BY44" s="148">
        <f t="shared" si="49"/>
        <v>0</v>
      </c>
      <c r="BZ44" s="148">
        <f t="shared" si="49"/>
        <v>0</v>
      </c>
      <c r="CA44" s="148">
        <f t="shared" si="49"/>
        <v>0</v>
      </c>
      <c r="CB44" s="148">
        <f t="shared" si="49"/>
        <v>0</v>
      </c>
      <c r="CC44" s="148">
        <f t="shared" si="49"/>
        <v>0</v>
      </c>
      <c r="CD44" s="148">
        <f t="shared" si="49"/>
        <v>0</v>
      </c>
      <c r="CE44" s="148">
        <f t="shared" si="49"/>
        <v>0</v>
      </c>
      <c r="CF44" s="148">
        <f t="shared" si="49"/>
        <v>0</v>
      </c>
      <c r="CG44" s="148">
        <f t="shared" si="49"/>
        <v>0</v>
      </c>
      <c r="CH44" s="148">
        <f t="shared" si="49"/>
        <v>0</v>
      </c>
      <c r="CI44" s="148">
        <f t="shared" si="49"/>
        <v>0</v>
      </c>
      <c r="CJ44" s="148">
        <f t="shared" si="49"/>
        <v>0</v>
      </c>
      <c r="CK44" s="148">
        <f t="shared" si="49"/>
        <v>0</v>
      </c>
      <c r="CL44" s="148">
        <f t="shared" si="49"/>
        <v>0</v>
      </c>
      <c r="CM44" s="148">
        <f t="shared" si="49"/>
        <v>0</v>
      </c>
      <c r="CN44" s="148">
        <f t="shared" si="49"/>
        <v>0</v>
      </c>
      <c r="CO44" s="148">
        <f t="shared" si="49"/>
        <v>0</v>
      </c>
      <c r="CP44" s="148">
        <f t="shared" si="49"/>
        <v>0</v>
      </c>
      <c r="CQ44" s="148">
        <f t="shared" si="49"/>
        <v>0</v>
      </c>
      <c r="CR44" s="148">
        <f t="shared" si="49"/>
        <v>0</v>
      </c>
      <c r="CS44" s="148">
        <f t="shared" si="49"/>
        <v>0</v>
      </c>
      <c r="CT44" s="148">
        <f t="shared" si="49"/>
        <v>0</v>
      </c>
      <c r="CU44" s="148">
        <f t="shared" si="49"/>
        <v>0</v>
      </c>
      <c r="CV44" s="148">
        <f t="shared" si="49"/>
        <v>0</v>
      </c>
      <c r="CW44" s="148">
        <f t="shared" si="49"/>
        <v>0</v>
      </c>
      <c r="CX44" s="149">
        <f t="shared" si="49"/>
        <v>0</v>
      </c>
    </row>
    <row r="45" spans="3:102" outlineLevel="1" x14ac:dyDescent="0.25">
      <c r="C45" s="4" t="str">
        <f t="shared" si="1"/>
        <v>Line 45: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45" s="4">
        <f t="shared" si="2"/>
        <v>45</v>
      </c>
      <c r="F45" s="4" t="s">
        <v>7</v>
      </c>
      <c r="G45" s="4" t="s">
        <v>10</v>
      </c>
      <c r="H45" s="1" t="s">
        <v>50</v>
      </c>
      <c r="I45" s="1" t="s">
        <v>10</v>
      </c>
      <c r="K45" s="1" t="str">
        <f t="shared" si="47"/>
        <v>Relative Expected Debt Principal Repayments</v>
      </c>
      <c r="M45" s="15">
        <f ca="1">OFFSET('Stress Multipliers'!AR$39,10*$J$14+1,0)</f>
        <v>1</v>
      </c>
      <c r="N45" s="7">
        <f ca="1">OFFSET('Stress Multipliers'!AS$39,10*$J$14+1,0)</f>
        <v>1</v>
      </c>
      <c r="O45" s="7">
        <f ca="1">OFFSET('Stress Multipliers'!AT$39,10*$J$14+1,0)</f>
        <v>1</v>
      </c>
      <c r="P45" s="7">
        <f ca="1">OFFSET('Stress Multipliers'!AU$39,10*$J$14+1,0)</f>
        <v>1</v>
      </c>
      <c r="Q45" s="7">
        <f ca="1">OFFSET('Stress Multipliers'!AV$39,10*$J$14+1,0)</f>
        <v>1</v>
      </c>
      <c r="R45" s="7">
        <f ca="1">OFFSET('Stress Multipliers'!AW$39,10*$J$14+1,0)</f>
        <v>1</v>
      </c>
      <c r="S45" s="7">
        <f ca="1">OFFSET('Stress Multipliers'!AX$39,10*$J$14+1,0)</f>
        <v>1</v>
      </c>
      <c r="T45" s="7">
        <f ca="1">OFFSET('Stress Multipliers'!AY$39,10*$J$14+1,0)</f>
        <v>1</v>
      </c>
      <c r="U45" s="7">
        <f ca="1">OFFSET('Stress Multipliers'!AZ$39,10*$J$14+1,0)</f>
        <v>1</v>
      </c>
      <c r="V45" s="7">
        <f ca="1">OFFSET('Stress Multipliers'!BA$39,10*$J$14+1,0)</f>
        <v>1</v>
      </c>
      <c r="W45" s="7">
        <f ca="1">OFFSET('Stress Multipliers'!BB$39,10*$J$14+1,0)</f>
        <v>1</v>
      </c>
      <c r="X45" s="7">
        <f ca="1">OFFSET('Stress Multipliers'!BC$39,10*$J$14+1,0)</f>
        <v>1</v>
      </c>
      <c r="Y45" s="7">
        <f ca="1">OFFSET('Stress Multipliers'!BD$39,10*$J$14+1,0)</f>
        <v>1</v>
      </c>
      <c r="Z45" s="7">
        <f ca="1">OFFSET('Stress Multipliers'!BE$39,10*$J$14+1,0)</f>
        <v>1</v>
      </c>
      <c r="AA45" s="7">
        <f ca="1">OFFSET('Stress Multipliers'!BF$39,10*$J$14+1,0)</f>
        <v>1</v>
      </c>
      <c r="AB45" s="7">
        <f ca="1">OFFSET('Stress Multipliers'!BG$39,10*$J$14+1,0)</f>
        <v>1</v>
      </c>
      <c r="AC45" s="7">
        <f ca="1">OFFSET('Stress Multipliers'!BH$39,10*$J$14+1,0)</f>
        <v>1</v>
      </c>
      <c r="AD45" s="7">
        <f ca="1">OFFSET('Stress Multipliers'!BI$39,10*$J$14+1,0)</f>
        <v>1</v>
      </c>
      <c r="AE45" s="7">
        <f ca="1">OFFSET('Stress Multipliers'!BJ$39,10*$J$14+1,0)</f>
        <v>1</v>
      </c>
      <c r="AF45" s="7">
        <f ca="1">OFFSET('Stress Multipliers'!BK$39,10*$J$14+1,0)</f>
        <v>1</v>
      </c>
      <c r="AG45" s="7">
        <f ca="1">OFFSET('Stress Multipliers'!BL$39,10*$J$14+1,0)</f>
        <v>1</v>
      </c>
      <c r="AH45" s="7">
        <f ca="1">OFFSET('Stress Multipliers'!BM$39,10*$J$14+1,0)</f>
        <v>1</v>
      </c>
      <c r="AI45" s="7">
        <f ca="1">OFFSET('Stress Multipliers'!BN$39,10*$J$14+1,0)</f>
        <v>1</v>
      </c>
      <c r="AJ45" s="7">
        <f ca="1">OFFSET('Stress Multipliers'!BO$39,10*$J$14+1,0)</f>
        <v>1</v>
      </c>
      <c r="AK45" s="7">
        <f ca="1">OFFSET('Stress Multipliers'!BP$39,10*$J$14+1,0)</f>
        <v>1</v>
      </c>
      <c r="AL45" s="7">
        <f ca="1">OFFSET('Stress Multipliers'!BQ$39,10*$J$14+1,0)</f>
        <v>1</v>
      </c>
      <c r="AM45" s="7">
        <f ca="1">OFFSET('Stress Multipliers'!BR$39,10*$J$14+1,0)</f>
        <v>1</v>
      </c>
      <c r="AN45" s="7">
        <f ca="1">OFFSET('Stress Multipliers'!BS$39,10*$J$14+1,0)</f>
        <v>1</v>
      </c>
      <c r="AO45" s="7">
        <f ca="1">OFFSET('Stress Multipliers'!BT$39,10*$J$14+1,0)</f>
        <v>1</v>
      </c>
      <c r="AP45" s="7">
        <f ca="1">OFFSET('Stress Multipliers'!BU$39,10*$J$14+1,0)</f>
        <v>1</v>
      </c>
      <c r="AQ45" s="7">
        <f ca="1">OFFSET('Stress Multipliers'!BV$39,10*$J$14+1,0)</f>
        <v>1</v>
      </c>
      <c r="AR45" s="7">
        <f ca="1">OFFSET('Stress Multipliers'!BW$39,10*$J$14+1,0)</f>
        <v>1</v>
      </c>
      <c r="AS45" s="7">
        <f ca="1">OFFSET('Stress Multipliers'!BX$39,10*$J$14+1,0)</f>
        <v>1</v>
      </c>
      <c r="AT45" s="7">
        <f ca="1">OFFSET('Stress Multipliers'!BY$39,10*$J$14+1,0)</f>
        <v>1</v>
      </c>
      <c r="AU45" s="8">
        <f ca="1">OFFSET('Stress Multipliers'!BZ$39,10*$J$14+1,0)</f>
        <v>1</v>
      </c>
    </row>
    <row r="46" spans="3:102" outlineLevel="1" x14ac:dyDescent="0.25">
      <c r="C46" s="4" t="str">
        <f t="shared" si="1"/>
        <v>Line 46: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46" s="4">
        <f t="shared" si="2"/>
        <v>46</v>
      </c>
      <c r="F46" s="4" t="s">
        <v>7</v>
      </c>
      <c r="G46" s="4" t="s">
        <v>10</v>
      </c>
      <c r="H46" s="1" t="s">
        <v>49</v>
      </c>
      <c r="I46" s="1" t="s">
        <v>10</v>
      </c>
      <c r="K46" s="1" t="str">
        <f t="shared" si="47"/>
        <v>Relative Expected Debt Interest Repayments</v>
      </c>
      <c r="M46" s="15">
        <f ca="1">OFFSET('Stress Multipliers'!AR$39,10*$J$14+1,0)</f>
        <v>1</v>
      </c>
      <c r="N46" s="7">
        <f ca="1">OFFSET('Stress Multipliers'!AS$39,10*$J$14+1,0)</f>
        <v>1</v>
      </c>
      <c r="O46" s="7">
        <f ca="1">OFFSET('Stress Multipliers'!AT$39,10*$J$14+1,0)</f>
        <v>1</v>
      </c>
      <c r="P46" s="7">
        <f ca="1">OFFSET('Stress Multipliers'!AU$39,10*$J$14+1,0)</f>
        <v>1</v>
      </c>
      <c r="Q46" s="7">
        <f ca="1">OFFSET('Stress Multipliers'!AV$39,10*$J$14+1,0)</f>
        <v>1</v>
      </c>
      <c r="R46" s="7">
        <f ca="1">OFFSET('Stress Multipliers'!AW$39,10*$J$14+1,0)</f>
        <v>1</v>
      </c>
      <c r="S46" s="7">
        <f ca="1">OFFSET('Stress Multipliers'!AX$39,10*$J$14+1,0)</f>
        <v>1</v>
      </c>
      <c r="T46" s="7">
        <f ca="1">OFFSET('Stress Multipliers'!AY$39,10*$J$14+1,0)</f>
        <v>1</v>
      </c>
      <c r="U46" s="7">
        <f ca="1">OFFSET('Stress Multipliers'!AZ$39,10*$J$14+1,0)</f>
        <v>1</v>
      </c>
      <c r="V46" s="7">
        <f ca="1">OFFSET('Stress Multipliers'!BA$39,10*$J$14+1,0)</f>
        <v>1</v>
      </c>
      <c r="W46" s="7">
        <f ca="1">OFFSET('Stress Multipliers'!BB$39,10*$J$14+1,0)</f>
        <v>1</v>
      </c>
      <c r="X46" s="7">
        <f ca="1">OFFSET('Stress Multipliers'!BC$39,10*$J$14+1,0)</f>
        <v>1</v>
      </c>
      <c r="Y46" s="7">
        <f ca="1">OFFSET('Stress Multipliers'!BD$39,10*$J$14+1,0)</f>
        <v>1</v>
      </c>
      <c r="Z46" s="7">
        <f ca="1">OFFSET('Stress Multipliers'!BE$39,10*$J$14+1,0)</f>
        <v>1</v>
      </c>
      <c r="AA46" s="7">
        <f ca="1">OFFSET('Stress Multipliers'!BF$39,10*$J$14+1,0)</f>
        <v>1</v>
      </c>
      <c r="AB46" s="7">
        <f ca="1">OFFSET('Stress Multipliers'!BG$39,10*$J$14+1,0)</f>
        <v>1</v>
      </c>
      <c r="AC46" s="7">
        <f ca="1">OFFSET('Stress Multipliers'!BH$39,10*$J$14+1,0)</f>
        <v>1</v>
      </c>
      <c r="AD46" s="7">
        <f ca="1">OFFSET('Stress Multipliers'!BI$39,10*$J$14+1,0)</f>
        <v>1</v>
      </c>
      <c r="AE46" s="7">
        <f ca="1">OFFSET('Stress Multipliers'!BJ$39,10*$J$14+1,0)</f>
        <v>1</v>
      </c>
      <c r="AF46" s="7">
        <f ca="1">OFFSET('Stress Multipliers'!BK$39,10*$J$14+1,0)</f>
        <v>1</v>
      </c>
      <c r="AG46" s="7">
        <f ca="1">OFFSET('Stress Multipliers'!BL$39,10*$J$14+1,0)</f>
        <v>1</v>
      </c>
      <c r="AH46" s="7">
        <f ca="1">OFFSET('Stress Multipliers'!BM$39,10*$J$14+1,0)</f>
        <v>1</v>
      </c>
      <c r="AI46" s="7">
        <f ca="1">OFFSET('Stress Multipliers'!BN$39,10*$J$14+1,0)</f>
        <v>1</v>
      </c>
      <c r="AJ46" s="7">
        <f ca="1">OFFSET('Stress Multipliers'!BO$39,10*$J$14+1,0)</f>
        <v>1</v>
      </c>
      <c r="AK46" s="7">
        <f ca="1">OFFSET('Stress Multipliers'!BP$39,10*$J$14+1,0)</f>
        <v>1</v>
      </c>
      <c r="AL46" s="7">
        <f ca="1">OFFSET('Stress Multipliers'!BQ$39,10*$J$14+1,0)</f>
        <v>1</v>
      </c>
      <c r="AM46" s="7">
        <f ca="1">OFFSET('Stress Multipliers'!BR$39,10*$J$14+1,0)</f>
        <v>1</v>
      </c>
      <c r="AN46" s="7">
        <f ca="1">OFFSET('Stress Multipliers'!BS$39,10*$J$14+1,0)</f>
        <v>1</v>
      </c>
      <c r="AO46" s="7">
        <f ca="1">OFFSET('Stress Multipliers'!BT$39,10*$J$14+1,0)</f>
        <v>1</v>
      </c>
      <c r="AP46" s="7">
        <f ca="1">OFFSET('Stress Multipliers'!BU$39,10*$J$14+1,0)</f>
        <v>1</v>
      </c>
      <c r="AQ46" s="7">
        <f ca="1">OFFSET('Stress Multipliers'!BV$39,10*$J$14+1,0)</f>
        <v>1</v>
      </c>
      <c r="AR46" s="7">
        <f ca="1">OFFSET('Stress Multipliers'!BW$39,10*$J$14+1,0)</f>
        <v>1</v>
      </c>
      <c r="AS46" s="7">
        <f ca="1">OFFSET('Stress Multipliers'!BX$39,10*$J$14+1,0)</f>
        <v>1</v>
      </c>
      <c r="AT46" s="7">
        <f ca="1">OFFSET('Stress Multipliers'!BY$39,10*$J$14+1,0)</f>
        <v>1</v>
      </c>
      <c r="AU46" s="8">
        <f ca="1">OFFSET('Stress Multipliers'!BZ$39,10*$J$14+1,0)</f>
        <v>1</v>
      </c>
    </row>
    <row r="47" spans="3:102" outlineLevel="1" x14ac:dyDescent="0.25">
      <c r="C47" s="4" t="str">
        <f t="shared" si="1"/>
        <v>Line 47: Relative Direct Support payments. This is a scenario multiplier. This is the multiplier on payments.  It may increase if for example the Government pays for increased production volume, or it may decrease if for example there are service penalties.</v>
      </c>
      <c r="E47" s="4">
        <f t="shared" si="2"/>
        <v>47</v>
      </c>
      <c r="F47" s="4" t="s">
        <v>7</v>
      </c>
      <c r="G47" s="4" t="s">
        <v>10</v>
      </c>
      <c r="H47" s="1" t="s">
        <v>18</v>
      </c>
      <c r="I47" s="1" t="s">
        <v>10</v>
      </c>
      <c r="K47" s="1" t="str">
        <f t="shared" si="47"/>
        <v>Relative Direct Support payments</v>
      </c>
      <c r="M47" s="15">
        <f ca="1">OFFSET('Stress Multipliers'!AR$39,10*$J$14+1,0)</f>
        <v>1</v>
      </c>
      <c r="N47" s="7">
        <f ca="1">OFFSET('Stress Multipliers'!AS$39,10*$J$14+1,0)</f>
        <v>1</v>
      </c>
      <c r="O47" s="7">
        <f ca="1">OFFSET('Stress Multipliers'!AT$39,10*$J$14+1,0)</f>
        <v>1</v>
      </c>
      <c r="P47" s="7">
        <f ca="1">OFFSET('Stress Multipliers'!AU$39,10*$J$14+1,0)</f>
        <v>1</v>
      </c>
      <c r="Q47" s="7">
        <f ca="1">OFFSET('Stress Multipliers'!AV$39,10*$J$14+1,0)</f>
        <v>1</v>
      </c>
      <c r="R47" s="7">
        <f ca="1">OFFSET('Stress Multipliers'!AW$39,10*$J$14+1,0)</f>
        <v>1</v>
      </c>
      <c r="S47" s="7">
        <f ca="1">OFFSET('Stress Multipliers'!AX$39,10*$J$14+1,0)</f>
        <v>1</v>
      </c>
      <c r="T47" s="7">
        <f ca="1">OFFSET('Stress Multipliers'!AY$39,10*$J$14+1,0)</f>
        <v>1</v>
      </c>
      <c r="U47" s="7">
        <f ca="1">OFFSET('Stress Multipliers'!AZ$39,10*$J$14+1,0)</f>
        <v>1</v>
      </c>
      <c r="V47" s="7">
        <f ca="1">OFFSET('Stress Multipliers'!BA$39,10*$J$14+1,0)</f>
        <v>1</v>
      </c>
      <c r="W47" s="7">
        <f ca="1">OFFSET('Stress Multipliers'!BB$39,10*$J$14+1,0)</f>
        <v>1</v>
      </c>
      <c r="X47" s="7">
        <f ca="1">OFFSET('Stress Multipliers'!BC$39,10*$J$14+1,0)</f>
        <v>1</v>
      </c>
      <c r="Y47" s="7">
        <f ca="1">OFFSET('Stress Multipliers'!BD$39,10*$J$14+1,0)</f>
        <v>1</v>
      </c>
      <c r="Z47" s="7">
        <f ca="1">OFFSET('Stress Multipliers'!BE$39,10*$J$14+1,0)</f>
        <v>1</v>
      </c>
      <c r="AA47" s="7">
        <f ca="1">OFFSET('Stress Multipliers'!BF$39,10*$J$14+1,0)</f>
        <v>1</v>
      </c>
      <c r="AB47" s="7">
        <f ca="1">OFFSET('Stress Multipliers'!BG$39,10*$J$14+1,0)</f>
        <v>1</v>
      </c>
      <c r="AC47" s="7">
        <f ca="1">OFFSET('Stress Multipliers'!BH$39,10*$J$14+1,0)</f>
        <v>1</v>
      </c>
      <c r="AD47" s="7">
        <f ca="1">OFFSET('Stress Multipliers'!BI$39,10*$J$14+1,0)</f>
        <v>1</v>
      </c>
      <c r="AE47" s="7">
        <f ca="1">OFFSET('Stress Multipliers'!BJ$39,10*$J$14+1,0)</f>
        <v>1</v>
      </c>
      <c r="AF47" s="7">
        <f ca="1">OFFSET('Stress Multipliers'!BK$39,10*$J$14+1,0)</f>
        <v>1</v>
      </c>
      <c r="AG47" s="7">
        <f ca="1">OFFSET('Stress Multipliers'!BL$39,10*$J$14+1,0)</f>
        <v>1</v>
      </c>
      <c r="AH47" s="7">
        <f ca="1">OFFSET('Stress Multipliers'!BM$39,10*$J$14+1,0)</f>
        <v>1</v>
      </c>
      <c r="AI47" s="7">
        <f ca="1">OFFSET('Stress Multipliers'!BN$39,10*$J$14+1,0)</f>
        <v>1</v>
      </c>
      <c r="AJ47" s="7">
        <f ca="1">OFFSET('Stress Multipliers'!BO$39,10*$J$14+1,0)</f>
        <v>1</v>
      </c>
      <c r="AK47" s="7">
        <f ca="1">OFFSET('Stress Multipliers'!BP$39,10*$J$14+1,0)</f>
        <v>1</v>
      </c>
      <c r="AL47" s="7">
        <f ca="1">OFFSET('Stress Multipliers'!BQ$39,10*$J$14+1,0)</f>
        <v>1</v>
      </c>
      <c r="AM47" s="7">
        <f ca="1">OFFSET('Stress Multipliers'!BR$39,10*$J$14+1,0)</f>
        <v>1</v>
      </c>
      <c r="AN47" s="7">
        <f ca="1">OFFSET('Stress Multipliers'!BS$39,10*$J$14+1,0)</f>
        <v>1</v>
      </c>
      <c r="AO47" s="7">
        <f ca="1">OFFSET('Stress Multipliers'!BT$39,10*$J$14+1,0)</f>
        <v>1</v>
      </c>
      <c r="AP47" s="7">
        <f ca="1">OFFSET('Stress Multipliers'!BU$39,10*$J$14+1,0)</f>
        <v>1</v>
      </c>
      <c r="AQ47" s="7">
        <f ca="1">OFFSET('Stress Multipliers'!BV$39,10*$J$14+1,0)</f>
        <v>1</v>
      </c>
      <c r="AR47" s="7">
        <f ca="1">OFFSET('Stress Multipliers'!BW$39,10*$J$14+1,0)</f>
        <v>1</v>
      </c>
      <c r="AS47" s="7">
        <f ca="1">OFFSET('Stress Multipliers'!BX$39,10*$J$14+1,0)</f>
        <v>1</v>
      </c>
      <c r="AT47" s="7">
        <f ca="1">OFFSET('Stress Multipliers'!BY$39,10*$J$14+1,0)</f>
        <v>1</v>
      </c>
      <c r="AU47" s="8">
        <f ca="1">OFFSET('Stress Multipliers'!BZ$39,10*$J$14+1,0)</f>
        <v>1</v>
      </c>
      <c r="BO47" s="1" t="s">
        <v>239</v>
      </c>
    </row>
    <row r="48" spans="3:102" ht="15.75" outlineLevel="1" thickBot="1" x14ac:dyDescent="0.3">
      <c r="C48" s="4" t="str">
        <f t="shared" si="1"/>
        <v>Line 48: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48" s="4">
        <f t="shared" si="2"/>
        <v>48</v>
      </c>
      <c r="F48" s="4" t="s">
        <v>7</v>
      </c>
      <c r="G48" s="4" t="s">
        <v>10</v>
      </c>
      <c r="H48" s="1" t="s">
        <v>44</v>
      </c>
      <c r="I48" s="1" t="s">
        <v>10</v>
      </c>
      <c r="K48" s="1" t="str">
        <f t="shared" si="47"/>
        <v>Relative Direct Government receipts</v>
      </c>
      <c r="M48" s="16">
        <f ca="1">OFFSET('Stress Multipliers'!AR$39,10*$J$14+1,0)</f>
        <v>1</v>
      </c>
      <c r="N48" s="9">
        <f ca="1">OFFSET('Stress Multipliers'!AS$39,10*$J$14+1,0)</f>
        <v>1</v>
      </c>
      <c r="O48" s="9">
        <f ca="1">OFFSET('Stress Multipliers'!AT$39,10*$J$14+1,0)</f>
        <v>1</v>
      </c>
      <c r="P48" s="9">
        <f ca="1">OFFSET('Stress Multipliers'!AU$39,10*$J$14+1,0)</f>
        <v>1</v>
      </c>
      <c r="Q48" s="9">
        <f ca="1">OFFSET('Stress Multipliers'!AV$39,10*$J$14+1,0)</f>
        <v>1</v>
      </c>
      <c r="R48" s="9">
        <f ca="1">OFFSET('Stress Multipliers'!AW$39,10*$J$14+1,0)</f>
        <v>1</v>
      </c>
      <c r="S48" s="9">
        <f ca="1">OFFSET('Stress Multipliers'!AX$39,10*$J$14+1,0)</f>
        <v>1</v>
      </c>
      <c r="T48" s="9">
        <f ca="1">OFFSET('Stress Multipliers'!AY$39,10*$J$14+1,0)</f>
        <v>1</v>
      </c>
      <c r="U48" s="9">
        <f ca="1">OFFSET('Stress Multipliers'!AZ$39,10*$J$14+1,0)</f>
        <v>1</v>
      </c>
      <c r="V48" s="9">
        <f ca="1">OFFSET('Stress Multipliers'!BA$39,10*$J$14+1,0)</f>
        <v>1</v>
      </c>
      <c r="W48" s="9">
        <f ca="1">OFFSET('Stress Multipliers'!BB$39,10*$J$14+1,0)</f>
        <v>1</v>
      </c>
      <c r="X48" s="9">
        <f ca="1">OFFSET('Stress Multipliers'!BC$39,10*$J$14+1,0)</f>
        <v>1</v>
      </c>
      <c r="Y48" s="9">
        <f ca="1">OFFSET('Stress Multipliers'!BD$39,10*$J$14+1,0)</f>
        <v>1</v>
      </c>
      <c r="Z48" s="9">
        <f ca="1">OFFSET('Stress Multipliers'!BE$39,10*$J$14+1,0)</f>
        <v>1</v>
      </c>
      <c r="AA48" s="9">
        <f ca="1">OFFSET('Stress Multipliers'!BF$39,10*$J$14+1,0)</f>
        <v>1</v>
      </c>
      <c r="AB48" s="9">
        <f ca="1">OFFSET('Stress Multipliers'!BG$39,10*$J$14+1,0)</f>
        <v>1</v>
      </c>
      <c r="AC48" s="9">
        <f ca="1">OFFSET('Stress Multipliers'!BH$39,10*$J$14+1,0)</f>
        <v>1</v>
      </c>
      <c r="AD48" s="9">
        <f ca="1">OFFSET('Stress Multipliers'!BI$39,10*$J$14+1,0)</f>
        <v>1</v>
      </c>
      <c r="AE48" s="9">
        <f ca="1">OFFSET('Stress Multipliers'!BJ$39,10*$J$14+1,0)</f>
        <v>1</v>
      </c>
      <c r="AF48" s="9">
        <f ca="1">OFFSET('Stress Multipliers'!BK$39,10*$J$14+1,0)</f>
        <v>1</v>
      </c>
      <c r="AG48" s="9">
        <f ca="1">OFFSET('Stress Multipliers'!BL$39,10*$J$14+1,0)</f>
        <v>1</v>
      </c>
      <c r="AH48" s="9">
        <f ca="1">OFFSET('Stress Multipliers'!BM$39,10*$J$14+1,0)</f>
        <v>1</v>
      </c>
      <c r="AI48" s="9">
        <f ca="1">OFFSET('Stress Multipliers'!BN$39,10*$J$14+1,0)</f>
        <v>1</v>
      </c>
      <c r="AJ48" s="9">
        <f ca="1">OFFSET('Stress Multipliers'!BO$39,10*$J$14+1,0)</f>
        <v>1</v>
      </c>
      <c r="AK48" s="9">
        <f ca="1">OFFSET('Stress Multipliers'!BP$39,10*$J$14+1,0)</f>
        <v>1</v>
      </c>
      <c r="AL48" s="9">
        <f ca="1">OFFSET('Stress Multipliers'!BQ$39,10*$J$14+1,0)</f>
        <v>1</v>
      </c>
      <c r="AM48" s="9">
        <f ca="1">OFFSET('Stress Multipliers'!BR$39,10*$J$14+1,0)</f>
        <v>1</v>
      </c>
      <c r="AN48" s="9">
        <f ca="1">OFFSET('Stress Multipliers'!BS$39,10*$J$14+1,0)</f>
        <v>1</v>
      </c>
      <c r="AO48" s="9">
        <f ca="1">OFFSET('Stress Multipliers'!BT$39,10*$J$14+1,0)</f>
        <v>1</v>
      </c>
      <c r="AP48" s="9">
        <f ca="1">OFFSET('Stress Multipliers'!BU$39,10*$J$14+1,0)</f>
        <v>1</v>
      </c>
      <c r="AQ48" s="9">
        <f ca="1">OFFSET('Stress Multipliers'!BV$39,10*$J$14+1,0)</f>
        <v>1</v>
      </c>
      <c r="AR48" s="9">
        <f ca="1">OFFSET('Stress Multipliers'!BW$39,10*$J$14+1,0)</f>
        <v>1</v>
      </c>
      <c r="AS48" s="9">
        <f ca="1">OFFSET('Stress Multipliers'!BX$39,10*$J$14+1,0)</f>
        <v>1</v>
      </c>
      <c r="AT48" s="9">
        <f ca="1">OFFSET('Stress Multipliers'!BY$39,10*$J$14+1,0)</f>
        <v>1</v>
      </c>
      <c r="AU48" s="10">
        <f ca="1">OFFSET('Stress Multipliers'!BZ$39,10*$J$14+1,0)</f>
        <v>1</v>
      </c>
      <c r="BO48" s="154"/>
      <c r="BP48" s="152">
        <f>M$5</f>
        <v>2020</v>
      </c>
      <c r="BQ48" s="152">
        <f t="shared" ref="BQ48:CX48" si="50">N$5</f>
        <v>2021</v>
      </c>
      <c r="BR48" s="152">
        <f t="shared" si="50"/>
        <v>2022</v>
      </c>
      <c r="BS48" s="152">
        <f t="shared" si="50"/>
        <v>2023</v>
      </c>
      <c r="BT48" s="152">
        <f t="shared" si="50"/>
        <v>2024</v>
      </c>
      <c r="BU48" s="152">
        <f t="shared" si="50"/>
        <v>2025</v>
      </c>
      <c r="BV48" s="152">
        <f t="shared" si="50"/>
        <v>2026</v>
      </c>
      <c r="BW48" s="152">
        <f t="shared" si="50"/>
        <v>2027</v>
      </c>
      <c r="BX48" s="152">
        <f t="shared" si="50"/>
        <v>2028</v>
      </c>
      <c r="BY48" s="152">
        <f t="shared" si="50"/>
        <v>2029</v>
      </c>
      <c r="BZ48" s="152">
        <f t="shared" si="50"/>
        <v>2030</v>
      </c>
      <c r="CA48" s="152">
        <f t="shared" si="50"/>
        <v>2031</v>
      </c>
      <c r="CB48" s="152">
        <f t="shared" si="50"/>
        <v>2032</v>
      </c>
      <c r="CC48" s="152">
        <f t="shared" si="50"/>
        <v>2033</v>
      </c>
      <c r="CD48" s="152">
        <f t="shared" si="50"/>
        <v>2034</v>
      </c>
      <c r="CE48" s="152">
        <f t="shared" si="50"/>
        <v>2035</v>
      </c>
      <c r="CF48" s="152">
        <f t="shared" si="50"/>
        <v>2036</v>
      </c>
      <c r="CG48" s="152">
        <f t="shared" si="50"/>
        <v>2037</v>
      </c>
      <c r="CH48" s="152">
        <f t="shared" si="50"/>
        <v>2038</v>
      </c>
      <c r="CI48" s="152">
        <f t="shared" si="50"/>
        <v>2039</v>
      </c>
      <c r="CJ48" s="152">
        <f t="shared" si="50"/>
        <v>2040</v>
      </c>
      <c r="CK48" s="152">
        <f t="shared" si="50"/>
        <v>2041</v>
      </c>
      <c r="CL48" s="152">
        <f t="shared" si="50"/>
        <v>2042</v>
      </c>
      <c r="CM48" s="152">
        <f t="shared" si="50"/>
        <v>2043</v>
      </c>
      <c r="CN48" s="152">
        <f t="shared" si="50"/>
        <v>2044</v>
      </c>
      <c r="CO48" s="152">
        <f t="shared" si="50"/>
        <v>2045</v>
      </c>
      <c r="CP48" s="152">
        <f t="shared" si="50"/>
        <v>2046</v>
      </c>
      <c r="CQ48" s="152">
        <f t="shared" si="50"/>
        <v>2047</v>
      </c>
      <c r="CR48" s="152">
        <f t="shared" si="50"/>
        <v>2048</v>
      </c>
      <c r="CS48" s="152">
        <f t="shared" si="50"/>
        <v>2049</v>
      </c>
      <c r="CT48" s="152">
        <f t="shared" si="50"/>
        <v>2050</v>
      </c>
      <c r="CU48" s="152">
        <f t="shared" si="50"/>
        <v>2051</v>
      </c>
      <c r="CV48" s="152">
        <f t="shared" si="50"/>
        <v>2052</v>
      </c>
      <c r="CW48" s="152">
        <f t="shared" si="50"/>
        <v>2053</v>
      </c>
      <c r="CX48" s="153">
        <f t="shared" si="50"/>
        <v>2054</v>
      </c>
    </row>
    <row r="49" spans="3:102" ht="15.75" outlineLevel="1" thickBot="1" x14ac:dyDescent="0.3">
      <c r="C49" s="4" t="str">
        <f t="shared" si="1"/>
        <v/>
      </c>
      <c r="E49" s="4">
        <f t="shared" si="2"/>
        <v>49</v>
      </c>
      <c r="G49" s="4" t="s">
        <v>10</v>
      </c>
      <c r="I49" s="1" t="s">
        <v>10</v>
      </c>
      <c r="J49" s="2" t="s">
        <v>12</v>
      </c>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BO49" s="155" t="str">
        <f t="shared" ref="BO49:BO54" si="51">BO36</f>
        <v>Gross Operating Income to Company</v>
      </c>
      <c r="BP49" s="146">
        <f t="shared" ref="BP49:CX49" ca="1" si="52">M50</f>
        <v>0</v>
      </c>
      <c r="BQ49" s="146">
        <f t="shared" ca="1" si="52"/>
        <v>0</v>
      </c>
      <c r="BR49" s="146">
        <f t="shared" ca="1" si="52"/>
        <v>0</v>
      </c>
      <c r="BS49" s="146">
        <f t="shared" ca="1" si="52"/>
        <v>0</v>
      </c>
      <c r="BT49" s="146">
        <f t="shared" ca="1" si="52"/>
        <v>0</v>
      </c>
      <c r="BU49" s="146">
        <f t="shared" ca="1" si="52"/>
        <v>0</v>
      </c>
      <c r="BV49" s="146">
        <f t="shared" ca="1" si="52"/>
        <v>0</v>
      </c>
      <c r="BW49" s="146">
        <f t="shared" ca="1" si="52"/>
        <v>0</v>
      </c>
      <c r="BX49" s="146">
        <f t="shared" ca="1" si="52"/>
        <v>0</v>
      </c>
      <c r="BY49" s="146">
        <f t="shared" ca="1" si="52"/>
        <v>0</v>
      </c>
      <c r="BZ49" s="146">
        <f t="shared" ca="1" si="52"/>
        <v>0</v>
      </c>
      <c r="CA49" s="146">
        <f t="shared" ca="1" si="52"/>
        <v>0</v>
      </c>
      <c r="CB49" s="146">
        <f t="shared" ca="1" si="52"/>
        <v>0</v>
      </c>
      <c r="CC49" s="146">
        <f t="shared" ca="1" si="52"/>
        <v>0</v>
      </c>
      <c r="CD49" s="146">
        <f t="shared" ca="1" si="52"/>
        <v>0</v>
      </c>
      <c r="CE49" s="146">
        <f t="shared" ca="1" si="52"/>
        <v>0</v>
      </c>
      <c r="CF49" s="146">
        <f t="shared" ca="1" si="52"/>
        <v>0</v>
      </c>
      <c r="CG49" s="146">
        <f t="shared" ca="1" si="52"/>
        <v>0</v>
      </c>
      <c r="CH49" s="146">
        <f t="shared" ca="1" si="52"/>
        <v>0</v>
      </c>
      <c r="CI49" s="146">
        <f t="shared" ca="1" si="52"/>
        <v>0</v>
      </c>
      <c r="CJ49" s="146">
        <f t="shared" ca="1" si="52"/>
        <v>0</v>
      </c>
      <c r="CK49" s="146">
        <f t="shared" ca="1" si="52"/>
        <v>0</v>
      </c>
      <c r="CL49" s="146">
        <f t="shared" ca="1" si="52"/>
        <v>0</v>
      </c>
      <c r="CM49" s="146">
        <f t="shared" ca="1" si="52"/>
        <v>0</v>
      </c>
      <c r="CN49" s="146">
        <f t="shared" ca="1" si="52"/>
        <v>0</v>
      </c>
      <c r="CO49" s="146">
        <f t="shared" ca="1" si="52"/>
        <v>0</v>
      </c>
      <c r="CP49" s="146">
        <f t="shared" ca="1" si="52"/>
        <v>0</v>
      </c>
      <c r="CQ49" s="146">
        <f t="shared" ca="1" si="52"/>
        <v>0</v>
      </c>
      <c r="CR49" s="146">
        <f t="shared" ca="1" si="52"/>
        <v>0</v>
      </c>
      <c r="CS49" s="146">
        <f t="shared" ca="1" si="52"/>
        <v>0</v>
      </c>
      <c r="CT49" s="146">
        <f t="shared" ca="1" si="52"/>
        <v>0</v>
      </c>
      <c r="CU49" s="146">
        <f t="shared" ca="1" si="52"/>
        <v>0</v>
      </c>
      <c r="CV49" s="146">
        <f t="shared" ca="1" si="52"/>
        <v>0</v>
      </c>
      <c r="CW49" s="146">
        <f t="shared" ca="1" si="52"/>
        <v>0</v>
      </c>
      <c r="CX49" s="147">
        <f t="shared" ca="1" si="52"/>
        <v>0</v>
      </c>
    </row>
    <row r="50" spans="3:102" outlineLevel="1" x14ac:dyDescent="0.25">
      <c r="C50" s="4" t="str">
        <f t="shared" si="1"/>
        <v>Line 50: Gross Income. This is a calculation. This is simply the basecase multiplied by the relative scenario.</v>
      </c>
      <c r="E50" s="4">
        <f t="shared" si="2"/>
        <v>50</v>
      </c>
      <c r="F50" s="4" t="s">
        <v>8</v>
      </c>
      <c r="G50" s="4" t="s">
        <v>10</v>
      </c>
      <c r="H50" s="1" t="s">
        <v>21</v>
      </c>
      <c r="I50" s="1" t="s">
        <v>10</v>
      </c>
      <c r="K50" s="1" t="s">
        <v>0</v>
      </c>
      <c r="M50" s="32">
        <f t="shared" ref="M50:AU53" ca="1" si="53">M36*M43</f>
        <v>0</v>
      </c>
      <c r="N50" s="33">
        <f t="shared" ca="1" si="53"/>
        <v>0</v>
      </c>
      <c r="O50" s="33">
        <f t="shared" ca="1" si="53"/>
        <v>0</v>
      </c>
      <c r="P50" s="33">
        <f t="shared" ca="1" si="53"/>
        <v>0</v>
      </c>
      <c r="Q50" s="33">
        <f t="shared" ca="1" si="53"/>
        <v>0</v>
      </c>
      <c r="R50" s="33">
        <f t="shared" ca="1" si="53"/>
        <v>0</v>
      </c>
      <c r="S50" s="33">
        <f t="shared" ca="1" si="53"/>
        <v>0</v>
      </c>
      <c r="T50" s="33">
        <f t="shared" ca="1" si="53"/>
        <v>0</v>
      </c>
      <c r="U50" s="33">
        <f t="shared" ca="1" si="53"/>
        <v>0</v>
      </c>
      <c r="V50" s="33">
        <f t="shared" ca="1" si="53"/>
        <v>0</v>
      </c>
      <c r="W50" s="33">
        <f t="shared" ca="1" si="53"/>
        <v>0</v>
      </c>
      <c r="X50" s="33">
        <f t="shared" ca="1" si="53"/>
        <v>0</v>
      </c>
      <c r="Y50" s="33">
        <f t="shared" ca="1" si="53"/>
        <v>0</v>
      </c>
      <c r="Z50" s="33">
        <f t="shared" ca="1" si="53"/>
        <v>0</v>
      </c>
      <c r="AA50" s="33">
        <f t="shared" ca="1" si="53"/>
        <v>0</v>
      </c>
      <c r="AB50" s="33">
        <f t="shared" ca="1" si="53"/>
        <v>0</v>
      </c>
      <c r="AC50" s="33">
        <f t="shared" ca="1" si="53"/>
        <v>0</v>
      </c>
      <c r="AD50" s="33">
        <f t="shared" ca="1" si="53"/>
        <v>0</v>
      </c>
      <c r="AE50" s="33">
        <f t="shared" ca="1" si="53"/>
        <v>0</v>
      </c>
      <c r="AF50" s="33">
        <f t="shared" ca="1" si="53"/>
        <v>0</v>
      </c>
      <c r="AG50" s="33">
        <f t="shared" ca="1" si="53"/>
        <v>0</v>
      </c>
      <c r="AH50" s="33">
        <f t="shared" ca="1" si="53"/>
        <v>0</v>
      </c>
      <c r="AI50" s="33">
        <f t="shared" ca="1" si="53"/>
        <v>0</v>
      </c>
      <c r="AJ50" s="33">
        <f t="shared" ca="1" si="53"/>
        <v>0</v>
      </c>
      <c r="AK50" s="33">
        <f t="shared" ca="1" si="53"/>
        <v>0</v>
      </c>
      <c r="AL50" s="33">
        <f t="shared" ca="1" si="53"/>
        <v>0</v>
      </c>
      <c r="AM50" s="33">
        <f t="shared" ca="1" si="53"/>
        <v>0</v>
      </c>
      <c r="AN50" s="33">
        <f t="shared" ca="1" si="53"/>
        <v>0</v>
      </c>
      <c r="AO50" s="33">
        <f t="shared" ca="1" si="53"/>
        <v>0</v>
      </c>
      <c r="AP50" s="33">
        <f t="shared" ca="1" si="53"/>
        <v>0</v>
      </c>
      <c r="AQ50" s="33">
        <f t="shared" ca="1" si="53"/>
        <v>0</v>
      </c>
      <c r="AR50" s="33">
        <f t="shared" ca="1" si="53"/>
        <v>0</v>
      </c>
      <c r="AS50" s="33">
        <f t="shared" ca="1" si="53"/>
        <v>0</v>
      </c>
      <c r="AT50" s="33">
        <f t="shared" ca="1" si="53"/>
        <v>0</v>
      </c>
      <c r="AU50" s="34">
        <f t="shared" ca="1" si="53"/>
        <v>0</v>
      </c>
      <c r="BO50" s="156" t="str">
        <f t="shared" si="51"/>
        <v>Operating Expenses</v>
      </c>
      <c r="BP50" s="150">
        <f t="shared" ref="BP50:BY52" ca="1" si="54">-M51</f>
        <v>0</v>
      </c>
      <c r="BQ50" s="150">
        <f t="shared" ca="1" si="54"/>
        <v>0</v>
      </c>
      <c r="BR50" s="150">
        <f t="shared" ca="1" si="54"/>
        <v>0</v>
      </c>
      <c r="BS50" s="150">
        <f t="shared" ca="1" si="54"/>
        <v>0</v>
      </c>
      <c r="BT50" s="150">
        <f t="shared" ca="1" si="54"/>
        <v>0</v>
      </c>
      <c r="BU50" s="150">
        <f t="shared" ca="1" si="54"/>
        <v>0</v>
      </c>
      <c r="BV50" s="150">
        <f t="shared" ca="1" si="54"/>
        <v>0</v>
      </c>
      <c r="BW50" s="150">
        <f t="shared" ca="1" si="54"/>
        <v>0</v>
      </c>
      <c r="BX50" s="150">
        <f t="shared" ca="1" si="54"/>
        <v>0</v>
      </c>
      <c r="BY50" s="150">
        <f t="shared" ca="1" si="54"/>
        <v>0</v>
      </c>
      <c r="BZ50" s="150">
        <f t="shared" ref="BZ50:CI52" ca="1" si="55">-W51</f>
        <v>0</v>
      </c>
      <c r="CA50" s="150">
        <f t="shared" ca="1" si="55"/>
        <v>0</v>
      </c>
      <c r="CB50" s="150">
        <f t="shared" ca="1" si="55"/>
        <v>0</v>
      </c>
      <c r="CC50" s="150">
        <f t="shared" ca="1" si="55"/>
        <v>0</v>
      </c>
      <c r="CD50" s="150">
        <f t="shared" ca="1" si="55"/>
        <v>0</v>
      </c>
      <c r="CE50" s="150">
        <f t="shared" ca="1" si="55"/>
        <v>0</v>
      </c>
      <c r="CF50" s="150">
        <f t="shared" ca="1" si="55"/>
        <v>0</v>
      </c>
      <c r="CG50" s="150">
        <f t="shared" ca="1" si="55"/>
        <v>0</v>
      </c>
      <c r="CH50" s="150">
        <f t="shared" ca="1" si="55"/>
        <v>0</v>
      </c>
      <c r="CI50" s="150">
        <f t="shared" ca="1" si="55"/>
        <v>0</v>
      </c>
      <c r="CJ50" s="150">
        <f t="shared" ref="CJ50:CS52" ca="1" si="56">-AG51</f>
        <v>0</v>
      </c>
      <c r="CK50" s="150">
        <f t="shared" ca="1" si="56"/>
        <v>0</v>
      </c>
      <c r="CL50" s="150">
        <f t="shared" ca="1" si="56"/>
        <v>0</v>
      </c>
      <c r="CM50" s="150">
        <f t="shared" ca="1" si="56"/>
        <v>0</v>
      </c>
      <c r="CN50" s="150">
        <f t="shared" ca="1" si="56"/>
        <v>0</v>
      </c>
      <c r="CO50" s="150">
        <f t="shared" ca="1" si="56"/>
        <v>0</v>
      </c>
      <c r="CP50" s="150">
        <f t="shared" ca="1" si="56"/>
        <v>0</v>
      </c>
      <c r="CQ50" s="150">
        <f t="shared" ca="1" si="56"/>
        <v>0</v>
      </c>
      <c r="CR50" s="150">
        <f t="shared" ca="1" si="56"/>
        <v>0</v>
      </c>
      <c r="CS50" s="150">
        <f t="shared" ca="1" si="56"/>
        <v>0</v>
      </c>
      <c r="CT50" s="150">
        <f t="shared" ref="CT50:CX52" ca="1" si="57">-AQ51</f>
        <v>0</v>
      </c>
      <c r="CU50" s="150">
        <f t="shared" ca="1" si="57"/>
        <v>0</v>
      </c>
      <c r="CV50" s="150">
        <f t="shared" ca="1" si="57"/>
        <v>0</v>
      </c>
      <c r="CW50" s="150">
        <f t="shared" ca="1" si="57"/>
        <v>0</v>
      </c>
      <c r="CX50" s="151">
        <f t="shared" ca="1" si="57"/>
        <v>0</v>
      </c>
    </row>
    <row r="51" spans="3:102" outlineLevel="1" x14ac:dyDescent="0.25">
      <c r="C51" s="4" t="str">
        <f t="shared" si="1"/>
        <v>Line 51: Operating Expenses. This is a calculation. This is simply the basecase multiplied by the relative scenario.</v>
      </c>
      <c r="E51" s="4">
        <f t="shared" si="2"/>
        <v>51</v>
      </c>
      <c r="F51" s="4" t="s">
        <v>8</v>
      </c>
      <c r="G51" s="4" t="s">
        <v>10</v>
      </c>
      <c r="H51" s="1" t="s">
        <v>21</v>
      </c>
      <c r="I51" s="1" t="s">
        <v>10</v>
      </c>
      <c r="K51" s="1" t="s">
        <v>4</v>
      </c>
      <c r="M51" s="35">
        <f t="shared" ca="1" si="53"/>
        <v>0</v>
      </c>
      <c r="N51" s="36">
        <f t="shared" ca="1" si="53"/>
        <v>0</v>
      </c>
      <c r="O51" s="36">
        <f t="shared" ca="1" si="53"/>
        <v>0</v>
      </c>
      <c r="P51" s="36">
        <f t="shared" ca="1" si="53"/>
        <v>0</v>
      </c>
      <c r="Q51" s="36">
        <f t="shared" ca="1" si="53"/>
        <v>0</v>
      </c>
      <c r="R51" s="36">
        <f t="shared" ca="1" si="53"/>
        <v>0</v>
      </c>
      <c r="S51" s="36">
        <f t="shared" ca="1" si="53"/>
        <v>0</v>
      </c>
      <c r="T51" s="36">
        <f t="shared" ca="1" si="53"/>
        <v>0</v>
      </c>
      <c r="U51" s="36">
        <f t="shared" ca="1" si="53"/>
        <v>0</v>
      </c>
      <c r="V51" s="36">
        <f t="shared" ca="1" si="53"/>
        <v>0</v>
      </c>
      <c r="W51" s="36">
        <f t="shared" ca="1" si="53"/>
        <v>0</v>
      </c>
      <c r="X51" s="36">
        <f t="shared" ca="1" si="53"/>
        <v>0</v>
      </c>
      <c r="Y51" s="36">
        <f t="shared" ca="1" si="53"/>
        <v>0</v>
      </c>
      <c r="Z51" s="36">
        <f t="shared" ca="1" si="53"/>
        <v>0</v>
      </c>
      <c r="AA51" s="36">
        <f t="shared" ca="1" si="53"/>
        <v>0</v>
      </c>
      <c r="AB51" s="36">
        <f t="shared" ca="1" si="53"/>
        <v>0</v>
      </c>
      <c r="AC51" s="36">
        <f t="shared" ca="1" si="53"/>
        <v>0</v>
      </c>
      <c r="AD51" s="36">
        <f t="shared" ca="1" si="53"/>
        <v>0</v>
      </c>
      <c r="AE51" s="36">
        <f t="shared" ca="1" si="53"/>
        <v>0</v>
      </c>
      <c r="AF51" s="36">
        <f t="shared" ca="1" si="53"/>
        <v>0</v>
      </c>
      <c r="AG51" s="36">
        <f t="shared" ca="1" si="53"/>
        <v>0</v>
      </c>
      <c r="AH51" s="36">
        <f t="shared" ca="1" si="53"/>
        <v>0</v>
      </c>
      <c r="AI51" s="36">
        <f t="shared" ca="1" si="53"/>
        <v>0</v>
      </c>
      <c r="AJ51" s="36">
        <f t="shared" ca="1" si="53"/>
        <v>0</v>
      </c>
      <c r="AK51" s="36">
        <f t="shared" ca="1" si="53"/>
        <v>0</v>
      </c>
      <c r="AL51" s="36">
        <f t="shared" ca="1" si="53"/>
        <v>0</v>
      </c>
      <c r="AM51" s="36">
        <f t="shared" ca="1" si="53"/>
        <v>0</v>
      </c>
      <c r="AN51" s="36">
        <f t="shared" ca="1" si="53"/>
        <v>0</v>
      </c>
      <c r="AO51" s="36">
        <f t="shared" ca="1" si="53"/>
        <v>0</v>
      </c>
      <c r="AP51" s="36">
        <f t="shared" ca="1" si="53"/>
        <v>0</v>
      </c>
      <c r="AQ51" s="36">
        <f t="shared" ca="1" si="53"/>
        <v>0</v>
      </c>
      <c r="AR51" s="36">
        <f t="shared" ca="1" si="53"/>
        <v>0</v>
      </c>
      <c r="AS51" s="36">
        <f t="shared" ca="1" si="53"/>
        <v>0</v>
      </c>
      <c r="AT51" s="36">
        <f t="shared" ca="1" si="53"/>
        <v>0</v>
      </c>
      <c r="AU51" s="37">
        <f t="shared" ca="1" si="53"/>
        <v>0</v>
      </c>
      <c r="BO51" s="156" t="str">
        <f t="shared" si="51"/>
        <v>Expected Debt Principal Repayments</v>
      </c>
      <c r="BP51" s="150">
        <f t="shared" ca="1" si="54"/>
        <v>0</v>
      </c>
      <c r="BQ51" s="150">
        <f t="shared" ca="1" si="54"/>
        <v>0</v>
      </c>
      <c r="BR51" s="150">
        <f t="shared" ca="1" si="54"/>
        <v>0</v>
      </c>
      <c r="BS51" s="150">
        <f t="shared" ca="1" si="54"/>
        <v>0</v>
      </c>
      <c r="BT51" s="150">
        <f t="shared" ca="1" si="54"/>
        <v>0</v>
      </c>
      <c r="BU51" s="150">
        <f t="shared" ca="1" si="54"/>
        <v>0</v>
      </c>
      <c r="BV51" s="150">
        <f t="shared" ca="1" si="54"/>
        <v>0</v>
      </c>
      <c r="BW51" s="150">
        <f t="shared" ca="1" si="54"/>
        <v>0</v>
      </c>
      <c r="BX51" s="150">
        <f t="shared" ca="1" si="54"/>
        <v>0</v>
      </c>
      <c r="BY51" s="150">
        <f t="shared" ca="1" si="54"/>
        <v>0</v>
      </c>
      <c r="BZ51" s="150">
        <f t="shared" ca="1" si="55"/>
        <v>0</v>
      </c>
      <c r="CA51" s="150">
        <f t="shared" ca="1" si="55"/>
        <v>0</v>
      </c>
      <c r="CB51" s="150">
        <f t="shared" ca="1" si="55"/>
        <v>0</v>
      </c>
      <c r="CC51" s="150">
        <f t="shared" ca="1" si="55"/>
        <v>0</v>
      </c>
      <c r="CD51" s="150">
        <f t="shared" ca="1" si="55"/>
        <v>0</v>
      </c>
      <c r="CE51" s="150">
        <f t="shared" ca="1" si="55"/>
        <v>0</v>
      </c>
      <c r="CF51" s="150">
        <f t="shared" ca="1" si="55"/>
        <v>0</v>
      </c>
      <c r="CG51" s="150">
        <f t="shared" ca="1" si="55"/>
        <v>0</v>
      </c>
      <c r="CH51" s="150">
        <f t="shared" ca="1" si="55"/>
        <v>0</v>
      </c>
      <c r="CI51" s="150">
        <f t="shared" ca="1" si="55"/>
        <v>0</v>
      </c>
      <c r="CJ51" s="150">
        <f t="shared" ca="1" si="56"/>
        <v>0</v>
      </c>
      <c r="CK51" s="150">
        <f t="shared" ca="1" si="56"/>
        <v>0</v>
      </c>
      <c r="CL51" s="150">
        <f t="shared" ca="1" si="56"/>
        <v>0</v>
      </c>
      <c r="CM51" s="150">
        <f t="shared" ca="1" si="56"/>
        <v>0</v>
      </c>
      <c r="CN51" s="150">
        <f t="shared" ca="1" si="56"/>
        <v>0</v>
      </c>
      <c r="CO51" s="150">
        <f t="shared" ca="1" si="56"/>
        <v>0</v>
      </c>
      <c r="CP51" s="150">
        <f t="shared" ca="1" si="56"/>
        <v>0</v>
      </c>
      <c r="CQ51" s="150">
        <f t="shared" ca="1" si="56"/>
        <v>0</v>
      </c>
      <c r="CR51" s="150">
        <f t="shared" ca="1" si="56"/>
        <v>0</v>
      </c>
      <c r="CS51" s="150">
        <f t="shared" ca="1" si="56"/>
        <v>0</v>
      </c>
      <c r="CT51" s="150">
        <f t="shared" ca="1" si="57"/>
        <v>0</v>
      </c>
      <c r="CU51" s="150">
        <f t="shared" ca="1" si="57"/>
        <v>0</v>
      </c>
      <c r="CV51" s="150">
        <f t="shared" ca="1" si="57"/>
        <v>0</v>
      </c>
      <c r="CW51" s="150">
        <f t="shared" ca="1" si="57"/>
        <v>0</v>
      </c>
      <c r="CX51" s="151">
        <f t="shared" ca="1" si="57"/>
        <v>0</v>
      </c>
    </row>
    <row r="52" spans="3:102" outlineLevel="1" x14ac:dyDescent="0.25">
      <c r="C52" s="4" t="str">
        <f t="shared" si="1"/>
        <v>Line 52: Debt Principal payment required. This is a calculation. This is simply the basecase multiplied by the relative scenario.</v>
      </c>
      <c r="E52" s="4">
        <f t="shared" si="2"/>
        <v>52</v>
      </c>
      <c r="F52" s="4" t="s">
        <v>8</v>
      </c>
      <c r="G52" s="4" t="s">
        <v>10</v>
      </c>
      <c r="H52" s="1" t="s">
        <v>21</v>
      </c>
      <c r="I52" s="1" t="s">
        <v>10</v>
      </c>
      <c r="K52" s="1" t="s">
        <v>247</v>
      </c>
      <c r="M52" s="35">
        <f t="shared" ca="1" si="53"/>
        <v>0</v>
      </c>
      <c r="N52" s="36">
        <f t="shared" ca="1" si="53"/>
        <v>0</v>
      </c>
      <c r="O52" s="36">
        <f t="shared" ca="1" si="53"/>
        <v>0</v>
      </c>
      <c r="P52" s="36">
        <f t="shared" ca="1" si="53"/>
        <v>0</v>
      </c>
      <c r="Q52" s="36">
        <f t="shared" ca="1" si="53"/>
        <v>0</v>
      </c>
      <c r="R52" s="36">
        <f t="shared" ca="1" si="53"/>
        <v>0</v>
      </c>
      <c r="S52" s="36">
        <f t="shared" ca="1" si="53"/>
        <v>0</v>
      </c>
      <c r="T52" s="36">
        <f t="shared" ca="1" si="53"/>
        <v>0</v>
      </c>
      <c r="U52" s="36">
        <f t="shared" ca="1" si="53"/>
        <v>0</v>
      </c>
      <c r="V52" s="36">
        <f t="shared" ca="1" si="53"/>
        <v>0</v>
      </c>
      <c r="W52" s="36">
        <f t="shared" ca="1" si="53"/>
        <v>0</v>
      </c>
      <c r="X52" s="36">
        <f t="shared" ca="1" si="53"/>
        <v>0</v>
      </c>
      <c r="Y52" s="36">
        <f t="shared" ca="1" si="53"/>
        <v>0</v>
      </c>
      <c r="Z52" s="36">
        <f t="shared" ca="1" si="53"/>
        <v>0</v>
      </c>
      <c r="AA52" s="36">
        <f t="shared" ca="1" si="53"/>
        <v>0</v>
      </c>
      <c r="AB52" s="36">
        <f t="shared" ca="1" si="53"/>
        <v>0</v>
      </c>
      <c r="AC52" s="36">
        <f t="shared" ca="1" si="53"/>
        <v>0</v>
      </c>
      <c r="AD52" s="36">
        <f t="shared" ca="1" si="53"/>
        <v>0</v>
      </c>
      <c r="AE52" s="36">
        <f t="shared" ca="1" si="53"/>
        <v>0</v>
      </c>
      <c r="AF52" s="36">
        <f t="shared" ca="1" si="53"/>
        <v>0</v>
      </c>
      <c r="AG52" s="36">
        <f t="shared" ca="1" si="53"/>
        <v>0</v>
      </c>
      <c r="AH52" s="36">
        <f t="shared" ca="1" si="53"/>
        <v>0</v>
      </c>
      <c r="AI52" s="36">
        <f t="shared" ca="1" si="53"/>
        <v>0</v>
      </c>
      <c r="AJ52" s="36">
        <f t="shared" ca="1" si="53"/>
        <v>0</v>
      </c>
      <c r="AK52" s="36">
        <f t="shared" ca="1" si="53"/>
        <v>0</v>
      </c>
      <c r="AL52" s="36">
        <f t="shared" ca="1" si="53"/>
        <v>0</v>
      </c>
      <c r="AM52" s="36">
        <f t="shared" ca="1" si="53"/>
        <v>0</v>
      </c>
      <c r="AN52" s="36">
        <f t="shared" ca="1" si="53"/>
        <v>0</v>
      </c>
      <c r="AO52" s="36">
        <f t="shared" ca="1" si="53"/>
        <v>0</v>
      </c>
      <c r="AP52" s="36">
        <f t="shared" ca="1" si="53"/>
        <v>0</v>
      </c>
      <c r="AQ52" s="36">
        <f t="shared" ca="1" si="53"/>
        <v>0</v>
      </c>
      <c r="AR52" s="36">
        <f t="shared" ca="1" si="53"/>
        <v>0</v>
      </c>
      <c r="AS52" s="36">
        <f t="shared" ca="1" si="53"/>
        <v>0</v>
      </c>
      <c r="AT52" s="36">
        <f t="shared" ca="1" si="53"/>
        <v>0</v>
      </c>
      <c r="AU52" s="37">
        <f t="shared" ca="1" si="53"/>
        <v>0</v>
      </c>
      <c r="BO52" s="156" t="str">
        <f t="shared" si="51"/>
        <v>Expected Debt Interest Repayments</v>
      </c>
      <c r="BP52" s="150">
        <f t="shared" ca="1" si="54"/>
        <v>0</v>
      </c>
      <c r="BQ52" s="150">
        <f t="shared" ca="1" si="54"/>
        <v>0</v>
      </c>
      <c r="BR52" s="150">
        <f t="shared" ca="1" si="54"/>
        <v>0</v>
      </c>
      <c r="BS52" s="150">
        <f t="shared" ca="1" si="54"/>
        <v>0</v>
      </c>
      <c r="BT52" s="150">
        <f t="shared" ca="1" si="54"/>
        <v>0</v>
      </c>
      <c r="BU52" s="150">
        <f t="shared" ca="1" si="54"/>
        <v>0</v>
      </c>
      <c r="BV52" s="150">
        <f t="shared" ca="1" si="54"/>
        <v>0</v>
      </c>
      <c r="BW52" s="150">
        <f t="shared" ca="1" si="54"/>
        <v>0</v>
      </c>
      <c r="BX52" s="150">
        <f t="shared" ca="1" si="54"/>
        <v>0</v>
      </c>
      <c r="BY52" s="150">
        <f t="shared" ca="1" si="54"/>
        <v>0</v>
      </c>
      <c r="BZ52" s="150">
        <f t="shared" ca="1" si="55"/>
        <v>0</v>
      </c>
      <c r="CA52" s="150">
        <f t="shared" ca="1" si="55"/>
        <v>0</v>
      </c>
      <c r="CB52" s="150">
        <f t="shared" ca="1" si="55"/>
        <v>0</v>
      </c>
      <c r="CC52" s="150">
        <f t="shared" ca="1" si="55"/>
        <v>0</v>
      </c>
      <c r="CD52" s="150">
        <f t="shared" ca="1" si="55"/>
        <v>0</v>
      </c>
      <c r="CE52" s="150">
        <f t="shared" ca="1" si="55"/>
        <v>0</v>
      </c>
      <c r="CF52" s="150">
        <f t="shared" ca="1" si="55"/>
        <v>0</v>
      </c>
      <c r="CG52" s="150">
        <f t="shared" ca="1" si="55"/>
        <v>0</v>
      </c>
      <c r="CH52" s="150">
        <f t="shared" ca="1" si="55"/>
        <v>0</v>
      </c>
      <c r="CI52" s="150">
        <f t="shared" ca="1" si="55"/>
        <v>0</v>
      </c>
      <c r="CJ52" s="150">
        <f t="shared" ca="1" si="56"/>
        <v>0</v>
      </c>
      <c r="CK52" s="150">
        <f t="shared" ca="1" si="56"/>
        <v>0</v>
      </c>
      <c r="CL52" s="150">
        <f t="shared" ca="1" si="56"/>
        <v>0</v>
      </c>
      <c r="CM52" s="150">
        <f t="shared" ca="1" si="56"/>
        <v>0</v>
      </c>
      <c r="CN52" s="150">
        <f t="shared" ca="1" si="56"/>
        <v>0</v>
      </c>
      <c r="CO52" s="150">
        <f t="shared" ca="1" si="56"/>
        <v>0</v>
      </c>
      <c r="CP52" s="150">
        <f t="shared" ca="1" si="56"/>
        <v>0</v>
      </c>
      <c r="CQ52" s="150">
        <f t="shared" ca="1" si="56"/>
        <v>0</v>
      </c>
      <c r="CR52" s="150">
        <f t="shared" ca="1" si="56"/>
        <v>0</v>
      </c>
      <c r="CS52" s="150">
        <f t="shared" ca="1" si="56"/>
        <v>0</v>
      </c>
      <c r="CT52" s="150">
        <f t="shared" ca="1" si="57"/>
        <v>0</v>
      </c>
      <c r="CU52" s="150">
        <f t="shared" ca="1" si="57"/>
        <v>0</v>
      </c>
      <c r="CV52" s="150">
        <f t="shared" ca="1" si="57"/>
        <v>0</v>
      </c>
      <c r="CW52" s="150">
        <f t="shared" ca="1" si="57"/>
        <v>0</v>
      </c>
      <c r="CX52" s="151">
        <f t="shared" ca="1" si="57"/>
        <v>0</v>
      </c>
    </row>
    <row r="53" spans="3:102" outlineLevel="1" x14ac:dyDescent="0.25">
      <c r="C53" s="4" t="str">
        <f t="shared" si="1"/>
        <v>Line 53: Debt Interest payment required. This is a calculation. This is simply the basecase multiplied by the relative scenario.</v>
      </c>
      <c r="E53" s="4">
        <f t="shared" si="2"/>
        <v>53</v>
      </c>
      <c r="F53" s="4" t="s">
        <v>8</v>
      </c>
      <c r="G53" s="4" t="s">
        <v>10</v>
      </c>
      <c r="H53" s="1" t="s">
        <v>21</v>
      </c>
      <c r="I53" s="1" t="s">
        <v>10</v>
      </c>
      <c r="K53" s="1" t="s">
        <v>46</v>
      </c>
      <c r="M53" s="35">
        <f t="shared" ca="1" si="53"/>
        <v>0</v>
      </c>
      <c r="N53" s="36">
        <f t="shared" ca="1" si="53"/>
        <v>0</v>
      </c>
      <c r="O53" s="36">
        <f t="shared" ca="1" si="53"/>
        <v>0</v>
      </c>
      <c r="P53" s="36">
        <f t="shared" ca="1" si="53"/>
        <v>0</v>
      </c>
      <c r="Q53" s="36">
        <f t="shared" ca="1" si="53"/>
        <v>0</v>
      </c>
      <c r="R53" s="36">
        <f t="shared" ca="1" si="53"/>
        <v>0</v>
      </c>
      <c r="S53" s="36">
        <f t="shared" ca="1" si="53"/>
        <v>0</v>
      </c>
      <c r="T53" s="36">
        <f t="shared" ca="1" si="53"/>
        <v>0</v>
      </c>
      <c r="U53" s="36">
        <f t="shared" ca="1" si="53"/>
        <v>0</v>
      </c>
      <c r="V53" s="36">
        <f t="shared" ca="1" si="53"/>
        <v>0</v>
      </c>
      <c r="W53" s="36">
        <f t="shared" ca="1" si="53"/>
        <v>0</v>
      </c>
      <c r="X53" s="36">
        <f t="shared" ca="1" si="53"/>
        <v>0</v>
      </c>
      <c r="Y53" s="36">
        <f t="shared" ca="1" si="53"/>
        <v>0</v>
      </c>
      <c r="Z53" s="36">
        <f t="shared" ca="1" si="53"/>
        <v>0</v>
      </c>
      <c r="AA53" s="36">
        <f t="shared" ca="1" si="53"/>
        <v>0</v>
      </c>
      <c r="AB53" s="36">
        <f t="shared" ca="1" si="53"/>
        <v>0</v>
      </c>
      <c r="AC53" s="36">
        <f t="shared" ca="1" si="53"/>
        <v>0</v>
      </c>
      <c r="AD53" s="36">
        <f t="shared" ca="1" si="53"/>
        <v>0</v>
      </c>
      <c r="AE53" s="36">
        <f t="shared" ca="1" si="53"/>
        <v>0</v>
      </c>
      <c r="AF53" s="36">
        <f t="shared" ca="1" si="53"/>
        <v>0</v>
      </c>
      <c r="AG53" s="36">
        <f t="shared" ca="1" si="53"/>
        <v>0</v>
      </c>
      <c r="AH53" s="36">
        <f t="shared" ca="1" si="53"/>
        <v>0</v>
      </c>
      <c r="AI53" s="36">
        <f t="shared" ca="1" si="53"/>
        <v>0</v>
      </c>
      <c r="AJ53" s="36">
        <f t="shared" ca="1" si="53"/>
        <v>0</v>
      </c>
      <c r="AK53" s="36">
        <f t="shared" ca="1" si="53"/>
        <v>0</v>
      </c>
      <c r="AL53" s="36">
        <f t="shared" ca="1" si="53"/>
        <v>0</v>
      </c>
      <c r="AM53" s="36">
        <f t="shared" ca="1" si="53"/>
        <v>0</v>
      </c>
      <c r="AN53" s="36">
        <f t="shared" ca="1" si="53"/>
        <v>0</v>
      </c>
      <c r="AO53" s="36">
        <f t="shared" ca="1" si="53"/>
        <v>0</v>
      </c>
      <c r="AP53" s="36">
        <f t="shared" ca="1" si="53"/>
        <v>0</v>
      </c>
      <c r="AQ53" s="36">
        <f t="shared" ca="1" si="53"/>
        <v>0</v>
      </c>
      <c r="AR53" s="36">
        <f t="shared" ca="1" si="53"/>
        <v>0</v>
      </c>
      <c r="AS53" s="36">
        <f t="shared" ca="1" si="53"/>
        <v>0</v>
      </c>
      <c r="AT53" s="36">
        <f t="shared" ca="1" si="53"/>
        <v>0</v>
      </c>
      <c r="AU53" s="37">
        <f t="shared" ca="1" si="53"/>
        <v>0</v>
      </c>
      <c r="BO53" s="156" t="str">
        <f t="shared" si="51"/>
        <v>Direct Support payments</v>
      </c>
      <c r="BP53" s="150">
        <f t="shared" ref="BP53:CX53" ca="1" si="58">-M55</f>
        <v>0</v>
      </c>
      <c r="BQ53" s="150">
        <f t="shared" ca="1" si="58"/>
        <v>0</v>
      </c>
      <c r="BR53" s="150">
        <f t="shared" ca="1" si="58"/>
        <v>0</v>
      </c>
      <c r="BS53" s="150">
        <f t="shared" ca="1" si="58"/>
        <v>0</v>
      </c>
      <c r="BT53" s="150">
        <f t="shared" ca="1" si="58"/>
        <v>0</v>
      </c>
      <c r="BU53" s="150">
        <f t="shared" ca="1" si="58"/>
        <v>0</v>
      </c>
      <c r="BV53" s="150">
        <f t="shared" ca="1" si="58"/>
        <v>0</v>
      </c>
      <c r="BW53" s="150">
        <f t="shared" ca="1" si="58"/>
        <v>0</v>
      </c>
      <c r="BX53" s="150">
        <f t="shared" ca="1" si="58"/>
        <v>0</v>
      </c>
      <c r="BY53" s="150">
        <f t="shared" ca="1" si="58"/>
        <v>0</v>
      </c>
      <c r="BZ53" s="150">
        <f t="shared" ca="1" si="58"/>
        <v>0</v>
      </c>
      <c r="CA53" s="150">
        <f t="shared" ca="1" si="58"/>
        <v>0</v>
      </c>
      <c r="CB53" s="150">
        <f t="shared" ca="1" si="58"/>
        <v>0</v>
      </c>
      <c r="CC53" s="150">
        <f t="shared" ca="1" si="58"/>
        <v>0</v>
      </c>
      <c r="CD53" s="150">
        <f t="shared" ca="1" si="58"/>
        <v>0</v>
      </c>
      <c r="CE53" s="150">
        <f t="shared" ca="1" si="58"/>
        <v>0</v>
      </c>
      <c r="CF53" s="150">
        <f t="shared" ca="1" si="58"/>
        <v>0</v>
      </c>
      <c r="CG53" s="150">
        <f t="shared" ca="1" si="58"/>
        <v>0</v>
      </c>
      <c r="CH53" s="150">
        <f t="shared" ca="1" si="58"/>
        <v>0</v>
      </c>
      <c r="CI53" s="150">
        <f t="shared" ca="1" si="58"/>
        <v>0</v>
      </c>
      <c r="CJ53" s="150">
        <f t="shared" ca="1" si="58"/>
        <v>0</v>
      </c>
      <c r="CK53" s="150">
        <f t="shared" ca="1" si="58"/>
        <v>0</v>
      </c>
      <c r="CL53" s="150">
        <f t="shared" ca="1" si="58"/>
        <v>0</v>
      </c>
      <c r="CM53" s="150">
        <f t="shared" ca="1" si="58"/>
        <v>0</v>
      </c>
      <c r="CN53" s="150">
        <f t="shared" ca="1" si="58"/>
        <v>0</v>
      </c>
      <c r="CO53" s="150">
        <f t="shared" ca="1" si="58"/>
        <v>0</v>
      </c>
      <c r="CP53" s="150">
        <f t="shared" ca="1" si="58"/>
        <v>0</v>
      </c>
      <c r="CQ53" s="150">
        <f t="shared" ca="1" si="58"/>
        <v>0</v>
      </c>
      <c r="CR53" s="150">
        <f t="shared" ca="1" si="58"/>
        <v>0</v>
      </c>
      <c r="CS53" s="150">
        <f t="shared" ca="1" si="58"/>
        <v>0</v>
      </c>
      <c r="CT53" s="150">
        <f t="shared" ca="1" si="58"/>
        <v>0</v>
      </c>
      <c r="CU53" s="150">
        <f t="shared" ca="1" si="58"/>
        <v>0</v>
      </c>
      <c r="CV53" s="150">
        <f t="shared" ca="1" si="58"/>
        <v>0</v>
      </c>
      <c r="CW53" s="150">
        <f t="shared" ca="1" si="58"/>
        <v>0</v>
      </c>
      <c r="CX53" s="151">
        <f t="shared" ca="1" si="58"/>
        <v>0</v>
      </c>
    </row>
    <row r="54" spans="3:102" outlineLevel="1" x14ac:dyDescent="0.25">
      <c r="C54" s="4" t="str">
        <f t="shared" si="1"/>
        <v>Line 54: Net cashflow after debt servicing. This is a calculation. This is the sum of scenario income and costs</v>
      </c>
      <c r="E54" s="4">
        <f t="shared" si="2"/>
        <v>54</v>
      </c>
      <c r="F54" s="4" t="s">
        <v>8</v>
      </c>
      <c r="G54" s="4" t="s">
        <v>10</v>
      </c>
      <c r="H54" s="1" t="s">
        <v>52</v>
      </c>
      <c r="I54" s="1" t="s">
        <v>10</v>
      </c>
      <c r="K54" s="1" t="s">
        <v>16</v>
      </c>
      <c r="M54" s="35">
        <f ca="1">SUM(M50:M53)</f>
        <v>0</v>
      </c>
      <c r="N54" s="36">
        <f t="shared" ref="N54:AU54" ca="1" si="59">SUM(N50:N53)</f>
        <v>0</v>
      </c>
      <c r="O54" s="36">
        <f t="shared" ca="1" si="59"/>
        <v>0</v>
      </c>
      <c r="P54" s="36">
        <f t="shared" ca="1" si="59"/>
        <v>0</v>
      </c>
      <c r="Q54" s="36">
        <f t="shared" ca="1" si="59"/>
        <v>0</v>
      </c>
      <c r="R54" s="36">
        <f t="shared" ca="1" si="59"/>
        <v>0</v>
      </c>
      <c r="S54" s="36">
        <f t="shared" ca="1" si="59"/>
        <v>0</v>
      </c>
      <c r="T54" s="36">
        <f t="shared" ca="1" si="59"/>
        <v>0</v>
      </c>
      <c r="U54" s="36">
        <f t="shared" ca="1" si="59"/>
        <v>0</v>
      </c>
      <c r="V54" s="36">
        <f t="shared" ca="1" si="59"/>
        <v>0</v>
      </c>
      <c r="W54" s="36">
        <f t="shared" ca="1" si="59"/>
        <v>0</v>
      </c>
      <c r="X54" s="36">
        <f t="shared" ca="1" si="59"/>
        <v>0</v>
      </c>
      <c r="Y54" s="36">
        <f t="shared" ca="1" si="59"/>
        <v>0</v>
      </c>
      <c r="Z54" s="36">
        <f t="shared" ca="1" si="59"/>
        <v>0</v>
      </c>
      <c r="AA54" s="36">
        <f t="shared" ca="1" si="59"/>
        <v>0</v>
      </c>
      <c r="AB54" s="36">
        <f t="shared" ca="1" si="59"/>
        <v>0</v>
      </c>
      <c r="AC54" s="36">
        <f t="shared" ca="1" si="59"/>
        <v>0</v>
      </c>
      <c r="AD54" s="36">
        <f t="shared" ca="1" si="59"/>
        <v>0</v>
      </c>
      <c r="AE54" s="36">
        <f t="shared" ca="1" si="59"/>
        <v>0</v>
      </c>
      <c r="AF54" s="36">
        <f t="shared" ca="1" si="59"/>
        <v>0</v>
      </c>
      <c r="AG54" s="36">
        <f t="shared" ca="1" si="59"/>
        <v>0</v>
      </c>
      <c r="AH54" s="36">
        <f t="shared" ca="1" si="59"/>
        <v>0</v>
      </c>
      <c r="AI54" s="36">
        <f t="shared" ca="1" si="59"/>
        <v>0</v>
      </c>
      <c r="AJ54" s="36">
        <f t="shared" ca="1" si="59"/>
        <v>0</v>
      </c>
      <c r="AK54" s="36">
        <f t="shared" ca="1" si="59"/>
        <v>0</v>
      </c>
      <c r="AL54" s="36">
        <f t="shared" ca="1" si="59"/>
        <v>0</v>
      </c>
      <c r="AM54" s="36">
        <f t="shared" ca="1" si="59"/>
        <v>0</v>
      </c>
      <c r="AN54" s="36">
        <f t="shared" ca="1" si="59"/>
        <v>0</v>
      </c>
      <c r="AO54" s="36">
        <f t="shared" ca="1" si="59"/>
        <v>0</v>
      </c>
      <c r="AP54" s="36">
        <f t="shared" ca="1" si="59"/>
        <v>0</v>
      </c>
      <c r="AQ54" s="36">
        <f t="shared" ca="1" si="59"/>
        <v>0</v>
      </c>
      <c r="AR54" s="36">
        <f t="shared" ca="1" si="59"/>
        <v>0</v>
      </c>
      <c r="AS54" s="36">
        <f t="shared" ca="1" si="59"/>
        <v>0</v>
      </c>
      <c r="AT54" s="36">
        <f t="shared" ca="1" si="59"/>
        <v>0</v>
      </c>
      <c r="AU54" s="37">
        <f t="shared" ca="1" si="59"/>
        <v>0</v>
      </c>
      <c r="BO54" s="157" t="str">
        <f t="shared" si="51"/>
        <v>Direct Government receipts</v>
      </c>
      <c r="BP54" s="148">
        <f t="shared" ref="BP54:CX54" ca="1" si="60">M56</f>
        <v>0</v>
      </c>
      <c r="BQ54" s="148">
        <f t="shared" ca="1" si="60"/>
        <v>0</v>
      </c>
      <c r="BR54" s="148">
        <f t="shared" ca="1" si="60"/>
        <v>0</v>
      </c>
      <c r="BS54" s="148">
        <f t="shared" ca="1" si="60"/>
        <v>0</v>
      </c>
      <c r="BT54" s="148">
        <f t="shared" ca="1" si="60"/>
        <v>0</v>
      </c>
      <c r="BU54" s="148">
        <f t="shared" ca="1" si="60"/>
        <v>0</v>
      </c>
      <c r="BV54" s="148">
        <f t="shared" ca="1" si="60"/>
        <v>0</v>
      </c>
      <c r="BW54" s="148">
        <f t="shared" ca="1" si="60"/>
        <v>0</v>
      </c>
      <c r="BX54" s="148">
        <f t="shared" ca="1" si="60"/>
        <v>0</v>
      </c>
      <c r="BY54" s="148">
        <f t="shared" ca="1" si="60"/>
        <v>0</v>
      </c>
      <c r="BZ54" s="148">
        <f t="shared" ca="1" si="60"/>
        <v>0</v>
      </c>
      <c r="CA54" s="148">
        <f t="shared" ca="1" si="60"/>
        <v>0</v>
      </c>
      <c r="CB54" s="148">
        <f t="shared" ca="1" si="60"/>
        <v>0</v>
      </c>
      <c r="CC54" s="148">
        <f t="shared" ca="1" si="60"/>
        <v>0</v>
      </c>
      <c r="CD54" s="148">
        <f t="shared" ca="1" si="60"/>
        <v>0</v>
      </c>
      <c r="CE54" s="148">
        <f t="shared" ca="1" si="60"/>
        <v>0</v>
      </c>
      <c r="CF54" s="148">
        <f t="shared" ca="1" si="60"/>
        <v>0</v>
      </c>
      <c r="CG54" s="148">
        <f t="shared" ca="1" si="60"/>
        <v>0</v>
      </c>
      <c r="CH54" s="148">
        <f t="shared" ca="1" si="60"/>
        <v>0</v>
      </c>
      <c r="CI54" s="148">
        <f t="shared" ca="1" si="60"/>
        <v>0</v>
      </c>
      <c r="CJ54" s="148">
        <f t="shared" ca="1" si="60"/>
        <v>0</v>
      </c>
      <c r="CK54" s="148">
        <f t="shared" ca="1" si="60"/>
        <v>0</v>
      </c>
      <c r="CL54" s="148">
        <f t="shared" ca="1" si="60"/>
        <v>0</v>
      </c>
      <c r="CM54" s="148">
        <f t="shared" ca="1" si="60"/>
        <v>0</v>
      </c>
      <c r="CN54" s="148">
        <f t="shared" ca="1" si="60"/>
        <v>0</v>
      </c>
      <c r="CO54" s="148">
        <f t="shared" ca="1" si="60"/>
        <v>0</v>
      </c>
      <c r="CP54" s="148">
        <f t="shared" ca="1" si="60"/>
        <v>0</v>
      </c>
      <c r="CQ54" s="148">
        <f t="shared" ca="1" si="60"/>
        <v>0</v>
      </c>
      <c r="CR54" s="148">
        <f t="shared" ca="1" si="60"/>
        <v>0</v>
      </c>
      <c r="CS54" s="148">
        <f t="shared" ca="1" si="60"/>
        <v>0</v>
      </c>
      <c r="CT54" s="148">
        <f t="shared" ca="1" si="60"/>
        <v>0</v>
      </c>
      <c r="CU54" s="148">
        <f t="shared" ca="1" si="60"/>
        <v>0</v>
      </c>
      <c r="CV54" s="148">
        <f t="shared" ca="1" si="60"/>
        <v>0</v>
      </c>
      <c r="CW54" s="148">
        <f t="shared" ca="1" si="60"/>
        <v>0</v>
      </c>
      <c r="CX54" s="149">
        <f t="shared" ca="1" si="60"/>
        <v>0</v>
      </c>
    </row>
    <row r="55" spans="3:102" outlineLevel="1" x14ac:dyDescent="0.25">
      <c r="C55" s="4" t="str">
        <f t="shared" si="1"/>
        <v>Line 55: Direct Support payments. This is a calculation. This is simply the basecase multiplied by the relative scenario.</v>
      </c>
      <c r="E55" s="4">
        <f t="shared" si="2"/>
        <v>55</v>
      </c>
      <c r="F55" s="4" t="s">
        <v>8</v>
      </c>
      <c r="G55" s="4" t="s">
        <v>10</v>
      </c>
      <c r="H55" s="1" t="s">
        <v>21</v>
      </c>
      <c r="I55" s="1" t="s">
        <v>10</v>
      </c>
      <c r="K55" s="1" t="str">
        <f>K40</f>
        <v>Direct Support payments</v>
      </c>
      <c r="M55" s="38">
        <f t="shared" ref="M55:AU56" ca="1" si="61">M40*M47</f>
        <v>0</v>
      </c>
      <c r="N55" s="39">
        <f t="shared" ca="1" si="61"/>
        <v>0</v>
      </c>
      <c r="O55" s="39">
        <f t="shared" ca="1" si="61"/>
        <v>0</v>
      </c>
      <c r="P55" s="39">
        <f t="shared" ca="1" si="61"/>
        <v>0</v>
      </c>
      <c r="Q55" s="39">
        <f t="shared" ca="1" si="61"/>
        <v>0</v>
      </c>
      <c r="R55" s="39">
        <f t="shared" ca="1" si="61"/>
        <v>0</v>
      </c>
      <c r="S55" s="39">
        <f t="shared" ca="1" si="61"/>
        <v>0</v>
      </c>
      <c r="T55" s="39">
        <f t="shared" ca="1" si="61"/>
        <v>0</v>
      </c>
      <c r="U55" s="39">
        <f t="shared" ca="1" si="61"/>
        <v>0</v>
      </c>
      <c r="V55" s="39">
        <f t="shared" ca="1" si="61"/>
        <v>0</v>
      </c>
      <c r="W55" s="39">
        <f t="shared" ca="1" si="61"/>
        <v>0</v>
      </c>
      <c r="X55" s="39">
        <f t="shared" ca="1" si="61"/>
        <v>0</v>
      </c>
      <c r="Y55" s="39">
        <f t="shared" ca="1" si="61"/>
        <v>0</v>
      </c>
      <c r="Z55" s="39">
        <f t="shared" ca="1" si="61"/>
        <v>0</v>
      </c>
      <c r="AA55" s="39">
        <f t="shared" ca="1" si="61"/>
        <v>0</v>
      </c>
      <c r="AB55" s="39">
        <f t="shared" ca="1" si="61"/>
        <v>0</v>
      </c>
      <c r="AC55" s="39">
        <f t="shared" ca="1" si="61"/>
        <v>0</v>
      </c>
      <c r="AD55" s="39">
        <f t="shared" ca="1" si="61"/>
        <v>0</v>
      </c>
      <c r="AE55" s="39">
        <f t="shared" ca="1" si="61"/>
        <v>0</v>
      </c>
      <c r="AF55" s="39">
        <f t="shared" ca="1" si="61"/>
        <v>0</v>
      </c>
      <c r="AG55" s="39">
        <f t="shared" ca="1" si="61"/>
        <v>0</v>
      </c>
      <c r="AH55" s="39">
        <f t="shared" ca="1" si="61"/>
        <v>0</v>
      </c>
      <c r="AI55" s="39">
        <f t="shared" ca="1" si="61"/>
        <v>0</v>
      </c>
      <c r="AJ55" s="39">
        <f t="shared" ca="1" si="61"/>
        <v>0</v>
      </c>
      <c r="AK55" s="39">
        <f t="shared" ca="1" si="61"/>
        <v>0</v>
      </c>
      <c r="AL55" s="39">
        <f t="shared" ca="1" si="61"/>
        <v>0</v>
      </c>
      <c r="AM55" s="39">
        <f t="shared" ca="1" si="61"/>
        <v>0</v>
      </c>
      <c r="AN55" s="39">
        <f t="shared" ca="1" si="61"/>
        <v>0</v>
      </c>
      <c r="AO55" s="39">
        <f t="shared" ca="1" si="61"/>
        <v>0</v>
      </c>
      <c r="AP55" s="39">
        <f t="shared" ca="1" si="61"/>
        <v>0</v>
      </c>
      <c r="AQ55" s="39">
        <f t="shared" ca="1" si="61"/>
        <v>0</v>
      </c>
      <c r="AR55" s="39">
        <f t="shared" ca="1" si="61"/>
        <v>0</v>
      </c>
      <c r="AS55" s="39">
        <f t="shared" ca="1" si="61"/>
        <v>0</v>
      </c>
      <c r="AT55" s="39">
        <f t="shared" ca="1" si="61"/>
        <v>0</v>
      </c>
      <c r="AU55" s="40">
        <f t="shared" ca="1" si="61"/>
        <v>0</v>
      </c>
      <c r="BO55" s="155" t="s">
        <v>236</v>
      </c>
      <c r="BP55" s="146">
        <f t="shared" ref="BP55:CX55" ca="1" si="62">BP49-BP50</f>
        <v>0</v>
      </c>
      <c r="BQ55" s="146">
        <f t="shared" ca="1" si="62"/>
        <v>0</v>
      </c>
      <c r="BR55" s="146">
        <f t="shared" ca="1" si="62"/>
        <v>0</v>
      </c>
      <c r="BS55" s="146">
        <f t="shared" ca="1" si="62"/>
        <v>0</v>
      </c>
      <c r="BT55" s="146">
        <f t="shared" ca="1" si="62"/>
        <v>0</v>
      </c>
      <c r="BU55" s="146">
        <f t="shared" ca="1" si="62"/>
        <v>0</v>
      </c>
      <c r="BV55" s="146">
        <f t="shared" ca="1" si="62"/>
        <v>0</v>
      </c>
      <c r="BW55" s="146">
        <f t="shared" ca="1" si="62"/>
        <v>0</v>
      </c>
      <c r="BX55" s="146">
        <f t="shared" ca="1" si="62"/>
        <v>0</v>
      </c>
      <c r="BY55" s="146">
        <f t="shared" ca="1" si="62"/>
        <v>0</v>
      </c>
      <c r="BZ55" s="146">
        <f t="shared" ca="1" si="62"/>
        <v>0</v>
      </c>
      <c r="CA55" s="146">
        <f t="shared" ca="1" si="62"/>
        <v>0</v>
      </c>
      <c r="CB55" s="146">
        <f t="shared" ca="1" si="62"/>
        <v>0</v>
      </c>
      <c r="CC55" s="146">
        <f t="shared" ca="1" si="62"/>
        <v>0</v>
      </c>
      <c r="CD55" s="146">
        <f t="shared" ca="1" si="62"/>
        <v>0</v>
      </c>
      <c r="CE55" s="146">
        <f t="shared" ca="1" si="62"/>
        <v>0</v>
      </c>
      <c r="CF55" s="146">
        <f t="shared" ca="1" si="62"/>
        <v>0</v>
      </c>
      <c r="CG55" s="146">
        <f t="shared" ca="1" si="62"/>
        <v>0</v>
      </c>
      <c r="CH55" s="146">
        <f t="shared" ca="1" si="62"/>
        <v>0</v>
      </c>
      <c r="CI55" s="146">
        <f t="shared" ca="1" si="62"/>
        <v>0</v>
      </c>
      <c r="CJ55" s="146">
        <f t="shared" ca="1" si="62"/>
        <v>0</v>
      </c>
      <c r="CK55" s="146">
        <f t="shared" ca="1" si="62"/>
        <v>0</v>
      </c>
      <c r="CL55" s="146">
        <f t="shared" ca="1" si="62"/>
        <v>0</v>
      </c>
      <c r="CM55" s="146">
        <f t="shared" ca="1" si="62"/>
        <v>0</v>
      </c>
      <c r="CN55" s="146">
        <f t="shared" ca="1" si="62"/>
        <v>0</v>
      </c>
      <c r="CO55" s="146">
        <f t="shared" ca="1" si="62"/>
        <v>0</v>
      </c>
      <c r="CP55" s="146">
        <f t="shared" ca="1" si="62"/>
        <v>0</v>
      </c>
      <c r="CQ55" s="146">
        <f t="shared" ca="1" si="62"/>
        <v>0</v>
      </c>
      <c r="CR55" s="146">
        <f t="shared" ca="1" si="62"/>
        <v>0</v>
      </c>
      <c r="CS55" s="146">
        <f t="shared" ca="1" si="62"/>
        <v>0</v>
      </c>
      <c r="CT55" s="146">
        <f t="shared" ca="1" si="62"/>
        <v>0</v>
      </c>
      <c r="CU55" s="146">
        <f t="shared" ca="1" si="62"/>
        <v>0</v>
      </c>
      <c r="CV55" s="146">
        <f t="shared" ca="1" si="62"/>
        <v>0</v>
      </c>
      <c r="CW55" s="146">
        <f t="shared" ca="1" si="62"/>
        <v>0</v>
      </c>
      <c r="CX55" s="147">
        <f t="shared" ca="1" si="62"/>
        <v>0</v>
      </c>
    </row>
    <row r="56" spans="3:102" ht="15.75" outlineLevel="1" thickBot="1" x14ac:dyDescent="0.3">
      <c r="C56" s="4" t="str">
        <f t="shared" si="1"/>
        <v>Line 56: Direct Government receipts. This is a calculation. This is simply the basecase multiplied by the relative scenario.</v>
      </c>
      <c r="E56" s="4">
        <f t="shared" si="2"/>
        <v>56</v>
      </c>
      <c r="F56" s="4" t="s">
        <v>8</v>
      </c>
      <c r="G56" s="4" t="s">
        <v>10</v>
      </c>
      <c r="H56" s="1" t="s">
        <v>21</v>
      </c>
      <c r="I56" s="1" t="s">
        <v>10</v>
      </c>
      <c r="K56" s="1" t="str">
        <f>K41</f>
        <v>Direct Government receipts</v>
      </c>
      <c r="M56" s="59">
        <f t="shared" ca="1" si="61"/>
        <v>0</v>
      </c>
      <c r="N56" s="60">
        <f t="shared" ca="1" si="61"/>
        <v>0</v>
      </c>
      <c r="O56" s="60">
        <f t="shared" ca="1" si="61"/>
        <v>0</v>
      </c>
      <c r="P56" s="60">
        <f t="shared" ca="1" si="61"/>
        <v>0</v>
      </c>
      <c r="Q56" s="60">
        <f t="shared" ca="1" si="61"/>
        <v>0</v>
      </c>
      <c r="R56" s="60">
        <f t="shared" ca="1" si="61"/>
        <v>0</v>
      </c>
      <c r="S56" s="60">
        <f t="shared" ca="1" si="61"/>
        <v>0</v>
      </c>
      <c r="T56" s="60">
        <f t="shared" ca="1" si="61"/>
        <v>0</v>
      </c>
      <c r="U56" s="60">
        <f t="shared" ca="1" si="61"/>
        <v>0</v>
      </c>
      <c r="V56" s="60">
        <f t="shared" ca="1" si="61"/>
        <v>0</v>
      </c>
      <c r="W56" s="60">
        <f t="shared" ca="1" si="61"/>
        <v>0</v>
      </c>
      <c r="X56" s="60">
        <f t="shared" ca="1" si="61"/>
        <v>0</v>
      </c>
      <c r="Y56" s="60">
        <f t="shared" ca="1" si="61"/>
        <v>0</v>
      </c>
      <c r="Z56" s="60">
        <f t="shared" ca="1" si="61"/>
        <v>0</v>
      </c>
      <c r="AA56" s="60">
        <f t="shared" ca="1" si="61"/>
        <v>0</v>
      </c>
      <c r="AB56" s="60">
        <f t="shared" ca="1" si="61"/>
        <v>0</v>
      </c>
      <c r="AC56" s="60">
        <f t="shared" ca="1" si="61"/>
        <v>0</v>
      </c>
      <c r="AD56" s="60">
        <f t="shared" ca="1" si="61"/>
        <v>0</v>
      </c>
      <c r="AE56" s="60">
        <f t="shared" ca="1" si="61"/>
        <v>0</v>
      </c>
      <c r="AF56" s="60">
        <f t="shared" ca="1" si="61"/>
        <v>0</v>
      </c>
      <c r="AG56" s="60">
        <f t="shared" ca="1" si="61"/>
        <v>0</v>
      </c>
      <c r="AH56" s="60">
        <f t="shared" ca="1" si="61"/>
        <v>0</v>
      </c>
      <c r="AI56" s="60">
        <f t="shared" ca="1" si="61"/>
        <v>0</v>
      </c>
      <c r="AJ56" s="60">
        <f t="shared" ca="1" si="61"/>
        <v>0</v>
      </c>
      <c r="AK56" s="60">
        <f t="shared" ca="1" si="61"/>
        <v>0</v>
      </c>
      <c r="AL56" s="60">
        <f t="shared" ca="1" si="61"/>
        <v>0</v>
      </c>
      <c r="AM56" s="60">
        <f t="shared" ca="1" si="61"/>
        <v>0</v>
      </c>
      <c r="AN56" s="60">
        <f t="shared" ca="1" si="61"/>
        <v>0</v>
      </c>
      <c r="AO56" s="60">
        <f t="shared" ca="1" si="61"/>
        <v>0</v>
      </c>
      <c r="AP56" s="60">
        <f t="shared" ca="1" si="61"/>
        <v>0</v>
      </c>
      <c r="AQ56" s="60">
        <f t="shared" ca="1" si="61"/>
        <v>0</v>
      </c>
      <c r="AR56" s="60">
        <f t="shared" ca="1" si="61"/>
        <v>0</v>
      </c>
      <c r="AS56" s="60">
        <f t="shared" ca="1" si="61"/>
        <v>0</v>
      </c>
      <c r="AT56" s="60">
        <f t="shared" ca="1" si="61"/>
        <v>0</v>
      </c>
      <c r="AU56" s="61">
        <f t="shared" ca="1" si="61"/>
        <v>0</v>
      </c>
      <c r="BO56" s="156" t="s">
        <v>237</v>
      </c>
      <c r="BP56" s="150">
        <f t="shared" ref="BP56:CX56" ca="1" si="63">BP51+BP52</f>
        <v>0</v>
      </c>
      <c r="BQ56" s="150">
        <f t="shared" ca="1" si="63"/>
        <v>0</v>
      </c>
      <c r="BR56" s="150">
        <f t="shared" ca="1" si="63"/>
        <v>0</v>
      </c>
      <c r="BS56" s="150">
        <f t="shared" ca="1" si="63"/>
        <v>0</v>
      </c>
      <c r="BT56" s="150">
        <f t="shared" ca="1" si="63"/>
        <v>0</v>
      </c>
      <c r="BU56" s="150">
        <f t="shared" ca="1" si="63"/>
        <v>0</v>
      </c>
      <c r="BV56" s="150">
        <f t="shared" ca="1" si="63"/>
        <v>0</v>
      </c>
      <c r="BW56" s="150">
        <f t="shared" ca="1" si="63"/>
        <v>0</v>
      </c>
      <c r="BX56" s="150">
        <f t="shared" ca="1" si="63"/>
        <v>0</v>
      </c>
      <c r="BY56" s="150">
        <f t="shared" ca="1" si="63"/>
        <v>0</v>
      </c>
      <c r="BZ56" s="150">
        <f t="shared" ca="1" si="63"/>
        <v>0</v>
      </c>
      <c r="CA56" s="150">
        <f t="shared" ca="1" si="63"/>
        <v>0</v>
      </c>
      <c r="CB56" s="150">
        <f t="shared" ca="1" si="63"/>
        <v>0</v>
      </c>
      <c r="CC56" s="150">
        <f t="shared" ca="1" si="63"/>
        <v>0</v>
      </c>
      <c r="CD56" s="150">
        <f t="shared" ca="1" si="63"/>
        <v>0</v>
      </c>
      <c r="CE56" s="150">
        <f t="shared" ca="1" si="63"/>
        <v>0</v>
      </c>
      <c r="CF56" s="150">
        <f t="shared" ca="1" si="63"/>
        <v>0</v>
      </c>
      <c r="CG56" s="150">
        <f t="shared" ca="1" si="63"/>
        <v>0</v>
      </c>
      <c r="CH56" s="150">
        <f t="shared" ca="1" si="63"/>
        <v>0</v>
      </c>
      <c r="CI56" s="150">
        <f t="shared" ca="1" si="63"/>
        <v>0</v>
      </c>
      <c r="CJ56" s="150">
        <f t="shared" ca="1" si="63"/>
        <v>0</v>
      </c>
      <c r="CK56" s="150">
        <f t="shared" ca="1" si="63"/>
        <v>0</v>
      </c>
      <c r="CL56" s="150">
        <f t="shared" ca="1" si="63"/>
        <v>0</v>
      </c>
      <c r="CM56" s="150">
        <f t="shared" ca="1" si="63"/>
        <v>0</v>
      </c>
      <c r="CN56" s="150">
        <f t="shared" ca="1" si="63"/>
        <v>0</v>
      </c>
      <c r="CO56" s="150">
        <f t="shared" ca="1" si="63"/>
        <v>0</v>
      </c>
      <c r="CP56" s="150">
        <f t="shared" ca="1" si="63"/>
        <v>0</v>
      </c>
      <c r="CQ56" s="150">
        <f t="shared" ca="1" si="63"/>
        <v>0</v>
      </c>
      <c r="CR56" s="150">
        <f t="shared" ca="1" si="63"/>
        <v>0</v>
      </c>
      <c r="CS56" s="150">
        <f t="shared" ca="1" si="63"/>
        <v>0</v>
      </c>
      <c r="CT56" s="150">
        <f t="shared" ca="1" si="63"/>
        <v>0</v>
      </c>
      <c r="CU56" s="150">
        <f t="shared" ca="1" si="63"/>
        <v>0</v>
      </c>
      <c r="CV56" s="150">
        <f t="shared" ca="1" si="63"/>
        <v>0</v>
      </c>
      <c r="CW56" s="150">
        <f t="shared" ca="1" si="63"/>
        <v>0</v>
      </c>
      <c r="CX56" s="151">
        <f t="shared" ca="1" si="63"/>
        <v>0</v>
      </c>
    </row>
    <row r="57" spans="3:102" outlineLevel="1" x14ac:dyDescent="0.25">
      <c r="C57" s="4" t="str">
        <f t="shared" si="1"/>
        <v/>
      </c>
      <c r="E57" s="4">
        <f t="shared" si="2"/>
        <v>57</v>
      </c>
      <c r="G57" s="4" t="s">
        <v>10</v>
      </c>
      <c r="I57" s="1" t="s">
        <v>10</v>
      </c>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BO57" s="157" t="s">
        <v>241</v>
      </c>
      <c r="BP57" s="148">
        <f ca="1">BP53-BP54</f>
        <v>0</v>
      </c>
      <c r="BQ57" s="148">
        <f t="shared" ref="BQ57:CX57" ca="1" si="64">BQ53-BQ54</f>
        <v>0</v>
      </c>
      <c r="BR57" s="148">
        <f t="shared" ca="1" si="64"/>
        <v>0</v>
      </c>
      <c r="BS57" s="148">
        <f t="shared" ca="1" si="64"/>
        <v>0</v>
      </c>
      <c r="BT57" s="148">
        <f t="shared" ca="1" si="64"/>
        <v>0</v>
      </c>
      <c r="BU57" s="148">
        <f t="shared" ca="1" si="64"/>
        <v>0</v>
      </c>
      <c r="BV57" s="148">
        <f t="shared" ca="1" si="64"/>
        <v>0</v>
      </c>
      <c r="BW57" s="148">
        <f t="shared" ca="1" si="64"/>
        <v>0</v>
      </c>
      <c r="BX57" s="148">
        <f t="shared" ca="1" si="64"/>
        <v>0</v>
      </c>
      <c r="BY57" s="148">
        <f t="shared" ca="1" si="64"/>
        <v>0</v>
      </c>
      <c r="BZ57" s="148">
        <f t="shared" ca="1" si="64"/>
        <v>0</v>
      </c>
      <c r="CA57" s="148">
        <f t="shared" ca="1" si="64"/>
        <v>0</v>
      </c>
      <c r="CB57" s="148">
        <f t="shared" ca="1" si="64"/>
        <v>0</v>
      </c>
      <c r="CC57" s="148">
        <f t="shared" ca="1" si="64"/>
        <v>0</v>
      </c>
      <c r="CD57" s="148">
        <f t="shared" ca="1" si="64"/>
        <v>0</v>
      </c>
      <c r="CE57" s="148">
        <f t="shared" ca="1" si="64"/>
        <v>0</v>
      </c>
      <c r="CF57" s="148">
        <f t="shared" ca="1" si="64"/>
        <v>0</v>
      </c>
      <c r="CG57" s="148">
        <f t="shared" ca="1" si="64"/>
        <v>0</v>
      </c>
      <c r="CH57" s="148">
        <f t="shared" ca="1" si="64"/>
        <v>0</v>
      </c>
      <c r="CI57" s="148">
        <f t="shared" ca="1" si="64"/>
        <v>0</v>
      </c>
      <c r="CJ57" s="148">
        <f t="shared" ca="1" si="64"/>
        <v>0</v>
      </c>
      <c r="CK57" s="148">
        <f t="shared" ca="1" si="64"/>
        <v>0</v>
      </c>
      <c r="CL57" s="148">
        <f t="shared" ca="1" si="64"/>
        <v>0</v>
      </c>
      <c r="CM57" s="148">
        <f t="shared" ca="1" si="64"/>
        <v>0</v>
      </c>
      <c r="CN57" s="148">
        <f t="shared" ca="1" si="64"/>
        <v>0</v>
      </c>
      <c r="CO57" s="148">
        <f t="shared" ca="1" si="64"/>
        <v>0</v>
      </c>
      <c r="CP57" s="148">
        <f t="shared" ca="1" si="64"/>
        <v>0</v>
      </c>
      <c r="CQ57" s="148">
        <f t="shared" ca="1" si="64"/>
        <v>0</v>
      </c>
      <c r="CR57" s="148">
        <f t="shared" ca="1" si="64"/>
        <v>0</v>
      </c>
      <c r="CS57" s="148">
        <f t="shared" ca="1" si="64"/>
        <v>0</v>
      </c>
      <c r="CT57" s="148">
        <f t="shared" ca="1" si="64"/>
        <v>0</v>
      </c>
      <c r="CU57" s="148">
        <f t="shared" ca="1" si="64"/>
        <v>0</v>
      </c>
      <c r="CV57" s="148">
        <f t="shared" ca="1" si="64"/>
        <v>0</v>
      </c>
      <c r="CW57" s="148">
        <f t="shared" ca="1" si="64"/>
        <v>0</v>
      </c>
      <c r="CX57" s="149">
        <f t="shared" ca="1" si="64"/>
        <v>0</v>
      </c>
    </row>
    <row r="58" spans="3:102" s="45" customFormat="1" x14ac:dyDescent="0.25">
      <c r="C58" s="44" t="str">
        <f t="shared" si="1"/>
        <v/>
      </c>
      <c r="D58" s="44"/>
      <c r="E58" s="44">
        <f t="shared" si="2"/>
        <v>58</v>
      </c>
      <c r="F58" s="44"/>
      <c r="G58" s="44" t="s">
        <v>10</v>
      </c>
      <c r="I58" s="45" t="s">
        <v>10</v>
      </c>
    </row>
    <row r="59" spans="3:102" ht="19.5" thickBot="1" x14ac:dyDescent="0.35">
      <c r="C59" s="4" t="str">
        <f t="shared" si="1"/>
        <v>Line 59: . This is a new section of the model. These are the combined cashflow of New Project and Existing Business</v>
      </c>
      <c r="E59" s="4">
        <f t="shared" si="2"/>
        <v>59</v>
      </c>
      <c r="F59" s="4" t="s">
        <v>23</v>
      </c>
      <c r="G59" s="4" t="s">
        <v>10</v>
      </c>
      <c r="H59" s="3" t="s">
        <v>24</v>
      </c>
      <c r="I59" s="1" t="s">
        <v>10</v>
      </c>
      <c r="J59" s="3" t="s">
        <v>22</v>
      </c>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BO59" s="154"/>
      <c r="BP59" s="152">
        <f>M$5</f>
        <v>2020</v>
      </c>
      <c r="BQ59" s="152">
        <f t="shared" ref="BQ59:CX59" si="65">N$5</f>
        <v>2021</v>
      </c>
      <c r="BR59" s="152">
        <f t="shared" si="65"/>
        <v>2022</v>
      </c>
      <c r="BS59" s="152">
        <f t="shared" si="65"/>
        <v>2023</v>
      </c>
      <c r="BT59" s="152">
        <f t="shared" si="65"/>
        <v>2024</v>
      </c>
      <c r="BU59" s="152">
        <f t="shared" si="65"/>
        <v>2025</v>
      </c>
      <c r="BV59" s="152">
        <f t="shared" si="65"/>
        <v>2026</v>
      </c>
      <c r="BW59" s="152">
        <f t="shared" si="65"/>
        <v>2027</v>
      </c>
      <c r="BX59" s="152">
        <f t="shared" si="65"/>
        <v>2028</v>
      </c>
      <c r="BY59" s="152">
        <f t="shared" si="65"/>
        <v>2029</v>
      </c>
      <c r="BZ59" s="152">
        <f t="shared" si="65"/>
        <v>2030</v>
      </c>
      <c r="CA59" s="152">
        <f t="shared" si="65"/>
        <v>2031</v>
      </c>
      <c r="CB59" s="152">
        <f t="shared" si="65"/>
        <v>2032</v>
      </c>
      <c r="CC59" s="152">
        <f t="shared" si="65"/>
        <v>2033</v>
      </c>
      <c r="CD59" s="152">
        <f t="shared" si="65"/>
        <v>2034</v>
      </c>
      <c r="CE59" s="152">
        <f t="shared" si="65"/>
        <v>2035</v>
      </c>
      <c r="CF59" s="152">
        <f t="shared" si="65"/>
        <v>2036</v>
      </c>
      <c r="CG59" s="152">
        <f t="shared" si="65"/>
        <v>2037</v>
      </c>
      <c r="CH59" s="152">
        <f t="shared" si="65"/>
        <v>2038</v>
      </c>
      <c r="CI59" s="152">
        <f t="shared" si="65"/>
        <v>2039</v>
      </c>
      <c r="CJ59" s="152">
        <f t="shared" si="65"/>
        <v>2040</v>
      </c>
      <c r="CK59" s="152">
        <f t="shared" si="65"/>
        <v>2041</v>
      </c>
      <c r="CL59" s="152">
        <f t="shared" si="65"/>
        <v>2042</v>
      </c>
      <c r="CM59" s="152">
        <f t="shared" si="65"/>
        <v>2043</v>
      </c>
      <c r="CN59" s="152">
        <f t="shared" si="65"/>
        <v>2044</v>
      </c>
      <c r="CO59" s="152">
        <f t="shared" si="65"/>
        <v>2045</v>
      </c>
      <c r="CP59" s="152">
        <f t="shared" si="65"/>
        <v>2046</v>
      </c>
      <c r="CQ59" s="152">
        <f t="shared" si="65"/>
        <v>2047</v>
      </c>
      <c r="CR59" s="152">
        <f t="shared" si="65"/>
        <v>2048</v>
      </c>
      <c r="CS59" s="152">
        <f t="shared" si="65"/>
        <v>2049</v>
      </c>
      <c r="CT59" s="152">
        <f t="shared" si="65"/>
        <v>2050</v>
      </c>
      <c r="CU59" s="152">
        <f t="shared" si="65"/>
        <v>2051</v>
      </c>
      <c r="CV59" s="152">
        <f t="shared" si="65"/>
        <v>2052</v>
      </c>
      <c r="CW59" s="152">
        <f t="shared" si="65"/>
        <v>2053</v>
      </c>
      <c r="CX59" s="153">
        <f t="shared" si="65"/>
        <v>2054</v>
      </c>
    </row>
    <row r="60" spans="3:102" x14ac:dyDescent="0.25">
      <c r="C60" s="4" t="str">
        <f t="shared" si="1"/>
        <v>Line 60: Gross Income. This is a calculation. This is simply the sum from the existing and new.</v>
      </c>
      <c r="E60" s="4">
        <f t="shared" si="2"/>
        <v>60</v>
      </c>
      <c r="F60" s="4" t="s">
        <v>8</v>
      </c>
      <c r="G60" s="4" t="s">
        <v>10</v>
      </c>
      <c r="H60" s="1" t="s">
        <v>25</v>
      </c>
      <c r="I60" s="1" t="s">
        <v>10</v>
      </c>
      <c r="K60" s="1" t="s">
        <v>0</v>
      </c>
      <c r="M60" s="32">
        <f t="shared" ref="M60:AU60" ca="1" si="66">M21+M50</f>
        <v>0</v>
      </c>
      <c r="N60" s="33">
        <f t="shared" ca="1" si="66"/>
        <v>0</v>
      </c>
      <c r="O60" s="33">
        <f t="shared" ca="1" si="66"/>
        <v>0</v>
      </c>
      <c r="P60" s="33">
        <f t="shared" ca="1" si="66"/>
        <v>0</v>
      </c>
      <c r="Q60" s="33">
        <f t="shared" ca="1" si="66"/>
        <v>0</v>
      </c>
      <c r="R60" s="33">
        <f t="shared" ca="1" si="66"/>
        <v>0</v>
      </c>
      <c r="S60" s="33">
        <f t="shared" ca="1" si="66"/>
        <v>0</v>
      </c>
      <c r="T60" s="33">
        <f t="shared" ca="1" si="66"/>
        <v>0</v>
      </c>
      <c r="U60" s="33">
        <f t="shared" ca="1" si="66"/>
        <v>0</v>
      </c>
      <c r="V60" s="33">
        <f t="shared" ca="1" si="66"/>
        <v>0</v>
      </c>
      <c r="W60" s="33">
        <f t="shared" ca="1" si="66"/>
        <v>0</v>
      </c>
      <c r="X60" s="33">
        <f t="shared" ca="1" si="66"/>
        <v>0</v>
      </c>
      <c r="Y60" s="33">
        <f t="shared" ca="1" si="66"/>
        <v>0</v>
      </c>
      <c r="Z60" s="33">
        <f t="shared" ca="1" si="66"/>
        <v>0</v>
      </c>
      <c r="AA60" s="33">
        <f t="shared" ca="1" si="66"/>
        <v>0</v>
      </c>
      <c r="AB60" s="33">
        <f t="shared" ca="1" si="66"/>
        <v>0</v>
      </c>
      <c r="AC60" s="33">
        <f t="shared" ca="1" si="66"/>
        <v>0</v>
      </c>
      <c r="AD60" s="33">
        <f t="shared" ca="1" si="66"/>
        <v>0</v>
      </c>
      <c r="AE60" s="33">
        <f t="shared" ca="1" si="66"/>
        <v>0</v>
      </c>
      <c r="AF60" s="33">
        <f t="shared" ca="1" si="66"/>
        <v>0</v>
      </c>
      <c r="AG60" s="33">
        <f t="shared" ca="1" si="66"/>
        <v>0</v>
      </c>
      <c r="AH60" s="33">
        <f t="shared" ca="1" si="66"/>
        <v>0</v>
      </c>
      <c r="AI60" s="33">
        <f t="shared" ca="1" si="66"/>
        <v>0</v>
      </c>
      <c r="AJ60" s="33">
        <f t="shared" ca="1" si="66"/>
        <v>0</v>
      </c>
      <c r="AK60" s="33">
        <f t="shared" ca="1" si="66"/>
        <v>0</v>
      </c>
      <c r="AL60" s="33">
        <f t="shared" ca="1" si="66"/>
        <v>0</v>
      </c>
      <c r="AM60" s="33">
        <f t="shared" ca="1" si="66"/>
        <v>0</v>
      </c>
      <c r="AN60" s="33">
        <f t="shared" ca="1" si="66"/>
        <v>0</v>
      </c>
      <c r="AO60" s="33">
        <f t="shared" ca="1" si="66"/>
        <v>0</v>
      </c>
      <c r="AP60" s="33">
        <f t="shared" ca="1" si="66"/>
        <v>0</v>
      </c>
      <c r="AQ60" s="33">
        <f t="shared" ca="1" si="66"/>
        <v>0</v>
      </c>
      <c r="AR60" s="33">
        <f t="shared" ca="1" si="66"/>
        <v>0</v>
      </c>
      <c r="AS60" s="33">
        <f t="shared" ca="1" si="66"/>
        <v>0</v>
      </c>
      <c r="AT60" s="33">
        <f t="shared" ca="1" si="66"/>
        <v>0</v>
      </c>
      <c r="AU60" s="34">
        <f t="shared" ca="1" si="66"/>
        <v>0</v>
      </c>
      <c r="BO60" s="155" t="str">
        <f>K60</f>
        <v>Gross Income</v>
      </c>
      <c r="BP60" s="146">
        <f ca="1">M60</f>
        <v>0</v>
      </c>
      <c r="BQ60" s="146">
        <f t="shared" ref="BQ60:CX60" ca="1" si="67">N60</f>
        <v>0</v>
      </c>
      <c r="BR60" s="146">
        <f t="shared" ca="1" si="67"/>
        <v>0</v>
      </c>
      <c r="BS60" s="146">
        <f t="shared" ca="1" si="67"/>
        <v>0</v>
      </c>
      <c r="BT60" s="146">
        <f t="shared" ca="1" si="67"/>
        <v>0</v>
      </c>
      <c r="BU60" s="146">
        <f t="shared" ca="1" si="67"/>
        <v>0</v>
      </c>
      <c r="BV60" s="146">
        <f t="shared" ca="1" si="67"/>
        <v>0</v>
      </c>
      <c r="BW60" s="146">
        <f t="shared" ca="1" si="67"/>
        <v>0</v>
      </c>
      <c r="BX60" s="146">
        <f t="shared" ca="1" si="67"/>
        <v>0</v>
      </c>
      <c r="BY60" s="146">
        <f t="shared" ca="1" si="67"/>
        <v>0</v>
      </c>
      <c r="BZ60" s="146">
        <f t="shared" ca="1" si="67"/>
        <v>0</v>
      </c>
      <c r="CA60" s="146">
        <f t="shared" ca="1" si="67"/>
        <v>0</v>
      </c>
      <c r="CB60" s="146">
        <f t="shared" ca="1" si="67"/>
        <v>0</v>
      </c>
      <c r="CC60" s="146">
        <f t="shared" ca="1" si="67"/>
        <v>0</v>
      </c>
      <c r="CD60" s="146">
        <f t="shared" ca="1" si="67"/>
        <v>0</v>
      </c>
      <c r="CE60" s="146">
        <f t="shared" ca="1" si="67"/>
        <v>0</v>
      </c>
      <c r="CF60" s="146">
        <f t="shared" ca="1" si="67"/>
        <v>0</v>
      </c>
      <c r="CG60" s="146">
        <f t="shared" ca="1" si="67"/>
        <v>0</v>
      </c>
      <c r="CH60" s="146">
        <f t="shared" ca="1" si="67"/>
        <v>0</v>
      </c>
      <c r="CI60" s="146">
        <f t="shared" ca="1" si="67"/>
        <v>0</v>
      </c>
      <c r="CJ60" s="146">
        <f t="shared" ca="1" si="67"/>
        <v>0</v>
      </c>
      <c r="CK60" s="146">
        <f t="shared" ca="1" si="67"/>
        <v>0</v>
      </c>
      <c r="CL60" s="146">
        <f t="shared" ca="1" si="67"/>
        <v>0</v>
      </c>
      <c r="CM60" s="146">
        <f t="shared" ca="1" si="67"/>
        <v>0</v>
      </c>
      <c r="CN60" s="146">
        <f t="shared" ca="1" si="67"/>
        <v>0</v>
      </c>
      <c r="CO60" s="146">
        <f t="shared" ca="1" si="67"/>
        <v>0</v>
      </c>
      <c r="CP60" s="146">
        <f t="shared" ca="1" si="67"/>
        <v>0</v>
      </c>
      <c r="CQ60" s="146">
        <f t="shared" ca="1" si="67"/>
        <v>0</v>
      </c>
      <c r="CR60" s="146">
        <f t="shared" ca="1" si="67"/>
        <v>0</v>
      </c>
      <c r="CS60" s="146">
        <f t="shared" ca="1" si="67"/>
        <v>0</v>
      </c>
      <c r="CT60" s="146">
        <f t="shared" ca="1" si="67"/>
        <v>0</v>
      </c>
      <c r="CU60" s="146">
        <f t="shared" ca="1" si="67"/>
        <v>0</v>
      </c>
      <c r="CV60" s="146">
        <f t="shared" ca="1" si="67"/>
        <v>0</v>
      </c>
      <c r="CW60" s="146">
        <f t="shared" ca="1" si="67"/>
        <v>0</v>
      </c>
      <c r="CX60" s="147">
        <f t="shared" ca="1" si="67"/>
        <v>0</v>
      </c>
    </row>
    <row r="61" spans="3:102" x14ac:dyDescent="0.25">
      <c r="C61" s="4" t="str">
        <f t="shared" si="1"/>
        <v>Line 61: Operating Expenses. This is a calculation. This is simply the sum from the existing and new.</v>
      </c>
      <c r="E61" s="4">
        <f t="shared" si="2"/>
        <v>61</v>
      </c>
      <c r="F61" s="4" t="s">
        <v>8</v>
      </c>
      <c r="G61" s="4" t="s">
        <v>10</v>
      </c>
      <c r="H61" s="1" t="s">
        <v>25</v>
      </c>
      <c r="I61" s="1" t="s">
        <v>10</v>
      </c>
      <c r="K61" s="1" t="s">
        <v>4</v>
      </c>
      <c r="M61" s="35">
        <f t="shared" ref="M61:AU61" ca="1" si="68">M22+M51</f>
        <v>0</v>
      </c>
      <c r="N61" s="36">
        <f t="shared" ca="1" si="68"/>
        <v>0</v>
      </c>
      <c r="O61" s="36">
        <f t="shared" ca="1" si="68"/>
        <v>0</v>
      </c>
      <c r="P61" s="36">
        <f t="shared" ca="1" si="68"/>
        <v>0</v>
      </c>
      <c r="Q61" s="36">
        <f t="shared" ca="1" si="68"/>
        <v>0</v>
      </c>
      <c r="R61" s="36">
        <f t="shared" ca="1" si="68"/>
        <v>0</v>
      </c>
      <c r="S61" s="36">
        <f t="shared" ca="1" si="68"/>
        <v>0</v>
      </c>
      <c r="T61" s="36">
        <f t="shared" ca="1" si="68"/>
        <v>0</v>
      </c>
      <c r="U61" s="36">
        <f t="shared" ca="1" si="68"/>
        <v>0</v>
      </c>
      <c r="V61" s="36">
        <f t="shared" ca="1" si="68"/>
        <v>0</v>
      </c>
      <c r="W61" s="36">
        <f t="shared" ca="1" si="68"/>
        <v>0</v>
      </c>
      <c r="X61" s="36">
        <f t="shared" ca="1" si="68"/>
        <v>0</v>
      </c>
      <c r="Y61" s="36">
        <f t="shared" ca="1" si="68"/>
        <v>0</v>
      </c>
      <c r="Z61" s="36">
        <f t="shared" ca="1" si="68"/>
        <v>0</v>
      </c>
      <c r="AA61" s="36">
        <f t="shared" ca="1" si="68"/>
        <v>0</v>
      </c>
      <c r="AB61" s="36">
        <f t="shared" ca="1" si="68"/>
        <v>0</v>
      </c>
      <c r="AC61" s="36">
        <f t="shared" ca="1" si="68"/>
        <v>0</v>
      </c>
      <c r="AD61" s="36">
        <f t="shared" ca="1" si="68"/>
        <v>0</v>
      </c>
      <c r="AE61" s="36">
        <f t="shared" ca="1" si="68"/>
        <v>0</v>
      </c>
      <c r="AF61" s="36">
        <f t="shared" ca="1" si="68"/>
        <v>0</v>
      </c>
      <c r="AG61" s="36">
        <f t="shared" ca="1" si="68"/>
        <v>0</v>
      </c>
      <c r="AH61" s="36">
        <f t="shared" ca="1" si="68"/>
        <v>0</v>
      </c>
      <c r="AI61" s="36">
        <f t="shared" ca="1" si="68"/>
        <v>0</v>
      </c>
      <c r="AJ61" s="36">
        <f t="shared" ca="1" si="68"/>
        <v>0</v>
      </c>
      <c r="AK61" s="36">
        <f t="shared" ca="1" si="68"/>
        <v>0</v>
      </c>
      <c r="AL61" s="36">
        <f t="shared" ca="1" si="68"/>
        <v>0</v>
      </c>
      <c r="AM61" s="36">
        <f t="shared" ca="1" si="68"/>
        <v>0</v>
      </c>
      <c r="AN61" s="36">
        <f t="shared" ca="1" si="68"/>
        <v>0</v>
      </c>
      <c r="AO61" s="36">
        <f t="shared" ca="1" si="68"/>
        <v>0</v>
      </c>
      <c r="AP61" s="36">
        <f t="shared" ca="1" si="68"/>
        <v>0</v>
      </c>
      <c r="AQ61" s="36">
        <f t="shared" ca="1" si="68"/>
        <v>0</v>
      </c>
      <c r="AR61" s="36">
        <f t="shared" ca="1" si="68"/>
        <v>0</v>
      </c>
      <c r="AS61" s="36">
        <f t="shared" ca="1" si="68"/>
        <v>0</v>
      </c>
      <c r="AT61" s="36">
        <f t="shared" ca="1" si="68"/>
        <v>0</v>
      </c>
      <c r="AU61" s="37">
        <f t="shared" ca="1" si="68"/>
        <v>0</v>
      </c>
      <c r="BO61" s="156" t="str">
        <f t="shared" ref="BO61:BO63" si="69">K61</f>
        <v>Operating Expenses</v>
      </c>
      <c r="BP61" s="150">
        <f ca="1">-M61</f>
        <v>0</v>
      </c>
      <c r="BQ61" s="150">
        <f t="shared" ref="BQ61:CF63" ca="1" si="70">-N61</f>
        <v>0</v>
      </c>
      <c r="BR61" s="150">
        <f t="shared" ca="1" si="70"/>
        <v>0</v>
      </c>
      <c r="BS61" s="150">
        <f t="shared" ca="1" si="70"/>
        <v>0</v>
      </c>
      <c r="BT61" s="150">
        <f t="shared" ca="1" si="70"/>
        <v>0</v>
      </c>
      <c r="BU61" s="150">
        <f t="shared" ca="1" si="70"/>
        <v>0</v>
      </c>
      <c r="BV61" s="150">
        <f t="shared" ca="1" si="70"/>
        <v>0</v>
      </c>
      <c r="BW61" s="150">
        <f t="shared" ca="1" si="70"/>
        <v>0</v>
      </c>
      <c r="BX61" s="150">
        <f t="shared" ca="1" si="70"/>
        <v>0</v>
      </c>
      <c r="BY61" s="150">
        <f t="shared" ca="1" si="70"/>
        <v>0</v>
      </c>
      <c r="BZ61" s="150">
        <f t="shared" ca="1" si="70"/>
        <v>0</v>
      </c>
      <c r="CA61" s="150">
        <f t="shared" ca="1" si="70"/>
        <v>0</v>
      </c>
      <c r="CB61" s="150">
        <f t="shared" ca="1" si="70"/>
        <v>0</v>
      </c>
      <c r="CC61" s="150">
        <f t="shared" ca="1" si="70"/>
        <v>0</v>
      </c>
      <c r="CD61" s="150">
        <f t="shared" ca="1" si="70"/>
        <v>0</v>
      </c>
      <c r="CE61" s="150">
        <f t="shared" ca="1" si="70"/>
        <v>0</v>
      </c>
      <c r="CF61" s="150">
        <f t="shared" ca="1" si="70"/>
        <v>0</v>
      </c>
      <c r="CG61" s="150">
        <f t="shared" ref="CG61:CV63" ca="1" si="71">-AD61</f>
        <v>0</v>
      </c>
      <c r="CH61" s="150">
        <f t="shared" ca="1" si="71"/>
        <v>0</v>
      </c>
      <c r="CI61" s="150">
        <f t="shared" ca="1" si="71"/>
        <v>0</v>
      </c>
      <c r="CJ61" s="150">
        <f t="shared" ca="1" si="71"/>
        <v>0</v>
      </c>
      <c r="CK61" s="150">
        <f t="shared" ca="1" si="71"/>
        <v>0</v>
      </c>
      <c r="CL61" s="150">
        <f t="shared" ca="1" si="71"/>
        <v>0</v>
      </c>
      <c r="CM61" s="150">
        <f t="shared" ca="1" si="71"/>
        <v>0</v>
      </c>
      <c r="CN61" s="150">
        <f t="shared" ca="1" si="71"/>
        <v>0</v>
      </c>
      <c r="CO61" s="150">
        <f t="shared" ca="1" si="71"/>
        <v>0</v>
      </c>
      <c r="CP61" s="150">
        <f t="shared" ca="1" si="71"/>
        <v>0</v>
      </c>
      <c r="CQ61" s="150">
        <f t="shared" ca="1" si="71"/>
        <v>0</v>
      </c>
      <c r="CR61" s="150">
        <f t="shared" ca="1" si="71"/>
        <v>0</v>
      </c>
      <c r="CS61" s="150">
        <f t="shared" ca="1" si="71"/>
        <v>0</v>
      </c>
      <c r="CT61" s="150">
        <f t="shared" ca="1" si="71"/>
        <v>0</v>
      </c>
      <c r="CU61" s="150">
        <f t="shared" ca="1" si="71"/>
        <v>0</v>
      </c>
      <c r="CV61" s="150">
        <f t="shared" ca="1" si="71"/>
        <v>0</v>
      </c>
      <c r="CW61" s="150">
        <f t="shared" ref="CW61:CX63" ca="1" si="72">-AT61</f>
        <v>0</v>
      </c>
      <c r="CX61" s="151">
        <f t="shared" ca="1" si="72"/>
        <v>0</v>
      </c>
    </row>
    <row r="62" spans="3:102" x14ac:dyDescent="0.25">
      <c r="C62" s="4" t="str">
        <f t="shared" si="1"/>
        <v>Line 62: Debt Principal payment required. This is a calculation. This is simply the sum from the existing and new.</v>
      </c>
      <c r="E62" s="4">
        <f t="shared" si="2"/>
        <v>62</v>
      </c>
      <c r="F62" s="4" t="s">
        <v>8</v>
      </c>
      <c r="G62" s="4" t="s">
        <v>10</v>
      </c>
      <c r="H62" s="1" t="s">
        <v>25</v>
      </c>
      <c r="I62" s="1" t="s">
        <v>10</v>
      </c>
      <c r="K62" s="1" t="s">
        <v>247</v>
      </c>
      <c r="M62" s="35">
        <f t="shared" ref="M62:AU62" ca="1" si="73">M23+M52</f>
        <v>0</v>
      </c>
      <c r="N62" s="36">
        <f t="shared" ca="1" si="73"/>
        <v>0</v>
      </c>
      <c r="O62" s="36">
        <f t="shared" ca="1" si="73"/>
        <v>0</v>
      </c>
      <c r="P62" s="36">
        <f t="shared" ca="1" si="73"/>
        <v>0</v>
      </c>
      <c r="Q62" s="36">
        <f t="shared" ca="1" si="73"/>
        <v>0</v>
      </c>
      <c r="R62" s="36">
        <f t="shared" ca="1" si="73"/>
        <v>0</v>
      </c>
      <c r="S62" s="36">
        <f t="shared" ca="1" si="73"/>
        <v>0</v>
      </c>
      <c r="T62" s="36">
        <f t="shared" ca="1" si="73"/>
        <v>0</v>
      </c>
      <c r="U62" s="36">
        <f t="shared" ca="1" si="73"/>
        <v>0</v>
      </c>
      <c r="V62" s="36">
        <f t="shared" ca="1" si="73"/>
        <v>0</v>
      </c>
      <c r="W62" s="36">
        <f t="shared" ca="1" si="73"/>
        <v>0</v>
      </c>
      <c r="X62" s="36">
        <f t="shared" ca="1" si="73"/>
        <v>0</v>
      </c>
      <c r="Y62" s="36">
        <f t="shared" ca="1" si="73"/>
        <v>0</v>
      </c>
      <c r="Z62" s="36">
        <f t="shared" ca="1" si="73"/>
        <v>0</v>
      </c>
      <c r="AA62" s="36">
        <f t="shared" ca="1" si="73"/>
        <v>0</v>
      </c>
      <c r="AB62" s="36">
        <f t="shared" ca="1" si="73"/>
        <v>0</v>
      </c>
      <c r="AC62" s="36">
        <f t="shared" ca="1" si="73"/>
        <v>0</v>
      </c>
      <c r="AD62" s="36">
        <f t="shared" ca="1" si="73"/>
        <v>0</v>
      </c>
      <c r="AE62" s="36">
        <f t="shared" ca="1" si="73"/>
        <v>0</v>
      </c>
      <c r="AF62" s="36">
        <f t="shared" ca="1" si="73"/>
        <v>0</v>
      </c>
      <c r="AG62" s="36">
        <f t="shared" ca="1" si="73"/>
        <v>0</v>
      </c>
      <c r="AH62" s="36">
        <f t="shared" ca="1" si="73"/>
        <v>0</v>
      </c>
      <c r="AI62" s="36">
        <f t="shared" ca="1" si="73"/>
        <v>0</v>
      </c>
      <c r="AJ62" s="36">
        <f t="shared" ca="1" si="73"/>
        <v>0</v>
      </c>
      <c r="AK62" s="36">
        <f t="shared" ca="1" si="73"/>
        <v>0</v>
      </c>
      <c r="AL62" s="36">
        <f t="shared" ca="1" si="73"/>
        <v>0</v>
      </c>
      <c r="AM62" s="36">
        <f t="shared" ca="1" si="73"/>
        <v>0</v>
      </c>
      <c r="AN62" s="36">
        <f t="shared" ca="1" si="73"/>
        <v>0</v>
      </c>
      <c r="AO62" s="36">
        <f t="shared" ca="1" si="73"/>
        <v>0</v>
      </c>
      <c r="AP62" s="36">
        <f t="shared" ca="1" si="73"/>
        <v>0</v>
      </c>
      <c r="AQ62" s="36">
        <f t="shared" ca="1" si="73"/>
        <v>0</v>
      </c>
      <c r="AR62" s="36">
        <f t="shared" ca="1" si="73"/>
        <v>0</v>
      </c>
      <c r="AS62" s="36">
        <f t="shared" ca="1" si="73"/>
        <v>0</v>
      </c>
      <c r="AT62" s="36">
        <f t="shared" ca="1" si="73"/>
        <v>0</v>
      </c>
      <c r="AU62" s="37">
        <f t="shared" ca="1" si="73"/>
        <v>0</v>
      </c>
      <c r="BO62" s="156" t="str">
        <f t="shared" si="69"/>
        <v>Debt Principal payment required</v>
      </c>
      <c r="BP62" s="150">
        <f ca="1">-M62</f>
        <v>0</v>
      </c>
      <c r="BQ62" s="150">
        <f t="shared" ca="1" si="70"/>
        <v>0</v>
      </c>
      <c r="BR62" s="150">
        <f t="shared" ca="1" si="70"/>
        <v>0</v>
      </c>
      <c r="BS62" s="150">
        <f t="shared" ca="1" si="70"/>
        <v>0</v>
      </c>
      <c r="BT62" s="150">
        <f t="shared" ca="1" si="70"/>
        <v>0</v>
      </c>
      <c r="BU62" s="150">
        <f t="shared" ca="1" si="70"/>
        <v>0</v>
      </c>
      <c r="BV62" s="150">
        <f t="shared" ca="1" si="70"/>
        <v>0</v>
      </c>
      <c r="BW62" s="150">
        <f t="shared" ca="1" si="70"/>
        <v>0</v>
      </c>
      <c r="BX62" s="150">
        <f t="shared" ca="1" si="70"/>
        <v>0</v>
      </c>
      <c r="BY62" s="150">
        <f t="shared" ca="1" si="70"/>
        <v>0</v>
      </c>
      <c r="BZ62" s="150">
        <f t="shared" ca="1" si="70"/>
        <v>0</v>
      </c>
      <c r="CA62" s="150">
        <f t="shared" ca="1" si="70"/>
        <v>0</v>
      </c>
      <c r="CB62" s="150">
        <f t="shared" ca="1" si="70"/>
        <v>0</v>
      </c>
      <c r="CC62" s="150">
        <f t="shared" ca="1" si="70"/>
        <v>0</v>
      </c>
      <c r="CD62" s="150">
        <f t="shared" ca="1" si="70"/>
        <v>0</v>
      </c>
      <c r="CE62" s="150">
        <f t="shared" ca="1" si="70"/>
        <v>0</v>
      </c>
      <c r="CF62" s="150">
        <f t="shared" ca="1" si="70"/>
        <v>0</v>
      </c>
      <c r="CG62" s="150">
        <f t="shared" ca="1" si="71"/>
        <v>0</v>
      </c>
      <c r="CH62" s="150">
        <f t="shared" ca="1" si="71"/>
        <v>0</v>
      </c>
      <c r="CI62" s="150">
        <f t="shared" ca="1" si="71"/>
        <v>0</v>
      </c>
      <c r="CJ62" s="150">
        <f t="shared" ca="1" si="71"/>
        <v>0</v>
      </c>
      <c r="CK62" s="150">
        <f t="shared" ca="1" si="71"/>
        <v>0</v>
      </c>
      <c r="CL62" s="150">
        <f t="shared" ca="1" si="71"/>
        <v>0</v>
      </c>
      <c r="CM62" s="150">
        <f t="shared" ca="1" si="71"/>
        <v>0</v>
      </c>
      <c r="CN62" s="150">
        <f t="shared" ca="1" si="71"/>
        <v>0</v>
      </c>
      <c r="CO62" s="150">
        <f t="shared" ca="1" si="71"/>
        <v>0</v>
      </c>
      <c r="CP62" s="150">
        <f t="shared" ca="1" si="71"/>
        <v>0</v>
      </c>
      <c r="CQ62" s="150">
        <f t="shared" ca="1" si="71"/>
        <v>0</v>
      </c>
      <c r="CR62" s="150">
        <f t="shared" ca="1" si="71"/>
        <v>0</v>
      </c>
      <c r="CS62" s="150">
        <f t="shared" ca="1" si="71"/>
        <v>0</v>
      </c>
      <c r="CT62" s="150">
        <f t="shared" ca="1" si="71"/>
        <v>0</v>
      </c>
      <c r="CU62" s="150">
        <f t="shared" ca="1" si="71"/>
        <v>0</v>
      </c>
      <c r="CV62" s="150">
        <f t="shared" ca="1" si="71"/>
        <v>0</v>
      </c>
      <c r="CW62" s="150">
        <f t="shared" ca="1" si="72"/>
        <v>0</v>
      </c>
      <c r="CX62" s="151">
        <f t="shared" ca="1" si="72"/>
        <v>0</v>
      </c>
    </row>
    <row r="63" spans="3:102" x14ac:dyDescent="0.25">
      <c r="C63" s="4" t="str">
        <f t="shared" si="1"/>
        <v>Line 63: Debt Interest payment required. This is a calculation. This is simply the sum from the existing and new.</v>
      </c>
      <c r="E63" s="4">
        <f t="shared" si="2"/>
        <v>63</v>
      </c>
      <c r="F63" s="4" t="s">
        <v>8</v>
      </c>
      <c r="G63" s="4" t="s">
        <v>10</v>
      </c>
      <c r="H63" s="1" t="s">
        <v>25</v>
      </c>
      <c r="I63" s="1" t="s">
        <v>10</v>
      </c>
      <c r="K63" s="1" t="s">
        <v>46</v>
      </c>
      <c r="M63" s="35">
        <f t="shared" ref="M63:AU63" ca="1" si="74">M24+M53</f>
        <v>0</v>
      </c>
      <c r="N63" s="36">
        <f t="shared" ca="1" si="74"/>
        <v>0</v>
      </c>
      <c r="O63" s="36">
        <f t="shared" ca="1" si="74"/>
        <v>0</v>
      </c>
      <c r="P63" s="36">
        <f t="shared" ca="1" si="74"/>
        <v>0</v>
      </c>
      <c r="Q63" s="36">
        <f t="shared" ca="1" si="74"/>
        <v>0</v>
      </c>
      <c r="R63" s="36">
        <f t="shared" ca="1" si="74"/>
        <v>0</v>
      </c>
      <c r="S63" s="36">
        <f t="shared" ca="1" si="74"/>
        <v>0</v>
      </c>
      <c r="T63" s="36">
        <f t="shared" ca="1" si="74"/>
        <v>0</v>
      </c>
      <c r="U63" s="36">
        <f t="shared" ca="1" si="74"/>
        <v>0</v>
      </c>
      <c r="V63" s="36">
        <f t="shared" ca="1" si="74"/>
        <v>0</v>
      </c>
      <c r="W63" s="36">
        <f t="shared" ca="1" si="74"/>
        <v>0</v>
      </c>
      <c r="X63" s="36">
        <f t="shared" ca="1" si="74"/>
        <v>0</v>
      </c>
      <c r="Y63" s="36">
        <f t="shared" ca="1" si="74"/>
        <v>0</v>
      </c>
      <c r="Z63" s="36">
        <f t="shared" ca="1" si="74"/>
        <v>0</v>
      </c>
      <c r="AA63" s="36">
        <f t="shared" ca="1" si="74"/>
        <v>0</v>
      </c>
      <c r="AB63" s="36">
        <f t="shared" ca="1" si="74"/>
        <v>0</v>
      </c>
      <c r="AC63" s="36">
        <f t="shared" ca="1" si="74"/>
        <v>0</v>
      </c>
      <c r="AD63" s="36">
        <f t="shared" ca="1" si="74"/>
        <v>0</v>
      </c>
      <c r="AE63" s="36">
        <f t="shared" ca="1" si="74"/>
        <v>0</v>
      </c>
      <c r="AF63" s="36">
        <f t="shared" ca="1" si="74"/>
        <v>0</v>
      </c>
      <c r="AG63" s="36">
        <f t="shared" ca="1" si="74"/>
        <v>0</v>
      </c>
      <c r="AH63" s="36">
        <f t="shared" ca="1" si="74"/>
        <v>0</v>
      </c>
      <c r="AI63" s="36">
        <f t="shared" ca="1" si="74"/>
        <v>0</v>
      </c>
      <c r="AJ63" s="36">
        <f t="shared" ca="1" si="74"/>
        <v>0</v>
      </c>
      <c r="AK63" s="36">
        <f t="shared" ca="1" si="74"/>
        <v>0</v>
      </c>
      <c r="AL63" s="36">
        <f t="shared" ca="1" si="74"/>
        <v>0</v>
      </c>
      <c r="AM63" s="36">
        <f t="shared" ca="1" si="74"/>
        <v>0</v>
      </c>
      <c r="AN63" s="36">
        <f t="shared" ca="1" si="74"/>
        <v>0</v>
      </c>
      <c r="AO63" s="36">
        <f t="shared" ca="1" si="74"/>
        <v>0</v>
      </c>
      <c r="AP63" s="36">
        <f t="shared" ca="1" si="74"/>
        <v>0</v>
      </c>
      <c r="AQ63" s="36">
        <f t="shared" ca="1" si="74"/>
        <v>0</v>
      </c>
      <c r="AR63" s="36">
        <f t="shared" ca="1" si="74"/>
        <v>0</v>
      </c>
      <c r="AS63" s="36">
        <f t="shared" ca="1" si="74"/>
        <v>0</v>
      </c>
      <c r="AT63" s="36">
        <f t="shared" ca="1" si="74"/>
        <v>0</v>
      </c>
      <c r="AU63" s="37">
        <f t="shared" ca="1" si="74"/>
        <v>0</v>
      </c>
      <c r="BO63" s="156" t="str">
        <f t="shared" si="69"/>
        <v>Debt Interest payment required</v>
      </c>
      <c r="BP63" s="150">
        <f ca="1">-M63</f>
        <v>0</v>
      </c>
      <c r="BQ63" s="150">
        <f t="shared" ca="1" si="70"/>
        <v>0</v>
      </c>
      <c r="BR63" s="150">
        <f t="shared" ca="1" si="70"/>
        <v>0</v>
      </c>
      <c r="BS63" s="150">
        <f t="shared" ca="1" si="70"/>
        <v>0</v>
      </c>
      <c r="BT63" s="150">
        <f t="shared" ca="1" si="70"/>
        <v>0</v>
      </c>
      <c r="BU63" s="150">
        <f t="shared" ca="1" si="70"/>
        <v>0</v>
      </c>
      <c r="BV63" s="150">
        <f t="shared" ca="1" si="70"/>
        <v>0</v>
      </c>
      <c r="BW63" s="150">
        <f t="shared" ca="1" si="70"/>
        <v>0</v>
      </c>
      <c r="BX63" s="150">
        <f t="shared" ca="1" si="70"/>
        <v>0</v>
      </c>
      <c r="BY63" s="150">
        <f t="shared" ca="1" si="70"/>
        <v>0</v>
      </c>
      <c r="BZ63" s="150">
        <f t="shared" ca="1" si="70"/>
        <v>0</v>
      </c>
      <c r="CA63" s="150">
        <f t="shared" ca="1" si="70"/>
        <v>0</v>
      </c>
      <c r="CB63" s="150">
        <f t="shared" ca="1" si="70"/>
        <v>0</v>
      </c>
      <c r="CC63" s="150">
        <f t="shared" ca="1" si="70"/>
        <v>0</v>
      </c>
      <c r="CD63" s="150">
        <f t="shared" ca="1" si="70"/>
        <v>0</v>
      </c>
      <c r="CE63" s="150">
        <f t="shared" ca="1" si="70"/>
        <v>0</v>
      </c>
      <c r="CF63" s="150">
        <f t="shared" ca="1" si="70"/>
        <v>0</v>
      </c>
      <c r="CG63" s="150">
        <f t="shared" ca="1" si="71"/>
        <v>0</v>
      </c>
      <c r="CH63" s="150">
        <f t="shared" ca="1" si="71"/>
        <v>0</v>
      </c>
      <c r="CI63" s="150">
        <f t="shared" ca="1" si="71"/>
        <v>0</v>
      </c>
      <c r="CJ63" s="150">
        <f t="shared" ca="1" si="71"/>
        <v>0</v>
      </c>
      <c r="CK63" s="150">
        <f t="shared" ca="1" si="71"/>
        <v>0</v>
      </c>
      <c r="CL63" s="150">
        <f t="shared" ca="1" si="71"/>
        <v>0</v>
      </c>
      <c r="CM63" s="150">
        <f t="shared" ca="1" si="71"/>
        <v>0</v>
      </c>
      <c r="CN63" s="150">
        <f t="shared" ca="1" si="71"/>
        <v>0</v>
      </c>
      <c r="CO63" s="150">
        <f t="shared" ca="1" si="71"/>
        <v>0</v>
      </c>
      <c r="CP63" s="150">
        <f t="shared" ca="1" si="71"/>
        <v>0</v>
      </c>
      <c r="CQ63" s="150">
        <f t="shared" ca="1" si="71"/>
        <v>0</v>
      </c>
      <c r="CR63" s="150">
        <f t="shared" ca="1" si="71"/>
        <v>0</v>
      </c>
      <c r="CS63" s="150">
        <f t="shared" ca="1" si="71"/>
        <v>0</v>
      </c>
      <c r="CT63" s="150">
        <f t="shared" ca="1" si="71"/>
        <v>0</v>
      </c>
      <c r="CU63" s="150">
        <f t="shared" ca="1" si="71"/>
        <v>0</v>
      </c>
      <c r="CV63" s="150">
        <f t="shared" ca="1" si="71"/>
        <v>0</v>
      </c>
      <c r="CW63" s="150">
        <f t="shared" ca="1" si="72"/>
        <v>0</v>
      </c>
      <c r="CX63" s="151">
        <f t="shared" ca="1" si="72"/>
        <v>0</v>
      </c>
    </row>
    <row r="64" spans="3:102" ht="15.75" thickBot="1" x14ac:dyDescent="0.3">
      <c r="C64" s="4" t="str">
        <f t="shared" si="1"/>
        <v>Line 64: Net cashflow after debt servicing. This is a calculation. This is the sum of the combined income paying the combined debt.</v>
      </c>
      <c r="E64" s="4">
        <f t="shared" si="2"/>
        <v>64</v>
      </c>
      <c r="F64" s="4" t="s">
        <v>8</v>
      </c>
      <c r="G64" s="4" t="s">
        <v>10</v>
      </c>
      <c r="H64" s="1" t="s">
        <v>53</v>
      </c>
      <c r="I64" s="1" t="s">
        <v>10</v>
      </c>
      <c r="K64" s="1" t="s">
        <v>16</v>
      </c>
      <c r="M64" s="35">
        <f t="shared" ref="M64:AU64" ca="1" si="75">M25+M54</f>
        <v>0</v>
      </c>
      <c r="N64" s="36">
        <f t="shared" ca="1" si="75"/>
        <v>0</v>
      </c>
      <c r="O64" s="36">
        <f t="shared" ca="1" si="75"/>
        <v>0</v>
      </c>
      <c r="P64" s="36">
        <f t="shared" ca="1" si="75"/>
        <v>0</v>
      </c>
      <c r="Q64" s="36">
        <f t="shared" ca="1" si="75"/>
        <v>0</v>
      </c>
      <c r="R64" s="36">
        <f t="shared" ca="1" si="75"/>
        <v>0</v>
      </c>
      <c r="S64" s="36">
        <f t="shared" ca="1" si="75"/>
        <v>0</v>
      </c>
      <c r="T64" s="36">
        <f t="shared" ca="1" si="75"/>
        <v>0</v>
      </c>
      <c r="U64" s="36">
        <f t="shared" ca="1" si="75"/>
        <v>0</v>
      </c>
      <c r="V64" s="36">
        <f t="shared" ca="1" si="75"/>
        <v>0</v>
      </c>
      <c r="W64" s="36">
        <f t="shared" ca="1" si="75"/>
        <v>0</v>
      </c>
      <c r="X64" s="36">
        <f t="shared" ca="1" si="75"/>
        <v>0</v>
      </c>
      <c r="Y64" s="36">
        <f t="shared" ca="1" si="75"/>
        <v>0</v>
      </c>
      <c r="Z64" s="36">
        <f t="shared" ca="1" si="75"/>
        <v>0</v>
      </c>
      <c r="AA64" s="36">
        <f t="shared" ca="1" si="75"/>
        <v>0</v>
      </c>
      <c r="AB64" s="36">
        <f t="shared" ca="1" si="75"/>
        <v>0</v>
      </c>
      <c r="AC64" s="36">
        <f t="shared" ca="1" si="75"/>
        <v>0</v>
      </c>
      <c r="AD64" s="36">
        <f t="shared" ca="1" si="75"/>
        <v>0</v>
      </c>
      <c r="AE64" s="36">
        <f t="shared" ca="1" si="75"/>
        <v>0</v>
      </c>
      <c r="AF64" s="36">
        <f t="shared" ca="1" si="75"/>
        <v>0</v>
      </c>
      <c r="AG64" s="36">
        <f t="shared" ca="1" si="75"/>
        <v>0</v>
      </c>
      <c r="AH64" s="36">
        <f t="shared" ca="1" si="75"/>
        <v>0</v>
      </c>
      <c r="AI64" s="36">
        <f t="shared" ca="1" si="75"/>
        <v>0</v>
      </c>
      <c r="AJ64" s="36">
        <f t="shared" ca="1" si="75"/>
        <v>0</v>
      </c>
      <c r="AK64" s="36">
        <f t="shared" ca="1" si="75"/>
        <v>0</v>
      </c>
      <c r="AL64" s="36">
        <f t="shared" ca="1" si="75"/>
        <v>0</v>
      </c>
      <c r="AM64" s="36">
        <f t="shared" ca="1" si="75"/>
        <v>0</v>
      </c>
      <c r="AN64" s="36">
        <f t="shared" ca="1" si="75"/>
        <v>0</v>
      </c>
      <c r="AO64" s="36">
        <f t="shared" ca="1" si="75"/>
        <v>0</v>
      </c>
      <c r="AP64" s="36">
        <f t="shared" ca="1" si="75"/>
        <v>0</v>
      </c>
      <c r="AQ64" s="36">
        <f t="shared" ca="1" si="75"/>
        <v>0</v>
      </c>
      <c r="AR64" s="36">
        <f t="shared" ca="1" si="75"/>
        <v>0</v>
      </c>
      <c r="AS64" s="36">
        <f t="shared" ca="1" si="75"/>
        <v>0</v>
      </c>
      <c r="AT64" s="36">
        <f t="shared" ca="1" si="75"/>
        <v>0</v>
      </c>
      <c r="AU64" s="37">
        <f t="shared" ca="1" si="75"/>
        <v>0</v>
      </c>
      <c r="BO64" s="156" t="str">
        <f>K67</f>
        <v>Direct Support payments</v>
      </c>
      <c r="BP64" s="150">
        <f ca="1">-M67</f>
        <v>0</v>
      </c>
      <c r="BQ64" s="150">
        <f t="shared" ref="BQ64:CX64" ca="1" si="76">-N67</f>
        <v>0</v>
      </c>
      <c r="BR64" s="150">
        <f t="shared" ca="1" si="76"/>
        <v>0</v>
      </c>
      <c r="BS64" s="150">
        <f t="shared" ca="1" si="76"/>
        <v>0</v>
      </c>
      <c r="BT64" s="150">
        <f t="shared" ca="1" si="76"/>
        <v>0</v>
      </c>
      <c r="BU64" s="150">
        <f t="shared" ca="1" si="76"/>
        <v>0</v>
      </c>
      <c r="BV64" s="150">
        <f t="shared" ca="1" si="76"/>
        <v>0</v>
      </c>
      <c r="BW64" s="150">
        <f t="shared" ca="1" si="76"/>
        <v>0</v>
      </c>
      <c r="BX64" s="150">
        <f t="shared" ca="1" si="76"/>
        <v>0</v>
      </c>
      <c r="BY64" s="150">
        <f t="shared" ca="1" si="76"/>
        <v>0</v>
      </c>
      <c r="BZ64" s="150">
        <f t="shared" ca="1" si="76"/>
        <v>0</v>
      </c>
      <c r="CA64" s="150">
        <f t="shared" ca="1" si="76"/>
        <v>0</v>
      </c>
      <c r="CB64" s="150">
        <f t="shared" ca="1" si="76"/>
        <v>0</v>
      </c>
      <c r="CC64" s="150">
        <f t="shared" ca="1" si="76"/>
        <v>0</v>
      </c>
      <c r="CD64" s="150">
        <f t="shared" ca="1" si="76"/>
        <v>0</v>
      </c>
      <c r="CE64" s="150">
        <f t="shared" ca="1" si="76"/>
        <v>0</v>
      </c>
      <c r="CF64" s="150">
        <f t="shared" ca="1" si="76"/>
        <v>0</v>
      </c>
      <c r="CG64" s="150">
        <f t="shared" ca="1" si="76"/>
        <v>0</v>
      </c>
      <c r="CH64" s="150">
        <f t="shared" ca="1" si="76"/>
        <v>0</v>
      </c>
      <c r="CI64" s="150">
        <f t="shared" ca="1" si="76"/>
        <v>0</v>
      </c>
      <c r="CJ64" s="150">
        <f t="shared" ca="1" si="76"/>
        <v>0</v>
      </c>
      <c r="CK64" s="150">
        <f t="shared" ca="1" si="76"/>
        <v>0</v>
      </c>
      <c r="CL64" s="150">
        <f t="shared" ca="1" si="76"/>
        <v>0</v>
      </c>
      <c r="CM64" s="150">
        <f t="shared" ca="1" si="76"/>
        <v>0</v>
      </c>
      <c r="CN64" s="150">
        <f t="shared" ca="1" si="76"/>
        <v>0</v>
      </c>
      <c r="CO64" s="150">
        <f t="shared" ca="1" si="76"/>
        <v>0</v>
      </c>
      <c r="CP64" s="150">
        <f t="shared" ca="1" si="76"/>
        <v>0</v>
      </c>
      <c r="CQ64" s="150">
        <f t="shared" ca="1" si="76"/>
        <v>0</v>
      </c>
      <c r="CR64" s="150">
        <f t="shared" ca="1" si="76"/>
        <v>0</v>
      </c>
      <c r="CS64" s="150">
        <f t="shared" ca="1" si="76"/>
        <v>0</v>
      </c>
      <c r="CT64" s="150">
        <f t="shared" ca="1" si="76"/>
        <v>0</v>
      </c>
      <c r="CU64" s="150">
        <f t="shared" ca="1" si="76"/>
        <v>0</v>
      </c>
      <c r="CV64" s="150">
        <f t="shared" ca="1" si="76"/>
        <v>0</v>
      </c>
      <c r="CW64" s="150">
        <f t="shared" ca="1" si="76"/>
        <v>0</v>
      </c>
      <c r="CX64" s="151">
        <f t="shared" ca="1" si="76"/>
        <v>0</v>
      </c>
    </row>
    <row r="65" spans="3:102" ht="15.75" thickBot="1" x14ac:dyDescent="0.3">
      <c r="C65" s="4" t="str">
        <f t="shared" si="1"/>
        <v>Line 65: Percent of combined debt shortfall guaranteed by government. This is an input. This determines the extent to which the Government has effectively guaranteed the debt.</v>
      </c>
      <c r="E65" s="4">
        <f t="shared" si="2"/>
        <v>65</v>
      </c>
      <c r="F65" s="4" t="s">
        <v>6</v>
      </c>
      <c r="G65" s="4" t="s">
        <v>10</v>
      </c>
      <c r="H65" s="1" t="s">
        <v>20</v>
      </c>
      <c r="I65" s="1" t="s">
        <v>10</v>
      </c>
      <c r="K65" s="1" t="s">
        <v>51</v>
      </c>
      <c r="M65" s="191">
        <f>'Input Cashflows'!M63</f>
        <v>1</v>
      </c>
      <c r="N65" s="18">
        <f t="shared" ref="N65:AU65" si="77">M65</f>
        <v>1</v>
      </c>
      <c r="O65" s="18">
        <f t="shared" si="77"/>
        <v>1</v>
      </c>
      <c r="P65" s="18">
        <f t="shared" si="77"/>
        <v>1</v>
      </c>
      <c r="Q65" s="18">
        <f t="shared" si="77"/>
        <v>1</v>
      </c>
      <c r="R65" s="18">
        <f t="shared" si="77"/>
        <v>1</v>
      </c>
      <c r="S65" s="18">
        <f t="shared" si="77"/>
        <v>1</v>
      </c>
      <c r="T65" s="18">
        <f t="shared" si="77"/>
        <v>1</v>
      </c>
      <c r="U65" s="18">
        <f t="shared" si="77"/>
        <v>1</v>
      </c>
      <c r="V65" s="18">
        <f t="shared" si="77"/>
        <v>1</v>
      </c>
      <c r="W65" s="18">
        <f t="shared" si="77"/>
        <v>1</v>
      </c>
      <c r="X65" s="18">
        <f t="shared" si="77"/>
        <v>1</v>
      </c>
      <c r="Y65" s="18">
        <f t="shared" si="77"/>
        <v>1</v>
      </c>
      <c r="Z65" s="18">
        <f t="shared" si="77"/>
        <v>1</v>
      </c>
      <c r="AA65" s="18">
        <f t="shared" si="77"/>
        <v>1</v>
      </c>
      <c r="AB65" s="18">
        <f t="shared" si="77"/>
        <v>1</v>
      </c>
      <c r="AC65" s="18">
        <f t="shared" si="77"/>
        <v>1</v>
      </c>
      <c r="AD65" s="18">
        <f t="shared" si="77"/>
        <v>1</v>
      </c>
      <c r="AE65" s="18">
        <f t="shared" si="77"/>
        <v>1</v>
      </c>
      <c r="AF65" s="18">
        <f t="shared" si="77"/>
        <v>1</v>
      </c>
      <c r="AG65" s="18">
        <f t="shared" si="77"/>
        <v>1</v>
      </c>
      <c r="AH65" s="18">
        <f t="shared" si="77"/>
        <v>1</v>
      </c>
      <c r="AI65" s="18">
        <f t="shared" si="77"/>
        <v>1</v>
      </c>
      <c r="AJ65" s="18">
        <f t="shared" si="77"/>
        <v>1</v>
      </c>
      <c r="AK65" s="18">
        <f t="shared" si="77"/>
        <v>1</v>
      </c>
      <c r="AL65" s="18">
        <f t="shared" si="77"/>
        <v>1</v>
      </c>
      <c r="AM65" s="18">
        <f t="shared" si="77"/>
        <v>1</v>
      </c>
      <c r="AN65" s="18">
        <f t="shared" si="77"/>
        <v>1</v>
      </c>
      <c r="AO65" s="18">
        <f t="shared" si="77"/>
        <v>1</v>
      </c>
      <c r="AP65" s="18">
        <f t="shared" si="77"/>
        <v>1</v>
      </c>
      <c r="AQ65" s="18">
        <f t="shared" si="77"/>
        <v>1</v>
      </c>
      <c r="AR65" s="18">
        <f t="shared" si="77"/>
        <v>1</v>
      </c>
      <c r="AS65" s="18">
        <f t="shared" si="77"/>
        <v>1</v>
      </c>
      <c r="AT65" s="18">
        <f t="shared" si="77"/>
        <v>1</v>
      </c>
      <c r="AU65" s="19">
        <f t="shared" si="77"/>
        <v>1</v>
      </c>
      <c r="BO65" s="157" t="str">
        <f>K68</f>
        <v>Direct Government receipts</v>
      </c>
      <c r="BP65" s="148">
        <f ca="1">M68</f>
        <v>0</v>
      </c>
      <c r="BQ65" s="148">
        <f t="shared" ref="BQ65:CX65" ca="1" si="78">N68</f>
        <v>0</v>
      </c>
      <c r="BR65" s="148">
        <f t="shared" ca="1" si="78"/>
        <v>0</v>
      </c>
      <c r="BS65" s="148">
        <f t="shared" ca="1" si="78"/>
        <v>0</v>
      </c>
      <c r="BT65" s="148">
        <f t="shared" ca="1" si="78"/>
        <v>0</v>
      </c>
      <c r="BU65" s="148">
        <f t="shared" ca="1" si="78"/>
        <v>0</v>
      </c>
      <c r="BV65" s="148">
        <f t="shared" ca="1" si="78"/>
        <v>0</v>
      </c>
      <c r="BW65" s="148">
        <f t="shared" ca="1" si="78"/>
        <v>0</v>
      </c>
      <c r="BX65" s="148">
        <f t="shared" ca="1" si="78"/>
        <v>0</v>
      </c>
      <c r="BY65" s="148">
        <f t="shared" ca="1" si="78"/>
        <v>0</v>
      </c>
      <c r="BZ65" s="148">
        <f t="shared" ca="1" si="78"/>
        <v>0</v>
      </c>
      <c r="CA65" s="148">
        <f t="shared" ca="1" si="78"/>
        <v>0</v>
      </c>
      <c r="CB65" s="148">
        <f t="shared" ca="1" si="78"/>
        <v>0</v>
      </c>
      <c r="CC65" s="148">
        <f t="shared" ca="1" si="78"/>
        <v>0</v>
      </c>
      <c r="CD65" s="148">
        <f t="shared" ca="1" si="78"/>
        <v>0</v>
      </c>
      <c r="CE65" s="148">
        <f t="shared" ca="1" si="78"/>
        <v>0</v>
      </c>
      <c r="CF65" s="148">
        <f t="shared" ca="1" si="78"/>
        <v>0</v>
      </c>
      <c r="CG65" s="148">
        <f t="shared" ca="1" si="78"/>
        <v>0</v>
      </c>
      <c r="CH65" s="148">
        <f t="shared" ca="1" si="78"/>
        <v>0</v>
      </c>
      <c r="CI65" s="148">
        <f t="shared" ca="1" si="78"/>
        <v>0</v>
      </c>
      <c r="CJ65" s="148">
        <f t="shared" ca="1" si="78"/>
        <v>0</v>
      </c>
      <c r="CK65" s="148">
        <f t="shared" ca="1" si="78"/>
        <v>0</v>
      </c>
      <c r="CL65" s="148">
        <f t="shared" ca="1" si="78"/>
        <v>0</v>
      </c>
      <c r="CM65" s="148">
        <f t="shared" ca="1" si="78"/>
        <v>0</v>
      </c>
      <c r="CN65" s="148">
        <f t="shared" ca="1" si="78"/>
        <v>0</v>
      </c>
      <c r="CO65" s="148">
        <f t="shared" ca="1" si="78"/>
        <v>0</v>
      </c>
      <c r="CP65" s="148">
        <f t="shared" ca="1" si="78"/>
        <v>0</v>
      </c>
      <c r="CQ65" s="148">
        <f t="shared" ca="1" si="78"/>
        <v>0</v>
      </c>
      <c r="CR65" s="148">
        <f t="shared" ca="1" si="78"/>
        <v>0</v>
      </c>
      <c r="CS65" s="148">
        <f t="shared" ca="1" si="78"/>
        <v>0</v>
      </c>
      <c r="CT65" s="148">
        <f t="shared" ca="1" si="78"/>
        <v>0</v>
      </c>
      <c r="CU65" s="148">
        <f t="shared" ca="1" si="78"/>
        <v>0</v>
      </c>
      <c r="CV65" s="148">
        <f t="shared" ca="1" si="78"/>
        <v>0</v>
      </c>
      <c r="CW65" s="148">
        <f t="shared" ca="1" si="78"/>
        <v>0</v>
      </c>
      <c r="CX65" s="149">
        <f t="shared" ca="1" si="78"/>
        <v>0</v>
      </c>
    </row>
    <row r="66" spans="3:102" ht="15.75" thickBot="1" x14ac:dyDescent="0.3">
      <c r="C66" s="4" t="str">
        <f t="shared" si="1"/>
        <v>Line 66: Debt payments made by Government for Guarantee on Debt of combined business and project. This is a calculation. This is the combined shortfall multiplied by the Government's responsibility.</v>
      </c>
      <c r="E66" s="4">
        <f t="shared" si="2"/>
        <v>66</v>
      </c>
      <c r="F66" s="4" t="s">
        <v>8</v>
      </c>
      <c r="G66" s="4" t="s">
        <v>10</v>
      </c>
      <c r="H66" s="1" t="s">
        <v>26</v>
      </c>
      <c r="I66" s="1" t="s">
        <v>10</v>
      </c>
      <c r="K66" s="1" t="s">
        <v>54</v>
      </c>
      <c r="M66" s="47">
        <f ca="1">MIN(0,M64)*M65</f>
        <v>0</v>
      </c>
      <c r="N66" s="42">
        <f t="shared" ref="N66:AU66" ca="1" si="79">MIN(0,N64)*N65</f>
        <v>0</v>
      </c>
      <c r="O66" s="42">
        <f t="shared" ca="1" si="79"/>
        <v>0</v>
      </c>
      <c r="P66" s="42">
        <f t="shared" ca="1" si="79"/>
        <v>0</v>
      </c>
      <c r="Q66" s="42">
        <f t="shared" ca="1" si="79"/>
        <v>0</v>
      </c>
      <c r="R66" s="42">
        <f t="shared" ca="1" si="79"/>
        <v>0</v>
      </c>
      <c r="S66" s="42">
        <f t="shared" ca="1" si="79"/>
        <v>0</v>
      </c>
      <c r="T66" s="42">
        <f t="shared" ca="1" si="79"/>
        <v>0</v>
      </c>
      <c r="U66" s="42">
        <f t="shared" ca="1" si="79"/>
        <v>0</v>
      </c>
      <c r="V66" s="42">
        <f t="shared" ca="1" si="79"/>
        <v>0</v>
      </c>
      <c r="W66" s="42">
        <f t="shared" ca="1" si="79"/>
        <v>0</v>
      </c>
      <c r="X66" s="42">
        <f t="shared" ca="1" si="79"/>
        <v>0</v>
      </c>
      <c r="Y66" s="42">
        <f t="shared" ca="1" si="79"/>
        <v>0</v>
      </c>
      <c r="Z66" s="42">
        <f t="shared" ca="1" si="79"/>
        <v>0</v>
      </c>
      <c r="AA66" s="42">
        <f t="shared" ca="1" si="79"/>
        <v>0</v>
      </c>
      <c r="AB66" s="42">
        <f t="shared" ca="1" si="79"/>
        <v>0</v>
      </c>
      <c r="AC66" s="42">
        <f t="shared" ca="1" si="79"/>
        <v>0</v>
      </c>
      <c r="AD66" s="42">
        <f t="shared" ca="1" si="79"/>
        <v>0</v>
      </c>
      <c r="AE66" s="42">
        <f t="shared" ca="1" si="79"/>
        <v>0</v>
      </c>
      <c r="AF66" s="42">
        <f t="shared" ca="1" si="79"/>
        <v>0</v>
      </c>
      <c r="AG66" s="42">
        <f t="shared" ca="1" si="79"/>
        <v>0</v>
      </c>
      <c r="AH66" s="42">
        <f t="shared" ca="1" si="79"/>
        <v>0</v>
      </c>
      <c r="AI66" s="42">
        <f t="shared" ca="1" si="79"/>
        <v>0</v>
      </c>
      <c r="AJ66" s="42">
        <f t="shared" ca="1" si="79"/>
        <v>0</v>
      </c>
      <c r="AK66" s="42">
        <f t="shared" ca="1" si="79"/>
        <v>0</v>
      </c>
      <c r="AL66" s="42">
        <f t="shared" ca="1" si="79"/>
        <v>0</v>
      </c>
      <c r="AM66" s="42">
        <f t="shared" ca="1" si="79"/>
        <v>0</v>
      </c>
      <c r="AN66" s="42">
        <f t="shared" ca="1" si="79"/>
        <v>0</v>
      </c>
      <c r="AO66" s="42">
        <f t="shared" ca="1" si="79"/>
        <v>0</v>
      </c>
      <c r="AP66" s="42">
        <f t="shared" ca="1" si="79"/>
        <v>0</v>
      </c>
      <c r="AQ66" s="42">
        <f t="shared" ca="1" si="79"/>
        <v>0</v>
      </c>
      <c r="AR66" s="42">
        <f t="shared" ca="1" si="79"/>
        <v>0</v>
      </c>
      <c r="AS66" s="42">
        <f t="shared" ca="1" si="79"/>
        <v>0</v>
      </c>
      <c r="AT66" s="42">
        <f t="shared" ca="1" si="79"/>
        <v>0</v>
      </c>
      <c r="AU66" s="43">
        <f t="shared" ca="1" si="79"/>
        <v>0</v>
      </c>
      <c r="BO66" s="155" t="s">
        <v>236</v>
      </c>
      <c r="BP66" s="146">
        <f t="shared" ref="BP66:CX66" ca="1" si="80">BP60-BP61</f>
        <v>0</v>
      </c>
      <c r="BQ66" s="146">
        <f t="shared" ca="1" si="80"/>
        <v>0</v>
      </c>
      <c r="BR66" s="146">
        <f t="shared" ca="1" si="80"/>
        <v>0</v>
      </c>
      <c r="BS66" s="146">
        <f t="shared" ca="1" si="80"/>
        <v>0</v>
      </c>
      <c r="BT66" s="146">
        <f t="shared" ca="1" si="80"/>
        <v>0</v>
      </c>
      <c r="BU66" s="146">
        <f t="shared" ca="1" si="80"/>
        <v>0</v>
      </c>
      <c r="BV66" s="146">
        <f t="shared" ca="1" si="80"/>
        <v>0</v>
      </c>
      <c r="BW66" s="146">
        <f t="shared" ca="1" si="80"/>
        <v>0</v>
      </c>
      <c r="BX66" s="146">
        <f t="shared" ca="1" si="80"/>
        <v>0</v>
      </c>
      <c r="BY66" s="146">
        <f t="shared" ca="1" si="80"/>
        <v>0</v>
      </c>
      <c r="BZ66" s="146">
        <f t="shared" ca="1" si="80"/>
        <v>0</v>
      </c>
      <c r="CA66" s="146">
        <f t="shared" ca="1" si="80"/>
        <v>0</v>
      </c>
      <c r="CB66" s="146">
        <f t="shared" ca="1" si="80"/>
        <v>0</v>
      </c>
      <c r="CC66" s="146">
        <f t="shared" ca="1" si="80"/>
        <v>0</v>
      </c>
      <c r="CD66" s="146">
        <f t="shared" ca="1" si="80"/>
        <v>0</v>
      </c>
      <c r="CE66" s="146">
        <f t="shared" ca="1" si="80"/>
        <v>0</v>
      </c>
      <c r="CF66" s="146">
        <f t="shared" ca="1" si="80"/>
        <v>0</v>
      </c>
      <c r="CG66" s="146">
        <f t="shared" ca="1" si="80"/>
        <v>0</v>
      </c>
      <c r="CH66" s="146">
        <f t="shared" ca="1" si="80"/>
        <v>0</v>
      </c>
      <c r="CI66" s="146">
        <f t="shared" ca="1" si="80"/>
        <v>0</v>
      </c>
      <c r="CJ66" s="146">
        <f t="shared" ca="1" si="80"/>
        <v>0</v>
      </c>
      <c r="CK66" s="146">
        <f t="shared" ca="1" si="80"/>
        <v>0</v>
      </c>
      <c r="CL66" s="146">
        <f t="shared" ca="1" si="80"/>
        <v>0</v>
      </c>
      <c r="CM66" s="146">
        <f t="shared" ca="1" si="80"/>
        <v>0</v>
      </c>
      <c r="CN66" s="146">
        <f t="shared" ca="1" si="80"/>
        <v>0</v>
      </c>
      <c r="CO66" s="146">
        <f t="shared" ca="1" si="80"/>
        <v>0</v>
      </c>
      <c r="CP66" s="146">
        <f t="shared" ca="1" si="80"/>
        <v>0</v>
      </c>
      <c r="CQ66" s="146">
        <f t="shared" ca="1" si="80"/>
        <v>0</v>
      </c>
      <c r="CR66" s="146">
        <f t="shared" ca="1" si="80"/>
        <v>0</v>
      </c>
      <c r="CS66" s="146">
        <f t="shared" ca="1" si="80"/>
        <v>0</v>
      </c>
      <c r="CT66" s="146">
        <f t="shared" ca="1" si="80"/>
        <v>0</v>
      </c>
      <c r="CU66" s="146">
        <f t="shared" ca="1" si="80"/>
        <v>0</v>
      </c>
      <c r="CV66" s="146">
        <f t="shared" ca="1" si="80"/>
        <v>0</v>
      </c>
      <c r="CW66" s="146">
        <f t="shared" ca="1" si="80"/>
        <v>0</v>
      </c>
      <c r="CX66" s="147">
        <f t="shared" ca="1" si="80"/>
        <v>0</v>
      </c>
    </row>
    <row r="67" spans="3:102" x14ac:dyDescent="0.25">
      <c r="C67" s="4" t="str">
        <f t="shared" si="1"/>
        <v>Line 67: Direct Support payments. This is a calculation. This is simply the sum from the existing and new.</v>
      </c>
      <c r="E67" s="4">
        <f t="shared" si="2"/>
        <v>67</v>
      </c>
      <c r="F67" s="4" t="s">
        <v>8</v>
      </c>
      <c r="G67" s="4" t="s">
        <v>10</v>
      </c>
      <c r="H67" s="1" t="s">
        <v>25</v>
      </c>
      <c r="I67" s="1" t="s">
        <v>10</v>
      </c>
      <c r="K67" s="1" t="str">
        <f>K55</f>
        <v>Direct Support payments</v>
      </c>
      <c r="M67" s="38">
        <f t="shared" ref="M67:AU67" ca="1" si="81">M26+M55</f>
        <v>0</v>
      </c>
      <c r="N67" s="39">
        <f t="shared" ca="1" si="81"/>
        <v>0</v>
      </c>
      <c r="O67" s="39">
        <f t="shared" ca="1" si="81"/>
        <v>0</v>
      </c>
      <c r="P67" s="39">
        <f t="shared" ca="1" si="81"/>
        <v>0</v>
      </c>
      <c r="Q67" s="39">
        <f t="shared" ca="1" si="81"/>
        <v>0</v>
      </c>
      <c r="R67" s="39">
        <f t="shared" ca="1" si="81"/>
        <v>0</v>
      </c>
      <c r="S67" s="39">
        <f t="shared" ca="1" si="81"/>
        <v>0</v>
      </c>
      <c r="T67" s="39">
        <f t="shared" ca="1" si="81"/>
        <v>0</v>
      </c>
      <c r="U67" s="39">
        <f t="shared" ca="1" si="81"/>
        <v>0</v>
      </c>
      <c r="V67" s="39">
        <f t="shared" ca="1" si="81"/>
        <v>0</v>
      </c>
      <c r="W67" s="39">
        <f t="shared" ca="1" si="81"/>
        <v>0</v>
      </c>
      <c r="X67" s="39">
        <f t="shared" ca="1" si="81"/>
        <v>0</v>
      </c>
      <c r="Y67" s="39">
        <f t="shared" ca="1" si="81"/>
        <v>0</v>
      </c>
      <c r="Z67" s="39">
        <f t="shared" ca="1" si="81"/>
        <v>0</v>
      </c>
      <c r="AA67" s="39">
        <f t="shared" ca="1" si="81"/>
        <v>0</v>
      </c>
      <c r="AB67" s="39">
        <f t="shared" ca="1" si="81"/>
        <v>0</v>
      </c>
      <c r="AC67" s="39">
        <f t="shared" ca="1" si="81"/>
        <v>0</v>
      </c>
      <c r="AD67" s="39">
        <f t="shared" ca="1" si="81"/>
        <v>0</v>
      </c>
      <c r="AE67" s="39">
        <f t="shared" ca="1" si="81"/>
        <v>0</v>
      </c>
      <c r="AF67" s="39">
        <f t="shared" ca="1" si="81"/>
        <v>0</v>
      </c>
      <c r="AG67" s="39">
        <f t="shared" ca="1" si="81"/>
        <v>0</v>
      </c>
      <c r="AH67" s="39">
        <f t="shared" ca="1" si="81"/>
        <v>0</v>
      </c>
      <c r="AI67" s="39">
        <f t="shared" ca="1" si="81"/>
        <v>0</v>
      </c>
      <c r="AJ67" s="39">
        <f t="shared" ca="1" si="81"/>
        <v>0</v>
      </c>
      <c r="AK67" s="39">
        <f t="shared" ca="1" si="81"/>
        <v>0</v>
      </c>
      <c r="AL67" s="39">
        <f t="shared" ca="1" si="81"/>
        <v>0</v>
      </c>
      <c r="AM67" s="39">
        <f t="shared" ca="1" si="81"/>
        <v>0</v>
      </c>
      <c r="AN67" s="39">
        <f t="shared" ca="1" si="81"/>
        <v>0</v>
      </c>
      <c r="AO67" s="39">
        <f t="shared" ca="1" si="81"/>
        <v>0</v>
      </c>
      <c r="AP67" s="39">
        <f t="shared" ca="1" si="81"/>
        <v>0</v>
      </c>
      <c r="AQ67" s="39">
        <f t="shared" ca="1" si="81"/>
        <v>0</v>
      </c>
      <c r="AR67" s="39">
        <f t="shared" ca="1" si="81"/>
        <v>0</v>
      </c>
      <c r="AS67" s="39">
        <f t="shared" ca="1" si="81"/>
        <v>0</v>
      </c>
      <c r="AT67" s="39">
        <f t="shared" ca="1" si="81"/>
        <v>0</v>
      </c>
      <c r="AU67" s="40">
        <f t="shared" ca="1" si="81"/>
        <v>0</v>
      </c>
      <c r="BO67" s="157" t="s">
        <v>237</v>
      </c>
      <c r="BP67" s="148">
        <f t="shared" ref="BP67:CX67" ca="1" si="82">BP62+BP63</f>
        <v>0</v>
      </c>
      <c r="BQ67" s="148">
        <f t="shared" ca="1" si="82"/>
        <v>0</v>
      </c>
      <c r="BR67" s="148">
        <f t="shared" ca="1" si="82"/>
        <v>0</v>
      </c>
      <c r="BS67" s="148">
        <f t="shared" ca="1" si="82"/>
        <v>0</v>
      </c>
      <c r="BT67" s="148">
        <f t="shared" ca="1" si="82"/>
        <v>0</v>
      </c>
      <c r="BU67" s="148">
        <f t="shared" ca="1" si="82"/>
        <v>0</v>
      </c>
      <c r="BV67" s="148">
        <f t="shared" ca="1" si="82"/>
        <v>0</v>
      </c>
      <c r="BW67" s="148">
        <f t="shared" ca="1" si="82"/>
        <v>0</v>
      </c>
      <c r="BX67" s="148">
        <f t="shared" ca="1" si="82"/>
        <v>0</v>
      </c>
      <c r="BY67" s="148">
        <f t="shared" ca="1" si="82"/>
        <v>0</v>
      </c>
      <c r="BZ67" s="148">
        <f t="shared" ca="1" si="82"/>
        <v>0</v>
      </c>
      <c r="CA67" s="148">
        <f t="shared" ca="1" si="82"/>
        <v>0</v>
      </c>
      <c r="CB67" s="148">
        <f t="shared" ca="1" si="82"/>
        <v>0</v>
      </c>
      <c r="CC67" s="148">
        <f t="shared" ca="1" si="82"/>
        <v>0</v>
      </c>
      <c r="CD67" s="148">
        <f t="shared" ca="1" si="82"/>
        <v>0</v>
      </c>
      <c r="CE67" s="148">
        <f t="shared" ca="1" si="82"/>
        <v>0</v>
      </c>
      <c r="CF67" s="148">
        <f t="shared" ca="1" si="82"/>
        <v>0</v>
      </c>
      <c r="CG67" s="148">
        <f t="shared" ca="1" si="82"/>
        <v>0</v>
      </c>
      <c r="CH67" s="148">
        <f t="shared" ca="1" si="82"/>
        <v>0</v>
      </c>
      <c r="CI67" s="148">
        <f t="shared" ca="1" si="82"/>
        <v>0</v>
      </c>
      <c r="CJ67" s="148">
        <f t="shared" ca="1" si="82"/>
        <v>0</v>
      </c>
      <c r="CK67" s="148">
        <f t="shared" ca="1" si="82"/>
        <v>0</v>
      </c>
      <c r="CL67" s="148">
        <f t="shared" ca="1" si="82"/>
        <v>0</v>
      </c>
      <c r="CM67" s="148">
        <f t="shared" ca="1" si="82"/>
        <v>0</v>
      </c>
      <c r="CN67" s="148">
        <f t="shared" ca="1" si="82"/>
        <v>0</v>
      </c>
      <c r="CO67" s="148">
        <f t="shared" ca="1" si="82"/>
        <v>0</v>
      </c>
      <c r="CP67" s="148">
        <f t="shared" ca="1" si="82"/>
        <v>0</v>
      </c>
      <c r="CQ67" s="148">
        <f t="shared" ca="1" si="82"/>
        <v>0</v>
      </c>
      <c r="CR67" s="148">
        <f t="shared" ca="1" si="82"/>
        <v>0</v>
      </c>
      <c r="CS67" s="148">
        <f t="shared" ca="1" si="82"/>
        <v>0</v>
      </c>
      <c r="CT67" s="148">
        <f t="shared" ca="1" si="82"/>
        <v>0</v>
      </c>
      <c r="CU67" s="148">
        <f t="shared" ca="1" si="82"/>
        <v>0</v>
      </c>
      <c r="CV67" s="148">
        <f t="shared" ca="1" si="82"/>
        <v>0</v>
      </c>
      <c r="CW67" s="148">
        <f t="shared" ca="1" si="82"/>
        <v>0</v>
      </c>
      <c r="CX67" s="149">
        <f t="shared" ca="1" si="82"/>
        <v>0</v>
      </c>
    </row>
    <row r="68" spans="3:102" ht="15.75" thickBot="1" x14ac:dyDescent="0.3">
      <c r="C68" s="4" t="str">
        <f t="shared" si="1"/>
        <v>Line 68: Direct Government receipts. This is a calculation. This is simply the sum from the existing and new.</v>
      </c>
      <c r="E68" s="4">
        <f t="shared" si="2"/>
        <v>68</v>
      </c>
      <c r="F68" s="4" t="s">
        <v>8</v>
      </c>
      <c r="G68" s="4" t="s">
        <v>10</v>
      </c>
      <c r="H68" s="1" t="s">
        <v>25</v>
      </c>
      <c r="I68" s="1" t="s">
        <v>10</v>
      </c>
      <c r="K68" s="1" t="str">
        <f>K56</f>
        <v>Direct Government receipts</v>
      </c>
      <c r="M68" s="38">
        <f t="shared" ref="M68:AU68" ca="1" si="83">M27+M56</f>
        <v>0</v>
      </c>
      <c r="N68" s="39">
        <f t="shared" ca="1" si="83"/>
        <v>0</v>
      </c>
      <c r="O68" s="39">
        <f t="shared" ca="1" si="83"/>
        <v>0</v>
      </c>
      <c r="P68" s="39">
        <f t="shared" ca="1" si="83"/>
        <v>0</v>
      </c>
      <c r="Q68" s="39">
        <f t="shared" ca="1" si="83"/>
        <v>0</v>
      </c>
      <c r="R68" s="39">
        <f t="shared" ca="1" si="83"/>
        <v>0</v>
      </c>
      <c r="S68" s="39">
        <f t="shared" ca="1" si="83"/>
        <v>0</v>
      </c>
      <c r="T68" s="39">
        <f t="shared" ca="1" si="83"/>
        <v>0</v>
      </c>
      <c r="U68" s="39">
        <f t="shared" ca="1" si="83"/>
        <v>0</v>
      </c>
      <c r="V68" s="39">
        <f t="shared" ca="1" si="83"/>
        <v>0</v>
      </c>
      <c r="W68" s="39">
        <f t="shared" ca="1" si="83"/>
        <v>0</v>
      </c>
      <c r="X68" s="39">
        <f t="shared" ca="1" si="83"/>
        <v>0</v>
      </c>
      <c r="Y68" s="39">
        <f t="shared" ca="1" si="83"/>
        <v>0</v>
      </c>
      <c r="Z68" s="39">
        <f t="shared" ca="1" si="83"/>
        <v>0</v>
      </c>
      <c r="AA68" s="39">
        <f t="shared" ca="1" si="83"/>
        <v>0</v>
      </c>
      <c r="AB68" s="39">
        <f t="shared" ca="1" si="83"/>
        <v>0</v>
      </c>
      <c r="AC68" s="39">
        <f t="shared" ca="1" si="83"/>
        <v>0</v>
      </c>
      <c r="AD68" s="39">
        <f t="shared" ca="1" si="83"/>
        <v>0</v>
      </c>
      <c r="AE68" s="39">
        <f t="shared" ca="1" si="83"/>
        <v>0</v>
      </c>
      <c r="AF68" s="39">
        <f t="shared" ca="1" si="83"/>
        <v>0</v>
      </c>
      <c r="AG68" s="39">
        <f t="shared" ca="1" si="83"/>
        <v>0</v>
      </c>
      <c r="AH68" s="39">
        <f t="shared" ca="1" si="83"/>
        <v>0</v>
      </c>
      <c r="AI68" s="39">
        <f t="shared" ca="1" si="83"/>
        <v>0</v>
      </c>
      <c r="AJ68" s="39">
        <f t="shared" ca="1" si="83"/>
        <v>0</v>
      </c>
      <c r="AK68" s="39">
        <f t="shared" ca="1" si="83"/>
        <v>0</v>
      </c>
      <c r="AL68" s="39">
        <f t="shared" ca="1" si="83"/>
        <v>0</v>
      </c>
      <c r="AM68" s="39">
        <f t="shared" ca="1" si="83"/>
        <v>0</v>
      </c>
      <c r="AN68" s="39">
        <f t="shared" ca="1" si="83"/>
        <v>0</v>
      </c>
      <c r="AO68" s="39">
        <f t="shared" ca="1" si="83"/>
        <v>0</v>
      </c>
      <c r="AP68" s="39">
        <f t="shared" ca="1" si="83"/>
        <v>0</v>
      </c>
      <c r="AQ68" s="39">
        <f t="shared" ca="1" si="83"/>
        <v>0</v>
      </c>
      <c r="AR68" s="39">
        <f t="shared" ca="1" si="83"/>
        <v>0</v>
      </c>
      <c r="AS68" s="39">
        <f t="shared" ca="1" si="83"/>
        <v>0</v>
      </c>
      <c r="AT68" s="39">
        <f t="shared" ca="1" si="83"/>
        <v>0</v>
      </c>
      <c r="AU68" s="40">
        <f t="shared" ca="1" si="83"/>
        <v>0</v>
      </c>
      <c r="BO68" s="155" t="s">
        <v>240</v>
      </c>
      <c r="BP68" s="146">
        <f ca="1">BP64-BP65</f>
        <v>0</v>
      </c>
      <c r="BQ68" s="146">
        <f t="shared" ref="BQ68:CX68" ca="1" si="84">BQ64-BQ65</f>
        <v>0</v>
      </c>
      <c r="BR68" s="146">
        <f t="shared" ca="1" si="84"/>
        <v>0</v>
      </c>
      <c r="BS68" s="146">
        <f t="shared" ca="1" si="84"/>
        <v>0</v>
      </c>
      <c r="BT68" s="146">
        <f t="shared" ca="1" si="84"/>
        <v>0</v>
      </c>
      <c r="BU68" s="146">
        <f t="shared" ca="1" si="84"/>
        <v>0</v>
      </c>
      <c r="BV68" s="146">
        <f t="shared" ca="1" si="84"/>
        <v>0</v>
      </c>
      <c r="BW68" s="146">
        <f t="shared" ca="1" si="84"/>
        <v>0</v>
      </c>
      <c r="BX68" s="146">
        <f t="shared" ca="1" si="84"/>
        <v>0</v>
      </c>
      <c r="BY68" s="146">
        <f t="shared" ca="1" si="84"/>
        <v>0</v>
      </c>
      <c r="BZ68" s="146">
        <f t="shared" ca="1" si="84"/>
        <v>0</v>
      </c>
      <c r="CA68" s="146">
        <f t="shared" ca="1" si="84"/>
        <v>0</v>
      </c>
      <c r="CB68" s="146">
        <f t="shared" ca="1" si="84"/>
        <v>0</v>
      </c>
      <c r="CC68" s="146">
        <f t="shared" ca="1" si="84"/>
        <v>0</v>
      </c>
      <c r="CD68" s="146">
        <f t="shared" ca="1" si="84"/>
        <v>0</v>
      </c>
      <c r="CE68" s="146">
        <f t="shared" ca="1" si="84"/>
        <v>0</v>
      </c>
      <c r="CF68" s="146">
        <f t="shared" ca="1" si="84"/>
        <v>0</v>
      </c>
      <c r="CG68" s="146">
        <f t="shared" ca="1" si="84"/>
        <v>0</v>
      </c>
      <c r="CH68" s="146">
        <f t="shared" ca="1" si="84"/>
        <v>0</v>
      </c>
      <c r="CI68" s="146">
        <f t="shared" ca="1" si="84"/>
        <v>0</v>
      </c>
      <c r="CJ68" s="146">
        <f t="shared" ca="1" si="84"/>
        <v>0</v>
      </c>
      <c r="CK68" s="146">
        <f t="shared" ca="1" si="84"/>
        <v>0</v>
      </c>
      <c r="CL68" s="146">
        <f t="shared" ca="1" si="84"/>
        <v>0</v>
      </c>
      <c r="CM68" s="146">
        <f t="shared" ca="1" si="84"/>
        <v>0</v>
      </c>
      <c r="CN68" s="146">
        <f t="shared" ca="1" si="84"/>
        <v>0</v>
      </c>
      <c r="CO68" s="146">
        <f t="shared" ca="1" si="84"/>
        <v>0</v>
      </c>
      <c r="CP68" s="146">
        <f t="shared" ca="1" si="84"/>
        <v>0</v>
      </c>
      <c r="CQ68" s="146">
        <f t="shared" ca="1" si="84"/>
        <v>0</v>
      </c>
      <c r="CR68" s="146">
        <f t="shared" ca="1" si="84"/>
        <v>0</v>
      </c>
      <c r="CS68" s="146">
        <f t="shared" ca="1" si="84"/>
        <v>0</v>
      </c>
      <c r="CT68" s="146">
        <f t="shared" ca="1" si="84"/>
        <v>0</v>
      </c>
      <c r="CU68" s="146">
        <f t="shared" ca="1" si="84"/>
        <v>0</v>
      </c>
      <c r="CV68" s="146">
        <f t="shared" ca="1" si="84"/>
        <v>0</v>
      </c>
      <c r="CW68" s="146">
        <f t="shared" ca="1" si="84"/>
        <v>0</v>
      </c>
      <c r="CX68" s="147">
        <f t="shared" ca="1" si="84"/>
        <v>0</v>
      </c>
    </row>
    <row r="69" spans="3:102" ht="15.75" thickBot="1" x14ac:dyDescent="0.3">
      <c r="C69" s="4" t="str">
        <f t="shared" si="1"/>
        <v>Line 69: Total payments by Government. This is a calculation. This is the sum of revenues and payments.</v>
      </c>
      <c r="E69" s="4">
        <f t="shared" si="2"/>
        <v>69</v>
      </c>
      <c r="F69" s="4" t="s">
        <v>8</v>
      </c>
      <c r="G69" s="4" t="s">
        <v>10</v>
      </c>
      <c r="H69" s="1" t="s">
        <v>27</v>
      </c>
      <c r="I69" s="1" t="s">
        <v>10</v>
      </c>
      <c r="K69" s="1" t="s">
        <v>14</v>
      </c>
      <c r="M69" s="41">
        <f ca="1">SUM(M66:M68)</f>
        <v>0</v>
      </c>
      <c r="N69" s="42">
        <f t="shared" ref="N69:AU69" ca="1" si="85">SUM(N66:N68)</f>
        <v>0</v>
      </c>
      <c r="O69" s="42">
        <f t="shared" ca="1" si="85"/>
        <v>0</v>
      </c>
      <c r="P69" s="42">
        <f t="shared" ca="1" si="85"/>
        <v>0</v>
      </c>
      <c r="Q69" s="42">
        <f t="shared" ca="1" si="85"/>
        <v>0</v>
      </c>
      <c r="R69" s="42">
        <f t="shared" ca="1" si="85"/>
        <v>0</v>
      </c>
      <c r="S69" s="42">
        <f t="shared" ca="1" si="85"/>
        <v>0</v>
      </c>
      <c r="T69" s="42">
        <f t="shared" ca="1" si="85"/>
        <v>0</v>
      </c>
      <c r="U69" s="42">
        <f t="shared" ca="1" si="85"/>
        <v>0</v>
      </c>
      <c r="V69" s="42">
        <f t="shared" ca="1" si="85"/>
        <v>0</v>
      </c>
      <c r="W69" s="42">
        <f t="shared" ca="1" si="85"/>
        <v>0</v>
      </c>
      <c r="X69" s="42">
        <f t="shared" ca="1" si="85"/>
        <v>0</v>
      </c>
      <c r="Y69" s="42">
        <f t="shared" ca="1" si="85"/>
        <v>0</v>
      </c>
      <c r="Z69" s="42">
        <f t="shared" ca="1" si="85"/>
        <v>0</v>
      </c>
      <c r="AA69" s="42">
        <f t="shared" ca="1" si="85"/>
        <v>0</v>
      </c>
      <c r="AB69" s="42">
        <f t="shared" ca="1" si="85"/>
        <v>0</v>
      </c>
      <c r="AC69" s="42">
        <f t="shared" ca="1" si="85"/>
        <v>0</v>
      </c>
      <c r="AD69" s="42">
        <f t="shared" ca="1" si="85"/>
        <v>0</v>
      </c>
      <c r="AE69" s="42">
        <f t="shared" ca="1" si="85"/>
        <v>0</v>
      </c>
      <c r="AF69" s="42">
        <f t="shared" ca="1" si="85"/>
        <v>0</v>
      </c>
      <c r="AG69" s="42">
        <f t="shared" ca="1" si="85"/>
        <v>0</v>
      </c>
      <c r="AH69" s="42">
        <f t="shared" ca="1" si="85"/>
        <v>0</v>
      </c>
      <c r="AI69" s="42">
        <f t="shared" ca="1" si="85"/>
        <v>0</v>
      </c>
      <c r="AJ69" s="42">
        <f t="shared" ca="1" si="85"/>
        <v>0</v>
      </c>
      <c r="AK69" s="42">
        <f t="shared" ca="1" si="85"/>
        <v>0</v>
      </c>
      <c r="AL69" s="42">
        <f t="shared" ca="1" si="85"/>
        <v>0</v>
      </c>
      <c r="AM69" s="42">
        <f t="shared" ca="1" si="85"/>
        <v>0</v>
      </c>
      <c r="AN69" s="42">
        <f t="shared" ca="1" si="85"/>
        <v>0</v>
      </c>
      <c r="AO69" s="42">
        <f t="shared" ca="1" si="85"/>
        <v>0</v>
      </c>
      <c r="AP69" s="42">
        <f t="shared" ca="1" si="85"/>
        <v>0</v>
      </c>
      <c r="AQ69" s="42">
        <f t="shared" ca="1" si="85"/>
        <v>0</v>
      </c>
      <c r="AR69" s="42">
        <f t="shared" ca="1" si="85"/>
        <v>0</v>
      </c>
      <c r="AS69" s="42">
        <f t="shared" ca="1" si="85"/>
        <v>0</v>
      </c>
      <c r="AT69" s="42">
        <f t="shared" ca="1" si="85"/>
        <v>0</v>
      </c>
      <c r="AU69" s="43">
        <f t="shared" ca="1" si="85"/>
        <v>0</v>
      </c>
      <c r="BO69" s="157" t="s">
        <v>242</v>
      </c>
      <c r="BP69" s="148">
        <f ca="1">-M66</f>
        <v>0</v>
      </c>
      <c r="BQ69" s="148">
        <f t="shared" ref="BQ69:CX69" ca="1" si="86">-N66</f>
        <v>0</v>
      </c>
      <c r="BR69" s="148">
        <f t="shared" ca="1" si="86"/>
        <v>0</v>
      </c>
      <c r="BS69" s="148">
        <f t="shared" ca="1" si="86"/>
        <v>0</v>
      </c>
      <c r="BT69" s="148">
        <f t="shared" ca="1" si="86"/>
        <v>0</v>
      </c>
      <c r="BU69" s="148">
        <f t="shared" ca="1" si="86"/>
        <v>0</v>
      </c>
      <c r="BV69" s="148">
        <f t="shared" ca="1" si="86"/>
        <v>0</v>
      </c>
      <c r="BW69" s="148">
        <f t="shared" ca="1" si="86"/>
        <v>0</v>
      </c>
      <c r="BX69" s="148">
        <f t="shared" ca="1" si="86"/>
        <v>0</v>
      </c>
      <c r="BY69" s="148">
        <f t="shared" ca="1" si="86"/>
        <v>0</v>
      </c>
      <c r="BZ69" s="148">
        <f t="shared" ca="1" si="86"/>
        <v>0</v>
      </c>
      <c r="CA69" s="148">
        <f t="shared" ca="1" si="86"/>
        <v>0</v>
      </c>
      <c r="CB69" s="148">
        <f t="shared" ca="1" si="86"/>
        <v>0</v>
      </c>
      <c r="CC69" s="148">
        <f t="shared" ca="1" si="86"/>
        <v>0</v>
      </c>
      <c r="CD69" s="148">
        <f t="shared" ca="1" si="86"/>
        <v>0</v>
      </c>
      <c r="CE69" s="148">
        <f t="shared" ca="1" si="86"/>
        <v>0</v>
      </c>
      <c r="CF69" s="148">
        <f t="shared" ca="1" si="86"/>
        <v>0</v>
      </c>
      <c r="CG69" s="148">
        <f t="shared" ca="1" si="86"/>
        <v>0</v>
      </c>
      <c r="CH69" s="148">
        <f t="shared" ca="1" si="86"/>
        <v>0</v>
      </c>
      <c r="CI69" s="148">
        <f t="shared" ca="1" si="86"/>
        <v>0</v>
      </c>
      <c r="CJ69" s="148">
        <f t="shared" ca="1" si="86"/>
        <v>0</v>
      </c>
      <c r="CK69" s="148">
        <f t="shared" ca="1" si="86"/>
        <v>0</v>
      </c>
      <c r="CL69" s="148">
        <f t="shared" ca="1" si="86"/>
        <v>0</v>
      </c>
      <c r="CM69" s="148">
        <f t="shared" ca="1" si="86"/>
        <v>0</v>
      </c>
      <c r="CN69" s="148">
        <f t="shared" ca="1" si="86"/>
        <v>0</v>
      </c>
      <c r="CO69" s="148">
        <f t="shared" ca="1" si="86"/>
        <v>0</v>
      </c>
      <c r="CP69" s="148">
        <f t="shared" ca="1" si="86"/>
        <v>0</v>
      </c>
      <c r="CQ69" s="148">
        <f t="shared" ca="1" si="86"/>
        <v>0</v>
      </c>
      <c r="CR69" s="148">
        <f t="shared" ca="1" si="86"/>
        <v>0</v>
      </c>
      <c r="CS69" s="148">
        <f t="shared" ca="1" si="86"/>
        <v>0</v>
      </c>
      <c r="CT69" s="148">
        <f t="shared" ca="1" si="86"/>
        <v>0</v>
      </c>
      <c r="CU69" s="148">
        <f t="shared" ca="1" si="86"/>
        <v>0</v>
      </c>
      <c r="CV69" s="148">
        <f t="shared" ca="1" si="86"/>
        <v>0</v>
      </c>
      <c r="CW69" s="148">
        <f t="shared" ca="1" si="86"/>
        <v>0</v>
      </c>
      <c r="CX69" s="149">
        <f t="shared" ca="1" si="86"/>
        <v>0</v>
      </c>
    </row>
  </sheetData>
  <sheetProtection algorithmName="SHA-512" hashValue="tgquYI9O9Ql6UvkM3VSF32DyV0Mz9rcnWAvcuMdiyeOL/1xV9zg4dZMILeatkWDPAHov+ohQzM0bW143Cqf3Nw==" saltValue="UHzGoloqkGUIXpthnqnS9w==" spinCount="100000" sheet="1" objects="1" scenarios="1" formatCells="0" formatColumns="0" formatRows="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B2E45-46C3-49D0-BB42-1E1B4B6683FF}">
  <sheetPr codeName="Sheet8"/>
  <dimension ref="A1:CX69"/>
  <sheetViews>
    <sheetView topLeftCell="G58" zoomScale="112" zoomScaleNormal="112" workbookViewId="0">
      <selection activeCell="K45" sqref="K45"/>
    </sheetView>
  </sheetViews>
  <sheetFormatPr defaultRowHeight="15" outlineLevelRow="1" outlineLevelCol="1" x14ac:dyDescent="0.25"/>
  <cols>
    <col min="1" max="1" width="12.5703125" style="1" hidden="1" customWidth="1" outlineLevel="1"/>
    <col min="2" max="2" width="10.5703125" style="1" hidden="1" customWidth="1" outlineLevel="1"/>
    <col min="3" max="6" width="13.42578125" style="4" hidden="1" customWidth="1" outlineLevel="1"/>
    <col min="7" max="7" width="4.42578125" style="4" customWidth="1" collapsed="1"/>
    <col min="8" max="8" width="23.140625" style="1" customWidth="1"/>
    <col min="9" max="9" width="4.42578125" style="1" customWidth="1"/>
    <col min="10" max="10" width="4.85546875" style="1" customWidth="1"/>
    <col min="11" max="11" width="40" style="1" customWidth="1"/>
    <col min="12" max="12" width="7.28515625" style="1" customWidth="1"/>
    <col min="13" max="14" width="10" style="1" customWidth="1"/>
    <col min="15" max="15" width="13.28515625" style="1" customWidth="1"/>
    <col min="16" max="20" width="10" style="1" customWidth="1"/>
    <col min="21" max="22" width="9.140625" style="1"/>
    <col min="23" max="23" width="10.5703125" style="1" bestFit="1" customWidth="1"/>
    <col min="24" max="66" width="9.140625" style="1"/>
    <col min="67" max="67" width="26.42578125" style="1" customWidth="1"/>
    <col min="68" max="16384" width="9.140625" style="1"/>
  </cols>
  <sheetData>
    <row r="1" spans="3:102" x14ac:dyDescent="0.25">
      <c r="C1" s="20">
        <f ca="1">TODAY()</f>
        <v>43958</v>
      </c>
    </row>
    <row r="2" spans="3:102" ht="18.75" x14ac:dyDescent="0.3">
      <c r="H2" s="2" t="s">
        <v>31</v>
      </c>
      <c r="J2" s="3" t="s">
        <v>1</v>
      </c>
      <c r="L2" s="57" t="s">
        <v>36</v>
      </c>
      <c r="M2" s="174" t="s">
        <v>250</v>
      </c>
      <c r="N2" s="175"/>
      <c r="O2" s="175"/>
      <c r="P2" s="175"/>
      <c r="Q2" s="50" t="s">
        <v>3</v>
      </c>
      <c r="R2" s="50"/>
      <c r="S2" s="50"/>
      <c r="T2" s="50"/>
      <c r="U2" s="51" t="s">
        <v>5</v>
      </c>
      <c r="V2" s="51"/>
      <c r="W2" s="51"/>
      <c r="X2" s="51"/>
      <c r="Y2" s="52" t="s">
        <v>2</v>
      </c>
      <c r="Z2" s="52"/>
      <c r="AA2" s="52"/>
      <c r="AB2" s="52"/>
      <c r="AC2" s="53" t="s">
        <v>32</v>
      </c>
      <c r="AD2" s="53"/>
      <c r="AE2" s="53"/>
      <c r="AF2" s="54"/>
    </row>
    <row r="3" spans="3:102" x14ac:dyDescent="0.25">
      <c r="H3" s="1" t="s">
        <v>40</v>
      </c>
    </row>
    <row r="4" spans="3:102" ht="15.75" thickBot="1" x14ac:dyDescent="0.3">
      <c r="I4" s="2"/>
      <c r="J4" s="2" t="s">
        <v>35</v>
      </c>
    </row>
    <row r="5" spans="3:102" ht="15.75" thickBot="1" x14ac:dyDescent="0.3">
      <c r="C5" s="4" t="str">
        <f>IF(AND(F5="",H5=""),"","Line "&amp;E5&amp;": "&amp;K5&amp;". This is "&amp;F5&amp;". "&amp;H5)</f>
        <v>Line 5: Start of Analysis FYI. This is an input. Enter the desired first year of the analysis.</v>
      </c>
      <c r="E5" s="4">
        <f>ROW(F5)</f>
        <v>5</v>
      </c>
      <c r="F5" s="4" t="s">
        <v>6</v>
      </c>
      <c r="G5" s="4" t="s">
        <v>10</v>
      </c>
      <c r="H5" s="1" t="s">
        <v>9</v>
      </c>
      <c r="I5" s="1" t="s">
        <v>10</v>
      </c>
      <c r="K5" s="1" t="s">
        <v>34</v>
      </c>
      <c r="M5" s="173">
        <f>'Input Cashflows'!M5</f>
        <v>2020</v>
      </c>
      <c r="N5" s="12">
        <f>M5+1</f>
        <v>2021</v>
      </c>
      <c r="O5" s="12">
        <f t="shared" ref="O5:AT5" si="0">N5+1</f>
        <v>2022</v>
      </c>
      <c r="P5" s="12">
        <f t="shared" si="0"/>
        <v>2023</v>
      </c>
      <c r="Q5" s="12">
        <f t="shared" si="0"/>
        <v>2024</v>
      </c>
      <c r="R5" s="12">
        <f t="shared" si="0"/>
        <v>2025</v>
      </c>
      <c r="S5" s="12">
        <f t="shared" si="0"/>
        <v>2026</v>
      </c>
      <c r="T5" s="12">
        <f t="shared" si="0"/>
        <v>2027</v>
      </c>
      <c r="U5" s="12">
        <f t="shared" si="0"/>
        <v>2028</v>
      </c>
      <c r="V5" s="12">
        <f t="shared" si="0"/>
        <v>2029</v>
      </c>
      <c r="W5" s="12">
        <f t="shared" si="0"/>
        <v>2030</v>
      </c>
      <c r="X5" s="12">
        <f t="shared" si="0"/>
        <v>2031</v>
      </c>
      <c r="Y5" s="12">
        <f t="shared" si="0"/>
        <v>2032</v>
      </c>
      <c r="Z5" s="12">
        <f t="shared" si="0"/>
        <v>2033</v>
      </c>
      <c r="AA5" s="12">
        <f t="shared" si="0"/>
        <v>2034</v>
      </c>
      <c r="AB5" s="12">
        <f t="shared" si="0"/>
        <v>2035</v>
      </c>
      <c r="AC5" s="12">
        <f t="shared" si="0"/>
        <v>2036</v>
      </c>
      <c r="AD5" s="12">
        <f t="shared" si="0"/>
        <v>2037</v>
      </c>
      <c r="AE5" s="12">
        <f t="shared" si="0"/>
        <v>2038</v>
      </c>
      <c r="AF5" s="12">
        <f t="shared" si="0"/>
        <v>2039</v>
      </c>
      <c r="AG5" s="12">
        <f t="shared" si="0"/>
        <v>2040</v>
      </c>
      <c r="AH5" s="12">
        <f t="shared" si="0"/>
        <v>2041</v>
      </c>
      <c r="AI5" s="12">
        <f t="shared" si="0"/>
        <v>2042</v>
      </c>
      <c r="AJ5" s="12">
        <f t="shared" si="0"/>
        <v>2043</v>
      </c>
      <c r="AK5" s="12">
        <f t="shared" si="0"/>
        <v>2044</v>
      </c>
      <c r="AL5" s="12">
        <f t="shared" si="0"/>
        <v>2045</v>
      </c>
      <c r="AM5" s="12">
        <f t="shared" si="0"/>
        <v>2046</v>
      </c>
      <c r="AN5" s="12">
        <f t="shared" si="0"/>
        <v>2047</v>
      </c>
      <c r="AO5" s="12">
        <f t="shared" si="0"/>
        <v>2048</v>
      </c>
      <c r="AP5" s="12">
        <f t="shared" si="0"/>
        <v>2049</v>
      </c>
      <c r="AQ5" s="12">
        <f t="shared" si="0"/>
        <v>2050</v>
      </c>
      <c r="AR5" s="12">
        <f t="shared" si="0"/>
        <v>2051</v>
      </c>
      <c r="AS5" s="12">
        <f t="shared" si="0"/>
        <v>2052</v>
      </c>
      <c r="AT5" s="12">
        <f t="shared" si="0"/>
        <v>2053</v>
      </c>
      <c r="AU5" s="13">
        <f>AT5+1</f>
        <v>2054</v>
      </c>
      <c r="BO5" s="1" t="s">
        <v>238</v>
      </c>
    </row>
    <row r="6" spans="3:102" ht="15.75" thickBot="1" x14ac:dyDescent="0.3">
      <c r="C6" s="4" t="str">
        <f t="shared" ref="C6:C69" si="1">IF(AND(F6="",H6=""),"","Line "&amp;E6&amp;": "&amp;K6&amp;". This is "&amp;F6&amp;". "&amp;H6)</f>
        <v/>
      </c>
      <c r="E6" s="4">
        <f t="shared" ref="E6:E69" si="2">ROW(F6)</f>
        <v>6</v>
      </c>
      <c r="G6" s="4" t="s">
        <v>10</v>
      </c>
      <c r="I6" s="1" t="s">
        <v>10</v>
      </c>
      <c r="BO6" s="154"/>
      <c r="BP6" s="152">
        <f>M$5</f>
        <v>2020</v>
      </c>
      <c r="BQ6" s="152">
        <f t="shared" ref="BQ6:CX6" si="3">N$5</f>
        <v>2021</v>
      </c>
      <c r="BR6" s="152">
        <f t="shared" si="3"/>
        <v>2022</v>
      </c>
      <c r="BS6" s="152">
        <f t="shared" si="3"/>
        <v>2023</v>
      </c>
      <c r="BT6" s="152">
        <f t="shared" si="3"/>
        <v>2024</v>
      </c>
      <c r="BU6" s="152">
        <f t="shared" si="3"/>
        <v>2025</v>
      </c>
      <c r="BV6" s="152">
        <f t="shared" si="3"/>
        <v>2026</v>
      </c>
      <c r="BW6" s="152">
        <f t="shared" si="3"/>
        <v>2027</v>
      </c>
      <c r="BX6" s="152">
        <f t="shared" si="3"/>
        <v>2028</v>
      </c>
      <c r="BY6" s="152">
        <f t="shared" si="3"/>
        <v>2029</v>
      </c>
      <c r="BZ6" s="152">
        <f t="shared" si="3"/>
        <v>2030</v>
      </c>
      <c r="CA6" s="152">
        <f t="shared" si="3"/>
        <v>2031</v>
      </c>
      <c r="CB6" s="152">
        <f t="shared" si="3"/>
        <v>2032</v>
      </c>
      <c r="CC6" s="152">
        <f t="shared" si="3"/>
        <v>2033</v>
      </c>
      <c r="CD6" s="152">
        <f t="shared" si="3"/>
        <v>2034</v>
      </c>
      <c r="CE6" s="152">
        <f t="shared" si="3"/>
        <v>2035</v>
      </c>
      <c r="CF6" s="152">
        <f t="shared" si="3"/>
        <v>2036</v>
      </c>
      <c r="CG6" s="152">
        <f t="shared" si="3"/>
        <v>2037</v>
      </c>
      <c r="CH6" s="152">
        <f t="shared" si="3"/>
        <v>2038</v>
      </c>
      <c r="CI6" s="152">
        <f t="shared" si="3"/>
        <v>2039</v>
      </c>
      <c r="CJ6" s="152">
        <f t="shared" si="3"/>
        <v>2040</v>
      </c>
      <c r="CK6" s="152">
        <f t="shared" si="3"/>
        <v>2041</v>
      </c>
      <c r="CL6" s="152">
        <f t="shared" si="3"/>
        <v>2042</v>
      </c>
      <c r="CM6" s="152">
        <f t="shared" si="3"/>
        <v>2043</v>
      </c>
      <c r="CN6" s="152">
        <f t="shared" si="3"/>
        <v>2044</v>
      </c>
      <c r="CO6" s="152">
        <f t="shared" si="3"/>
        <v>2045</v>
      </c>
      <c r="CP6" s="152">
        <f t="shared" si="3"/>
        <v>2046</v>
      </c>
      <c r="CQ6" s="152">
        <f t="shared" si="3"/>
        <v>2047</v>
      </c>
      <c r="CR6" s="152">
        <f t="shared" si="3"/>
        <v>2048</v>
      </c>
      <c r="CS6" s="152">
        <f t="shared" si="3"/>
        <v>2049</v>
      </c>
      <c r="CT6" s="152">
        <f t="shared" si="3"/>
        <v>2050</v>
      </c>
      <c r="CU6" s="152">
        <f t="shared" si="3"/>
        <v>2051</v>
      </c>
      <c r="CV6" s="152">
        <f t="shared" si="3"/>
        <v>2052</v>
      </c>
      <c r="CW6" s="152">
        <f t="shared" si="3"/>
        <v>2053</v>
      </c>
      <c r="CX6" s="153">
        <f t="shared" si="3"/>
        <v>2054</v>
      </c>
    </row>
    <row r="7" spans="3:102" x14ac:dyDescent="0.25">
      <c r="C7" s="4" t="str">
        <f t="shared" si="1"/>
        <v>Line 7: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7" s="4">
        <f t="shared" si="2"/>
        <v>7</v>
      </c>
      <c r="F7" s="4" t="s">
        <v>6</v>
      </c>
      <c r="G7" s="4" t="s">
        <v>10</v>
      </c>
      <c r="H7" s="1" t="s">
        <v>48</v>
      </c>
      <c r="I7" s="1" t="s">
        <v>10</v>
      </c>
      <c r="K7" s="1" t="s">
        <v>15</v>
      </c>
      <c r="M7" s="176">
        <f>'Input Cashflows'!M7</f>
        <v>0</v>
      </c>
      <c r="N7" s="177">
        <f>'Input Cashflows'!N7</f>
        <v>0</v>
      </c>
      <c r="O7" s="177">
        <f>'Input Cashflows'!O7</f>
        <v>0</v>
      </c>
      <c r="P7" s="177">
        <f>'Input Cashflows'!P7</f>
        <v>0</v>
      </c>
      <c r="Q7" s="177">
        <f>'Input Cashflows'!Q7</f>
        <v>0</v>
      </c>
      <c r="R7" s="177">
        <f>'Input Cashflows'!R7</f>
        <v>0</v>
      </c>
      <c r="S7" s="177">
        <f>'Input Cashflows'!S7</f>
        <v>0</v>
      </c>
      <c r="T7" s="177">
        <f>'Input Cashflows'!T7</f>
        <v>0</v>
      </c>
      <c r="U7" s="177">
        <f>'Input Cashflows'!U7</f>
        <v>0</v>
      </c>
      <c r="V7" s="177">
        <f>'Input Cashflows'!V7</f>
        <v>0</v>
      </c>
      <c r="W7" s="177">
        <f>'Input Cashflows'!W7</f>
        <v>0</v>
      </c>
      <c r="X7" s="177">
        <f>'Input Cashflows'!X7</f>
        <v>0</v>
      </c>
      <c r="Y7" s="177">
        <f>'Input Cashflows'!Y7</f>
        <v>0</v>
      </c>
      <c r="Z7" s="177">
        <f>'Input Cashflows'!Z7</f>
        <v>0</v>
      </c>
      <c r="AA7" s="177">
        <f>'Input Cashflows'!AA7</f>
        <v>0</v>
      </c>
      <c r="AB7" s="177">
        <f>'Input Cashflows'!AB7</f>
        <v>0</v>
      </c>
      <c r="AC7" s="177">
        <f>'Input Cashflows'!AC7</f>
        <v>0</v>
      </c>
      <c r="AD7" s="177">
        <f>'Input Cashflows'!AD7</f>
        <v>0</v>
      </c>
      <c r="AE7" s="177">
        <f>'Input Cashflows'!AE7</f>
        <v>0</v>
      </c>
      <c r="AF7" s="177">
        <f>'Input Cashflows'!AF7</f>
        <v>0</v>
      </c>
      <c r="AG7" s="177">
        <f>'Input Cashflows'!AG7</f>
        <v>0</v>
      </c>
      <c r="AH7" s="177">
        <f>'Input Cashflows'!AH7</f>
        <v>0</v>
      </c>
      <c r="AI7" s="177">
        <f>'Input Cashflows'!AI7</f>
        <v>0</v>
      </c>
      <c r="AJ7" s="177">
        <f>'Input Cashflows'!AJ7</f>
        <v>0</v>
      </c>
      <c r="AK7" s="177">
        <f>'Input Cashflows'!AK7</f>
        <v>0</v>
      </c>
      <c r="AL7" s="177">
        <f>'Input Cashflows'!AL7</f>
        <v>0</v>
      </c>
      <c r="AM7" s="177">
        <f>'Input Cashflows'!AM7</f>
        <v>0</v>
      </c>
      <c r="AN7" s="177">
        <f>'Input Cashflows'!AN7</f>
        <v>0</v>
      </c>
      <c r="AO7" s="177">
        <f>'Input Cashflows'!AO7</f>
        <v>0</v>
      </c>
      <c r="AP7" s="177">
        <f>'Input Cashflows'!AP7</f>
        <v>0</v>
      </c>
      <c r="AQ7" s="177">
        <f>'Input Cashflows'!AQ7</f>
        <v>0</v>
      </c>
      <c r="AR7" s="178">
        <f>'Input Cashflows'!AR7</f>
        <v>0</v>
      </c>
      <c r="AS7" s="178">
        <f>'Input Cashflows'!AS7</f>
        <v>0</v>
      </c>
      <c r="AT7" s="178">
        <f>'Input Cashflows'!AT7</f>
        <v>0</v>
      </c>
      <c r="AU7" s="179">
        <f>'Input Cashflows'!AU7</f>
        <v>0</v>
      </c>
      <c r="BO7" s="155" t="str">
        <f>K7</f>
        <v>Gross Operating Income to Company</v>
      </c>
      <c r="BP7" s="146">
        <f t="shared" ref="BP7:CX7" si="4">M7</f>
        <v>0</v>
      </c>
      <c r="BQ7" s="146">
        <f t="shared" si="4"/>
        <v>0</v>
      </c>
      <c r="BR7" s="146">
        <f t="shared" si="4"/>
        <v>0</v>
      </c>
      <c r="BS7" s="146">
        <f t="shared" si="4"/>
        <v>0</v>
      </c>
      <c r="BT7" s="146">
        <f t="shared" si="4"/>
        <v>0</v>
      </c>
      <c r="BU7" s="146">
        <f t="shared" si="4"/>
        <v>0</v>
      </c>
      <c r="BV7" s="146">
        <f t="shared" si="4"/>
        <v>0</v>
      </c>
      <c r="BW7" s="146">
        <f t="shared" si="4"/>
        <v>0</v>
      </c>
      <c r="BX7" s="146">
        <f t="shared" si="4"/>
        <v>0</v>
      </c>
      <c r="BY7" s="146">
        <f t="shared" si="4"/>
        <v>0</v>
      </c>
      <c r="BZ7" s="146">
        <f t="shared" si="4"/>
        <v>0</v>
      </c>
      <c r="CA7" s="146">
        <f t="shared" si="4"/>
        <v>0</v>
      </c>
      <c r="CB7" s="146">
        <f t="shared" si="4"/>
        <v>0</v>
      </c>
      <c r="CC7" s="146">
        <f t="shared" si="4"/>
        <v>0</v>
      </c>
      <c r="CD7" s="146">
        <f t="shared" si="4"/>
        <v>0</v>
      </c>
      <c r="CE7" s="146">
        <f t="shared" si="4"/>
        <v>0</v>
      </c>
      <c r="CF7" s="146">
        <f t="shared" si="4"/>
        <v>0</v>
      </c>
      <c r="CG7" s="146">
        <f t="shared" si="4"/>
        <v>0</v>
      </c>
      <c r="CH7" s="146">
        <f t="shared" si="4"/>
        <v>0</v>
      </c>
      <c r="CI7" s="146">
        <f t="shared" si="4"/>
        <v>0</v>
      </c>
      <c r="CJ7" s="146">
        <f t="shared" si="4"/>
        <v>0</v>
      </c>
      <c r="CK7" s="146">
        <f t="shared" si="4"/>
        <v>0</v>
      </c>
      <c r="CL7" s="146">
        <f t="shared" si="4"/>
        <v>0</v>
      </c>
      <c r="CM7" s="146">
        <f t="shared" si="4"/>
        <v>0</v>
      </c>
      <c r="CN7" s="146">
        <f t="shared" si="4"/>
        <v>0</v>
      </c>
      <c r="CO7" s="146">
        <f t="shared" si="4"/>
        <v>0</v>
      </c>
      <c r="CP7" s="146">
        <f t="shared" si="4"/>
        <v>0</v>
      </c>
      <c r="CQ7" s="146">
        <f t="shared" si="4"/>
        <v>0</v>
      </c>
      <c r="CR7" s="146">
        <f t="shared" si="4"/>
        <v>0</v>
      </c>
      <c r="CS7" s="146">
        <f t="shared" si="4"/>
        <v>0</v>
      </c>
      <c r="CT7" s="146">
        <f t="shared" si="4"/>
        <v>0</v>
      </c>
      <c r="CU7" s="146">
        <f t="shared" si="4"/>
        <v>0</v>
      </c>
      <c r="CV7" s="146">
        <f t="shared" si="4"/>
        <v>0</v>
      </c>
      <c r="CW7" s="146">
        <f t="shared" si="4"/>
        <v>0</v>
      </c>
      <c r="CX7" s="147">
        <f t="shared" si="4"/>
        <v>0</v>
      </c>
    </row>
    <row r="8" spans="3:102" x14ac:dyDescent="0.25">
      <c r="C8" s="4" t="str">
        <f t="shared" si="1"/>
        <v>Line 8: Operating Expenses. This is an input. Enter the projected operating costs per year.  This can include capital or construction costs.</v>
      </c>
      <c r="E8" s="4">
        <f t="shared" si="2"/>
        <v>8</v>
      </c>
      <c r="F8" s="4" t="s">
        <v>6</v>
      </c>
      <c r="G8" s="4" t="s">
        <v>10</v>
      </c>
      <c r="H8" s="1" t="s">
        <v>37</v>
      </c>
      <c r="I8" s="1" t="s">
        <v>10</v>
      </c>
      <c r="K8" s="1" t="s">
        <v>4</v>
      </c>
      <c r="L8" s="1" t="s">
        <v>33</v>
      </c>
      <c r="M8" s="180">
        <f>'Input Cashflows'!M8</f>
        <v>0</v>
      </c>
      <c r="N8" s="181">
        <f>'Input Cashflows'!N8</f>
        <v>0</v>
      </c>
      <c r="O8" s="181">
        <f>'Input Cashflows'!O8</f>
        <v>0</v>
      </c>
      <c r="P8" s="181">
        <f>'Input Cashflows'!P8</f>
        <v>0</v>
      </c>
      <c r="Q8" s="181">
        <f>'Input Cashflows'!Q8</f>
        <v>0</v>
      </c>
      <c r="R8" s="181">
        <f>'Input Cashflows'!R8</f>
        <v>0</v>
      </c>
      <c r="S8" s="181">
        <f>'Input Cashflows'!S8</f>
        <v>0</v>
      </c>
      <c r="T8" s="181">
        <f>'Input Cashflows'!T8</f>
        <v>0</v>
      </c>
      <c r="U8" s="181">
        <f>'Input Cashflows'!U8</f>
        <v>0</v>
      </c>
      <c r="V8" s="181">
        <f>'Input Cashflows'!V8</f>
        <v>0</v>
      </c>
      <c r="W8" s="181">
        <f>'Input Cashflows'!W8</f>
        <v>0</v>
      </c>
      <c r="X8" s="181">
        <f>'Input Cashflows'!X8</f>
        <v>0</v>
      </c>
      <c r="Y8" s="181">
        <f>'Input Cashflows'!Y8</f>
        <v>0</v>
      </c>
      <c r="Z8" s="181">
        <f>'Input Cashflows'!Z8</f>
        <v>0</v>
      </c>
      <c r="AA8" s="181">
        <f>'Input Cashflows'!AA8</f>
        <v>0</v>
      </c>
      <c r="AB8" s="181">
        <f>'Input Cashflows'!AB8</f>
        <v>0</v>
      </c>
      <c r="AC8" s="181">
        <f>'Input Cashflows'!AC8</f>
        <v>0</v>
      </c>
      <c r="AD8" s="181">
        <f>'Input Cashflows'!AD8</f>
        <v>0</v>
      </c>
      <c r="AE8" s="181">
        <f>'Input Cashflows'!AE8</f>
        <v>0</v>
      </c>
      <c r="AF8" s="181">
        <f>'Input Cashflows'!AF8</f>
        <v>0</v>
      </c>
      <c r="AG8" s="181">
        <f>'Input Cashflows'!AG8</f>
        <v>0</v>
      </c>
      <c r="AH8" s="181">
        <f>'Input Cashflows'!AH8</f>
        <v>0</v>
      </c>
      <c r="AI8" s="181">
        <f>'Input Cashflows'!AI8</f>
        <v>0</v>
      </c>
      <c r="AJ8" s="181">
        <f>'Input Cashflows'!AJ8</f>
        <v>0</v>
      </c>
      <c r="AK8" s="181">
        <f>'Input Cashflows'!AK8</f>
        <v>0</v>
      </c>
      <c r="AL8" s="181">
        <f>'Input Cashflows'!AL8</f>
        <v>0</v>
      </c>
      <c r="AM8" s="181">
        <f>'Input Cashflows'!AM8</f>
        <v>0</v>
      </c>
      <c r="AN8" s="181">
        <f>'Input Cashflows'!AN8</f>
        <v>0</v>
      </c>
      <c r="AO8" s="181">
        <f>'Input Cashflows'!AO8</f>
        <v>0</v>
      </c>
      <c r="AP8" s="181">
        <f>'Input Cashflows'!AP8</f>
        <v>0</v>
      </c>
      <c r="AQ8" s="181">
        <f>'Input Cashflows'!AQ8</f>
        <v>0</v>
      </c>
      <c r="AR8" s="182">
        <f>'Input Cashflows'!AR8</f>
        <v>0</v>
      </c>
      <c r="AS8" s="182">
        <f>'Input Cashflows'!AS8</f>
        <v>0</v>
      </c>
      <c r="AT8" s="182">
        <f>'Input Cashflows'!AT8</f>
        <v>0</v>
      </c>
      <c r="AU8" s="183">
        <f>'Input Cashflows'!AU8</f>
        <v>0</v>
      </c>
      <c r="BO8" s="156" t="str">
        <f t="shared" ref="BO8:BO12" si="5">K8</f>
        <v>Operating Expenses</v>
      </c>
      <c r="BP8" s="150">
        <f t="shared" ref="BP8:BY11" si="6">-M8</f>
        <v>0</v>
      </c>
      <c r="BQ8" s="150">
        <f t="shared" si="6"/>
        <v>0</v>
      </c>
      <c r="BR8" s="150">
        <f t="shared" si="6"/>
        <v>0</v>
      </c>
      <c r="BS8" s="150">
        <f t="shared" si="6"/>
        <v>0</v>
      </c>
      <c r="BT8" s="150">
        <f t="shared" si="6"/>
        <v>0</v>
      </c>
      <c r="BU8" s="150">
        <f t="shared" si="6"/>
        <v>0</v>
      </c>
      <c r="BV8" s="150">
        <f t="shared" si="6"/>
        <v>0</v>
      </c>
      <c r="BW8" s="150">
        <f t="shared" si="6"/>
        <v>0</v>
      </c>
      <c r="BX8" s="150">
        <f t="shared" si="6"/>
        <v>0</v>
      </c>
      <c r="BY8" s="150">
        <f t="shared" si="6"/>
        <v>0</v>
      </c>
      <c r="BZ8" s="150">
        <f t="shared" ref="BZ8:CF11" si="7">-W8</f>
        <v>0</v>
      </c>
      <c r="CA8" s="150">
        <f t="shared" si="7"/>
        <v>0</v>
      </c>
      <c r="CB8" s="150">
        <f t="shared" si="7"/>
        <v>0</v>
      </c>
      <c r="CC8" s="150">
        <f t="shared" si="7"/>
        <v>0</v>
      </c>
      <c r="CD8" s="150">
        <f t="shared" si="7"/>
        <v>0</v>
      </c>
      <c r="CE8" s="150">
        <f t="shared" si="7"/>
        <v>0</v>
      </c>
      <c r="CF8" s="150">
        <f t="shared" si="7"/>
        <v>0</v>
      </c>
      <c r="CG8" s="150">
        <f t="shared" ref="CG8:CV11" si="8">-AD8</f>
        <v>0</v>
      </c>
      <c r="CH8" s="150">
        <f t="shared" si="8"/>
        <v>0</v>
      </c>
      <c r="CI8" s="150">
        <f t="shared" si="8"/>
        <v>0</v>
      </c>
      <c r="CJ8" s="150">
        <f t="shared" si="8"/>
        <v>0</v>
      </c>
      <c r="CK8" s="150">
        <f t="shared" si="8"/>
        <v>0</v>
      </c>
      <c r="CL8" s="150">
        <f t="shared" si="8"/>
        <v>0</v>
      </c>
      <c r="CM8" s="150">
        <f t="shared" si="8"/>
        <v>0</v>
      </c>
      <c r="CN8" s="150">
        <f t="shared" si="8"/>
        <v>0</v>
      </c>
      <c r="CO8" s="150">
        <f t="shared" si="8"/>
        <v>0</v>
      </c>
      <c r="CP8" s="150">
        <f t="shared" si="8"/>
        <v>0</v>
      </c>
      <c r="CQ8" s="150">
        <f t="shared" si="8"/>
        <v>0</v>
      </c>
      <c r="CR8" s="150">
        <f t="shared" si="8"/>
        <v>0</v>
      </c>
      <c r="CS8" s="150">
        <f t="shared" si="8"/>
        <v>0</v>
      </c>
      <c r="CT8" s="150">
        <f t="shared" si="8"/>
        <v>0</v>
      </c>
      <c r="CU8" s="150">
        <f t="shared" si="8"/>
        <v>0</v>
      </c>
      <c r="CV8" s="150">
        <f t="shared" si="8"/>
        <v>0</v>
      </c>
      <c r="CW8" s="150">
        <f t="shared" ref="CW8:CX11" si="9">-AT8</f>
        <v>0</v>
      </c>
      <c r="CX8" s="151">
        <f t="shared" si="9"/>
        <v>0</v>
      </c>
    </row>
    <row r="9" spans="3:102" x14ac:dyDescent="0.25">
      <c r="C9" s="4" t="str">
        <f t="shared" si="1"/>
        <v>Line 9: Expected Debt Principal Repayments. This is an input. Enter the net amount of Principal to be repaid as a negative number.  If there are debt disbursements to the company in this year, add those as a positive number.</v>
      </c>
      <c r="E9" s="4">
        <f t="shared" si="2"/>
        <v>9</v>
      </c>
      <c r="F9" s="4" t="s">
        <v>6</v>
      </c>
      <c r="G9" s="4" t="s">
        <v>10</v>
      </c>
      <c r="H9" s="1" t="s">
        <v>245</v>
      </c>
      <c r="I9" s="1" t="s">
        <v>10</v>
      </c>
      <c r="K9" s="1" t="s">
        <v>246</v>
      </c>
      <c r="L9" s="1" t="s">
        <v>33</v>
      </c>
      <c r="M9" s="180">
        <f>'Input Cashflows'!M9</f>
        <v>0</v>
      </c>
      <c r="N9" s="181">
        <f>'Input Cashflows'!N9</f>
        <v>0</v>
      </c>
      <c r="O9" s="181">
        <f>'Input Cashflows'!O9</f>
        <v>0</v>
      </c>
      <c r="P9" s="181">
        <f>'Input Cashflows'!P9</f>
        <v>0</v>
      </c>
      <c r="Q9" s="181">
        <f>'Input Cashflows'!Q9</f>
        <v>0</v>
      </c>
      <c r="R9" s="181">
        <f>'Input Cashflows'!R9</f>
        <v>0</v>
      </c>
      <c r="S9" s="181">
        <f>'Input Cashflows'!S9</f>
        <v>0</v>
      </c>
      <c r="T9" s="181">
        <f>'Input Cashflows'!T9</f>
        <v>0</v>
      </c>
      <c r="U9" s="181">
        <f>'Input Cashflows'!U9</f>
        <v>0</v>
      </c>
      <c r="V9" s="181">
        <f>'Input Cashflows'!V9</f>
        <v>0</v>
      </c>
      <c r="W9" s="181">
        <f>'Input Cashflows'!W9</f>
        <v>0</v>
      </c>
      <c r="X9" s="181">
        <f>'Input Cashflows'!X9</f>
        <v>0</v>
      </c>
      <c r="Y9" s="181">
        <f>'Input Cashflows'!Y9</f>
        <v>0</v>
      </c>
      <c r="Z9" s="181">
        <f>'Input Cashflows'!Z9</f>
        <v>0</v>
      </c>
      <c r="AA9" s="181">
        <f>'Input Cashflows'!AA9</f>
        <v>0</v>
      </c>
      <c r="AB9" s="181">
        <f>'Input Cashflows'!AB9</f>
        <v>0</v>
      </c>
      <c r="AC9" s="181">
        <f>'Input Cashflows'!AC9</f>
        <v>0</v>
      </c>
      <c r="AD9" s="181">
        <f>'Input Cashflows'!AD9</f>
        <v>0</v>
      </c>
      <c r="AE9" s="181">
        <f>'Input Cashflows'!AE9</f>
        <v>0</v>
      </c>
      <c r="AF9" s="181">
        <f>'Input Cashflows'!AF9</f>
        <v>0</v>
      </c>
      <c r="AG9" s="181">
        <f>'Input Cashflows'!AG9</f>
        <v>0</v>
      </c>
      <c r="AH9" s="181">
        <f>'Input Cashflows'!AH9</f>
        <v>0</v>
      </c>
      <c r="AI9" s="181">
        <f>'Input Cashflows'!AI9</f>
        <v>0</v>
      </c>
      <c r="AJ9" s="181">
        <f>'Input Cashflows'!AJ9</f>
        <v>0</v>
      </c>
      <c r="AK9" s="181">
        <f>'Input Cashflows'!AK9</f>
        <v>0</v>
      </c>
      <c r="AL9" s="181">
        <f>'Input Cashflows'!AL9</f>
        <v>0</v>
      </c>
      <c r="AM9" s="181">
        <f>'Input Cashflows'!AM9</f>
        <v>0</v>
      </c>
      <c r="AN9" s="181">
        <f>'Input Cashflows'!AN9</f>
        <v>0</v>
      </c>
      <c r="AO9" s="181">
        <f>'Input Cashflows'!AO9</f>
        <v>0</v>
      </c>
      <c r="AP9" s="181">
        <f>'Input Cashflows'!AP9</f>
        <v>0</v>
      </c>
      <c r="AQ9" s="181">
        <f>'Input Cashflows'!AQ9</f>
        <v>0</v>
      </c>
      <c r="AR9" s="182">
        <f>'Input Cashflows'!AR9</f>
        <v>0</v>
      </c>
      <c r="AS9" s="182">
        <f>'Input Cashflows'!AS9</f>
        <v>0</v>
      </c>
      <c r="AT9" s="182">
        <f>'Input Cashflows'!AT9</f>
        <v>0</v>
      </c>
      <c r="AU9" s="183">
        <f>'Input Cashflows'!AU9</f>
        <v>0</v>
      </c>
      <c r="BO9" s="156" t="str">
        <f t="shared" si="5"/>
        <v>Expected Debt Principal Repayments</v>
      </c>
      <c r="BP9" s="150">
        <f t="shared" si="6"/>
        <v>0</v>
      </c>
      <c r="BQ9" s="150">
        <f t="shared" si="6"/>
        <v>0</v>
      </c>
      <c r="BR9" s="150">
        <f t="shared" si="6"/>
        <v>0</v>
      </c>
      <c r="BS9" s="150">
        <f t="shared" si="6"/>
        <v>0</v>
      </c>
      <c r="BT9" s="150">
        <f t="shared" si="6"/>
        <v>0</v>
      </c>
      <c r="BU9" s="150">
        <f t="shared" si="6"/>
        <v>0</v>
      </c>
      <c r="BV9" s="150">
        <f t="shared" si="6"/>
        <v>0</v>
      </c>
      <c r="BW9" s="150">
        <f t="shared" si="6"/>
        <v>0</v>
      </c>
      <c r="BX9" s="150">
        <f t="shared" si="6"/>
        <v>0</v>
      </c>
      <c r="BY9" s="150">
        <f t="shared" si="6"/>
        <v>0</v>
      </c>
      <c r="BZ9" s="150">
        <f t="shared" si="7"/>
        <v>0</v>
      </c>
      <c r="CA9" s="150">
        <f t="shared" si="7"/>
        <v>0</v>
      </c>
      <c r="CB9" s="150">
        <f t="shared" si="7"/>
        <v>0</v>
      </c>
      <c r="CC9" s="150">
        <f t="shared" si="7"/>
        <v>0</v>
      </c>
      <c r="CD9" s="150">
        <f t="shared" si="7"/>
        <v>0</v>
      </c>
      <c r="CE9" s="150">
        <f t="shared" si="7"/>
        <v>0</v>
      </c>
      <c r="CF9" s="150">
        <f t="shared" si="7"/>
        <v>0</v>
      </c>
      <c r="CG9" s="150">
        <f t="shared" si="8"/>
        <v>0</v>
      </c>
      <c r="CH9" s="150">
        <f t="shared" si="8"/>
        <v>0</v>
      </c>
      <c r="CI9" s="150">
        <f t="shared" si="8"/>
        <v>0</v>
      </c>
      <c r="CJ9" s="150">
        <f t="shared" si="8"/>
        <v>0</v>
      </c>
      <c r="CK9" s="150">
        <f t="shared" si="8"/>
        <v>0</v>
      </c>
      <c r="CL9" s="150">
        <f t="shared" si="8"/>
        <v>0</v>
      </c>
      <c r="CM9" s="150">
        <f t="shared" si="8"/>
        <v>0</v>
      </c>
      <c r="CN9" s="150">
        <f t="shared" si="8"/>
        <v>0</v>
      </c>
      <c r="CO9" s="150">
        <f t="shared" si="8"/>
        <v>0</v>
      </c>
      <c r="CP9" s="150">
        <f t="shared" si="8"/>
        <v>0</v>
      </c>
      <c r="CQ9" s="150">
        <f t="shared" si="8"/>
        <v>0</v>
      </c>
      <c r="CR9" s="150">
        <f t="shared" si="8"/>
        <v>0</v>
      </c>
      <c r="CS9" s="150">
        <f t="shared" si="8"/>
        <v>0</v>
      </c>
      <c r="CT9" s="150">
        <f t="shared" si="8"/>
        <v>0</v>
      </c>
      <c r="CU9" s="150">
        <f t="shared" si="8"/>
        <v>0</v>
      </c>
      <c r="CV9" s="150">
        <f t="shared" si="8"/>
        <v>0</v>
      </c>
      <c r="CW9" s="150">
        <f t="shared" si="9"/>
        <v>0</v>
      </c>
      <c r="CX9" s="151">
        <f t="shared" si="9"/>
        <v>0</v>
      </c>
    </row>
    <row r="10" spans="3:102" ht="15.75" thickBot="1" x14ac:dyDescent="0.3">
      <c r="C10" s="4" t="str">
        <f t="shared" si="1"/>
        <v>Line 10: Expected Debt Interest Repayments. This is an input. Enter the net amount of interest to be paid as a negative number.</v>
      </c>
      <c r="E10" s="4">
        <f t="shared" si="2"/>
        <v>10</v>
      </c>
      <c r="F10" s="4" t="s">
        <v>6</v>
      </c>
      <c r="G10" s="4" t="s">
        <v>10</v>
      </c>
      <c r="H10" s="1" t="s">
        <v>47</v>
      </c>
      <c r="I10" s="1" t="s">
        <v>10</v>
      </c>
      <c r="K10" s="1" t="s">
        <v>45</v>
      </c>
      <c r="L10" s="1" t="s">
        <v>33</v>
      </c>
      <c r="M10" s="180">
        <f>'Input Cashflows'!M10</f>
        <v>0</v>
      </c>
      <c r="N10" s="181">
        <f>'Input Cashflows'!N10</f>
        <v>0</v>
      </c>
      <c r="O10" s="184">
        <f>'Input Cashflows'!O10</f>
        <v>0</v>
      </c>
      <c r="P10" s="184">
        <f>'Input Cashflows'!P10</f>
        <v>0</v>
      </c>
      <c r="Q10" s="181">
        <f>'Input Cashflows'!Q10</f>
        <v>0</v>
      </c>
      <c r="R10" s="181">
        <f>'Input Cashflows'!R10</f>
        <v>0</v>
      </c>
      <c r="S10" s="181">
        <f>'Input Cashflows'!S10</f>
        <v>0</v>
      </c>
      <c r="T10" s="181">
        <f>'Input Cashflows'!T10</f>
        <v>0</v>
      </c>
      <c r="U10" s="181">
        <f>'Input Cashflows'!U10</f>
        <v>0</v>
      </c>
      <c r="V10" s="181">
        <f>'Input Cashflows'!V10</f>
        <v>0</v>
      </c>
      <c r="W10" s="181">
        <f>'Input Cashflows'!W10</f>
        <v>0</v>
      </c>
      <c r="X10" s="181">
        <f>'Input Cashflows'!X10</f>
        <v>0</v>
      </c>
      <c r="Y10" s="181">
        <f>'Input Cashflows'!Y10</f>
        <v>0</v>
      </c>
      <c r="Z10" s="181">
        <f>'Input Cashflows'!Z10</f>
        <v>0</v>
      </c>
      <c r="AA10" s="181">
        <f>'Input Cashflows'!AA10</f>
        <v>0</v>
      </c>
      <c r="AB10" s="181">
        <f>'Input Cashflows'!AB10</f>
        <v>0</v>
      </c>
      <c r="AC10" s="181">
        <f>'Input Cashflows'!AC10</f>
        <v>0</v>
      </c>
      <c r="AD10" s="181">
        <f>'Input Cashflows'!AD10</f>
        <v>0</v>
      </c>
      <c r="AE10" s="181">
        <f>'Input Cashflows'!AE10</f>
        <v>0</v>
      </c>
      <c r="AF10" s="181">
        <f>'Input Cashflows'!AF10</f>
        <v>0</v>
      </c>
      <c r="AG10" s="181">
        <f>'Input Cashflows'!AG10</f>
        <v>0</v>
      </c>
      <c r="AH10" s="181">
        <f>'Input Cashflows'!AH10</f>
        <v>0</v>
      </c>
      <c r="AI10" s="181">
        <f>'Input Cashflows'!AI10</f>
        <v>0</v>
      </c>
      <c r="AJ10" s="181">
        <f>'Input Cashflows'!AJ10</f>
        <v>0</v>
      </c>
      <c r="AK10" s="181">
        <f>'Input Cashflows'!AK10</f>
        <v>0</v>
      </c>
      <c r="AL10" s="181">
        <f>'Input Cashflows'!AL10</f>
        <v>0</v>
      </c>
      <c r="AM10" s="181">
        <f>'Input Cashflows'!AM10</f>
        <v>0</v>
      </c>
      <c r="AN10" s="181">
        <f>'Input Cashflows'!AN10</f>
        <v>0</v>
      </c>
      <c r="AO10" s="181">
        <f>'Input Cashflows'!AO10</f>
        <v>0</v>
      </c>
      <c r="AP10" s="181">
        <f>'Input Cashflows'!AP10</f>
        <v>0</v>
      </c>
      <c r="AQ10" s="181">
        <f>'Input Cashflows'!AQ10</f>
        <v>0</v>
      </c>
      <c r="AR10" s="182">
        <f>'Input Cashflows'!AR10</f>
        <v>0</v>
      </c>
      <c r="AS10" s="182">
        <f>'Input Cashflows'!AS10</f>
        <v>0</v>
      </c>
      <c r="AT10" s="182">
        <f>'Input Cashflows'!AT10</f>
        <v>0</v>
      </c>
      <c r="AU10" s="183">
        <f>'Input Cashflows'!AU10</f>
        <v>0</v>
      </c>
      <c r="BO10" s="156" t="str">
        <f t="shared" si="5"/>
        <v>Expected Debt Interest Repayments</v>
      </c>
      <c r="BP10" s="150">
        <f t="shared" si="6"/>
        <v>0</v>
      </c>
      <c r="BQ10" s="150">
        <f t="shared" si="6"/>
        <v>0</v>
      </c>
      <c r="BR10" s="150">
        <f t="shared" si="6"/>
        <v>0</v>
      </c>
      <c r="BS10" s="150">
        <f t="shared" si="6"/>
        <v>0</v>
      </c>
      <c r="BT10" s="150">
        <f t="shared" si="6"/>
        <v>0</v>
      </c>
      <c r="BU10" s="150">
        <f t="shared" si="6"/>
        <v>0</v>
      </c>
      <c r="BV10" s="150">
        <f t="shared" si="6"/>
        <v>0</v>
      </c>
      <c r="BW10" s="150">
        <f t="shared" si="6"/>
        <v>0</v>
      </c>
      <c r="BX10" s="150">
        <f t="shared" si="6"/>
        <v>0</v>
      </c>
      <c r="BY10" s="150">
        <f t="shared" si="6"/>
        <v>0</v>
      </c>
      <c r="BZ10" s="150">
        <f t="shared" si="7"/>
        <v>0</v>
      </c>
      <c r="CA10" s="150">
        <f t="shared" si="7"/>
        <v>0</v>
      </c>
      <c r="CB10" s="150">
        <f t="shared" si="7"/>
        <v>0</v>
      </c>
      <c r="CC10" s="150">
        <f t="shared" si="7"/>
        <v>0</v>
      </c>
      <c r="CD10" s="150">
        <f t="shared" si="7"/>
        <v>0</v>
      </c>
      <c r="CE10" s="150">
        <f t="shared" si="7"/>
        <v>0</v>
      </c>
      <c r="CF10" s="150">
        <f t="shared" si="7"/>
        <v>0</v>
      </c>
      <c r="CG10" s="150">
        <f t="shared" si="8"/>
        <v>0</v>
      </c>
      <c r="CH10" s="150">
        <f t="shared" si="8"/>
        <v>0</v>
      </c>
      <c r="CI10" s="150">
        <f t="shared" si="8"/>
        <v>0</v>
      </c>
      <c r="CJ10" s="150">
        <f t="shared" si="8"/>
        <v>0</v>
      </c>
      <c r="CK10" s="150">
        <f t="shared" si="8"/>
        <v>0</v>
      </c>
      <c r="CL10" s="150">
        <f t="shared" si="8"/>
        <v>0</v>
      </c>
      <c r="CM10" s="150">
        <f t="shared" si="8"/>
        <v>0</v>
      </c>
      <c r="CN10" s="150">
        <f t="shared" si="8"/>
        <v>0</v>
      </c>
      <c r="CO10" s="150">
        <f t="shared" si="8"/>
        <v>0</v>
      </c>
      <c r="CP10" s="150">
        <f t="shared" si="8"/>
        <v>0</v>
      </c>
      <c r="CQ10" s="150">
        <f t="shared" si="8"/>
        <v>0</v>
      </c>
      <c r="CR10" s="150">
        <f t="shared" si="8"/>
        <v>0</v>
      </c>
      <c r="CS10" s="150">
        <f t="shared" si="8"/>
        <v>0</v>
      </c>
      <c r="CT10" s="150">
        <f t="shared" si="8"/>
        <v>0</v>
      </c>
      <c r="CU10" s="150">
        <f t="shared" si="8"/>
        <v>0</v>
      </c>
      <c r="CV10" s="150">
        <f t="shared" si="8"/>
        <v>0</v>
      </c>
      <c r="CW10" s="150">
        <f t="shared" si="9"/>
        <v>0</v>
      </c>
      <c r="CX10" s="151">
        <f t="shared" si="9"/>
        <v>0</v>
      </c>
    </row>
    <row r="11" spans="3:102" x14ac:dyDescent="0.25">
      <c r="C11" s="4" t="str">
        <f t="shared" si="1"/>
        <v>Line 11: Direct Support payments. This is an input. This line can be used for payments such as payments for minimum revenue guarantees for toll roads.</v>
      </c>
      <c r="E11" s="4">
        <f t="shared" si="2"/>
        <v>11</v>
      </c>
      <c r="F11" s="4" t="s">
        <v>6</v>
      </c>
      <c r="G11" s="4" t="s">
        <v>10</v>
      </c>
      <c r="H11" s="1" t="s">
        <v>42</v>
      </c>
      <c r="I11" s="1" t="s">
        <v>10</v>
      </c>
      <c r="K11" s="1" t="s">
        <v>197</v>
      </c>
      <c r="L11" s="1" t="s">
        <v>33</v>
      </c>
      <c r="M11" s="185">
        <f>'Input Cashflows'!M11</f>
        <v>0</v>
      </c>
      <c r="N11" s="186">
        <f>'Input Cashflows'!N11</f>
        <v>0</v>
      </c>
      <c r="O11" s="186">
        <f>'Input Cashflows'!O11</f>
        <v>0</v>
      </c>
      <c r="P11" s="186">
        <f>'Input Cashflows'!P11</f>
        <v>0</v>
      </c>
      <c r="Q11" s="186">
        <f>'Input Cashflows'!Q11</f>
        <v>0</v>
      </c>
      <c r="R11" s="186">
        <f>'Input Cashflows'!R11</f>
        <v>0</v>
      </c>
      <c r="S11" s="186">
        <f>'Input Cashflows'!S11</f>
        <v>0</v>
      </c>
      <c r="T11" s="186">
        <f>'Input Cashflows'!T11</f>
        <v>0</v>
      </c>
      <c r="U11" s="186">
        <f>'Input Cashflows'!U11</f>
        <v>0</v>
      </c>
      <c r="V11" s="186">
        <f>'Input Cashflows'!V11</f>
        <v>0</v>
      </c>
      <c r="W11" s="186">
        <f>'Input Cashflows'!W11</f>
        <v>0</v>
      </c>
      <c r="X11" s="186">
        <f>'Input Cashflows'!X11</f>
        <v>0</v>
      </c>
      <c r="Y11" s="186">
        <f>'Input Cashflows'!Y11</f>
        <v>0</v>
      </c>
      <c r="Z11" s="186">
        <f>'Input Cashflows'!Z11</f>
        <v>0</v>
      </c>
      <c r="AA11" s="186">
        <f>'Input Cashflows'!AA11</f>
        <v>0</v>
      </c>
      <c r="AB11" s="186">
        <f>'Input Cashflows'!AB11</f>
        <v>0</v>
      </c>
      <c r="AC11" s="186">
        <f>'Input Cashflows'!AC11</f>
        <v>0</v>
      </c>
      <c r="AD11" s="186">
        <f>'Input Cashflows'!AD11</f>
        <v>0</v>
      </c>
      <c r="AE11" s="186">
        <f>'Input Cashflows'!AE11</f>
        <v>0</v>
      </c>
      <c r="AF11" s="186">
        <f>'Input Cashflows'!AF11</f>
        <v>0</v>
      </c>
      <c r="AG11" s="186">
        <f>'Input Cashflows'!AG11</f>
        <v>0</v>
      </c>
      <c r="AH11" s="186">
        <f>'Input Cashflows'!AH11</f>
        <v>0</v>
      </c>
      <c r="AI11" s="186">
        <f>'Input Cashflows'!AI11</f>
        <v>0</v>
      </c>
      <c r="AJ11" s="186">
        <f>'Input Cashflows'!AJ11</f>
        <v>0</v>
      </c>
      <c r="AK11" s="186">
        <f>'Input Cashflows'!AK11</f>
        <v>0</v>
      </c>
      <c r="AL11" s="186">
        <f>'Input Cashflows'!AL11</f>
        <v>0</v>
      </c>
      <c r="AM11" s="186">
        <f>'Input Cashflows'!AM11</f>
        <v>0</v>
      </c>
      <c r="AN11" s="186">
        <f>'Input Cashflows'!AN11</f>
        <v>0</v>
      </c>
      <c r="AO11" s="186">
        <f>'Input Cashflows'!AO11</f>
        <v>0</v>
      </c>
      <c r="AP11" s="186">
        <f>'Input Cashflows'!AP11</f>
        <v>0</v>
      </c>
      <c r="AQ11" s="186">
        <f>'Input Cashflows'!AQ11</f>
        <v>0</v>
      </c>
      <c r="AR11" s="186">
        <f>'Input Cashflows'!AR11</f>
        <v>0</v>
      </c>
      <c r="AS11" s="186">
        <f>'Input Cashflows'!AS11</f>
        <v>0</v>
      </c>
      <c r="AT11" s="186">
        <f>'Input Cashflows'!AT11</f>
        <v>0</v>
      </c>
      <c r="AU11" s="187">
        <f>'Input Cashflows'!AU11</f>
        <v>0</v>
      </c>
      <c r="BO11" s="156" t="str">
        <f t="shared" si="5"/>
        <v>Direct Support payments</v>
      </c>
      <c r="BP11" s="150">
        <f t="shared" si="6"/>
        <v>0</v>
      </c>
      <c r="BQ11" s="150">
        <f t="shared" si="6"/>
        <v>0</v>
      </c>
      <c r="BR11" s="150">
        <f t="shared" si="6"/>
        <v>0</v>
      </c>
      <c r="BS11" s="150">
        <f t="shared" si="6"/>
        <v>0</v>
      </c>
      <c r="BT11" s="150">
        <f t="shared" si="6"/>
        <v>0</v>
      </c>
      <c r="BU11" s="150">
        <f t="shared" si="6"/>
        <v>0</v>
      </c>
      <c r="BV11" s="150">
        <f t="shared" si="6"/>
        <v>0</v>
      </c>
      <c r="BW11" s="150">
        <f t="shared" si="6"/>
        <v>0</v>
      </c>
      <c r="BX11" s="150">
        <f t="shared" si="6"/>
        <v>0</v>
      </c>
      <c r="BY11" s="150">
        <f t="shared" si="6"/>
        <v>0</v>
      </c>
      <c r="BZ11" s="150">
        <f t="shared" si="7"/>
        <v>0</v>
      </c>
      <c r="CA11" s="150">
        <f t="shared" si="7"/>
        <v>0</v>
      </c>
      <c r="CB11" s="150">
        <f t="shared" si="7"/>
        <v>0</v>
      </c>
      <c r="CC11" s="150">
        <f t="shared" si="7"/>
        <v>0</v>
      </c>
      <c r="CD11" s="150">
        <f t="shared" si="7"/>
        <v>0</v>
      </c>
      <c r="CE11" s="150">
        <f t="shared" si="7"/>
        <v>0</v>
      </c>
      <c r="CF11" s="150">
        <f t="shared" si="7"/>
        <v>0</v>
      </c>
      <c r="CG11" s="150">
        <f t="shared" si="8"/>
        <v>0</v>
      </c>
      <c r="CH11" s="150">
        <f t="shared" si="8"/>
        <v>0</v>
      </c>
      <c r="CI11" s="150">
        <f t="shared" si="8"/>
        <v>0</v>
      </c>
      <c r="CJ11" s="150">
        <f t="shared" si="8"/>
        <v>0</v>
      </c>
      <c r="CK11" s="150">
        <f t="shared" si="8"/>
        <v>0</v>
      </c>
      <c r="CL11" s="150">
        <f t="shared" si="8"/>
        <v>0</v>
      </c>
      <c r="CM11" s="150">
        <f t="shared" si="8"/>
        <v>0</v>
      </c>
      <c r="CN11" s="150">
        <f t="shared" si="8"/>
        <v>0</v>
      </c>
      <c r="CO11" s="150">
        <f t="shared" si="8"/>
        <v>0</v>
      </c>
      <c r="CP11" s="150">
        <f t="shared" si="8"/>
        <v>0</v>
      </c>
      <c r="CQ11" s="150">
        <f t="shared" si="8"/>
        <v>0</v>
      </c>
      <c r="CR11" s="150">
        <f t="shared" si="8"/>
        <v>0</v>
      </c>
      <c r="CS11" s="150">
        <f t="shared" si="8"/>
        <v>0</v>
      </c>
      <c r="CT11" s="150">
        <f t="shared" si="8"/>
        <v>0</v>
      </c>
      <c r="CU11" s="150">
        <f t="shared" si="8"/>
        <v>0</v>
      </c>
      <c r="CV11" s="150">
        <f t="shared" si="8"/>
        <v>0</v>
      </c>
      <c r="CW11" s="150">
        <f t="shared" si="9"/>
        <v>0</v>
      </c>
      <c r="CX11" s="151">
        <f t="shared" si="9"/>
        <v>0</v>
      </c>
    </row>
    <row r="12" spans="3:102" ht="15.75" thickBot="1" x14ac:dyDescent="0.3">
      <c r="C12" s="4" t="str">
        <f t="shared" si="1"/>
        <v xml:space="preserve">Line 12: Direct Government receipts. This is an input. This line can be used for payments such as receipts from toll roads.  </v>
      </c>
      <c r="E12" s="4">
        <f t="shared" si="2"/>
        <v>12</v>
      </c>
      <c r="F12" s="4" t="s">
        <v>6</v>
      </c>
      <c r="G12" s="4" t="s">
        <v>10</v>
      </c>
      <c r="H12" s="1" t="s">
        <v>43</v>
      </c>
      <c r="I12" s="1" t="s">
        <v>10</v>
      </c>
      <c r="K12" s="1" t="s">
        <v>198</v>
      </c>
      <c r="M12" s="188">
        <f>'Input Cashflows'!M12</f>
        <v>0</v>
      </c>
      <c r="N12" s="189">
        <f>'Input Cashflows'!N12</f>
        <v>0</v>
      </c>
      <c r="O12" s="189">
        <f>'Input Cashflows'!O12</f>
        <v>0</v>
      </c>
      <c r="P12" s="189">
        <f>'Input Cashflows'!P12</f>
        <v>0</v>
      </c>
      <c r="Q12" s="189">
        <f>'Input Cashflows'!Q12</f>
        <v>0</v>
      </c>
      <c r="R12" s="189">
        <f>'Input Cashflows'!R12</f>
        <v>0</v>
      </c>
      <c r="S12" s="189">
        <f>'Input Cashflows'!S12</f>
        <v>0</v>
      </c>
      <c r="T12" s="189">
        <f>'Input Cashflows'!T12</f>
        <v>0</v>
      </c>
      <c r="U12" s="189">
        <f>'Input Cashflows'!U12</f>
        <v>0</v>
      </c>
      <c r="V12" s="189">
        <f>'Input Cashflows'!V12</f>
        <v>0</v>
      </c>
      <c r="W12" s="189">
        <f>'Input Cashflows'!W12</f>
        <v>0</v>
      </c>
      <c r="X12" s="189">
        <f>'Input Cashflows'!X12</f>
        <v>0</v>
      </c>
      <c r="Y12" s="189">
        <f>'Input Cashflows'!Y12</f>
        <v>0</v>
      </c>
      <c r="Z12" s="189">
        <f>'Input Cashflows'!Z12</f>
        <v>0</v>
      </c>
      <c r="AA12" s="189">
        <f>'Input Cashflows'!AA12</f>
        <v>0</v>
      </c>
      <c r="AB12" s="189">
        <f>'Input Cashflows'!AB12</f>
        <v>0</v>
      </c>
      <c r="AC12" s="189">
        <f>'Input Cashflows'!AC12</f>
        <v>0</v>
      </c>
      <c r="AD12" s="189">
        <f>'Input Cashflows'!AD12</f>
        <v>0</v>
      </c>
      <c r="AE12" s="189">
        <f>'Input Cashflows'!AE12</f>
        <v>0</v>
      </c>
      <c r="AF12" s="189">
        <f>'Input Cashflows'!AF12</f>
        <v>0</v>
      </c>
      <c r="AG12" s="189">
        <f>'Input Cashflows'!AG12</f>
        <v>0</v>
      </c>
      <c r="AH12" s="189">
        <f>'Input Cashflows'!AH12</f>
        <v>0</v>
      </c>
      <c r="AI12" s="189">
        <f>'Input Cashflows'!AI12</f>
        <v>0</v>
      </c>
      <c r="AJ12" s="189">
        <f>'Input Cashflows'!AJ12</f>
        <v>0</v>
      </c>
      <c r="AK12" s="189">
        <f>'Input Cashflows'!AK12</f>
        <v>0</v>
      </c>
      <c r="AL12" s="189">
        <f>'Input Cashflows'!AL12</f>
        <v>0</v>
      </c>
      <c r="AM12" s="189">
        <f>'Input Cashflows'!AM12</f>
        <v>0</v>
      </c>
      <c r="AN12" s="189">
        <f>'Input Cashflows'!AN12</f>
        <v>0</v>
      </c>
      <c r="AO12" s="189">
        <f>'Input Cashflows'!AO12</f>
        <v>0</v>
      </c>
      <c r="AP12" s="189">
        <f>'Input Cashflows'!AP12</f>
        <v>0</v>
      </c>
      <c r="AQ12" s="189">
        <f>'Input Cashflows'!AQ12</f>
        <v>0</v>
      </c>
      <c r="AR12" s="189">
        <f>'Input Cashflows'!AR12</f>
        <v>0</v>
      </c>
      <c r="AS12" s="189">
        <f>'Input Cashflows'!AS12</f>
        <v>0</v>
      </c>
      <c r="AT12" s="189">
        <f>'Input Cashflows'!AT12</f>
        <v>0</v>
      </c>
      <c r="AU12" s="190">
        <f>'Input Cashflows'!AU12</f>
        <v>0</v>
      </c>
      <c r="BO12" s="157" t="str">
        <f t="shared" si="5"/>
        <v>Direct Government receipts</v>
      </c>
      <c r="BP12" s="148">
        <f t="shared" ref="BP12:CX12" si="10">M12</f>
        <v>0</v>
      </c>
      <c r="BQ12" s="148">
        <f t="shared" si="10"/>
        <v>0</v>
      </c>
      <c r="BR12" s="148">
        <f t="shared" si="10"/>
        <v>0</v>
      </c>
      <c r="BS12" s="148">
        <f t="shared" si="10"/>
        <v>0</v>
      </c>
      <c r="BT12" s="148">
        <f t="shared" si="10"/>
        <v>0</v>
      </c>
      <c r="BU12" s="148">
        <f t="shared" si="10"/>
        <v>0</v>
      </c>
      <c r="BV12" s="148">
        <f t="shared" si="10"/>
        <v>0</v>
      </c>
      <c r="BW12" s="148">
        <f t="shared" si="10"/>
        <v>0</v>
      </c>
      <c r="BX12" s="148">
        <f t="shared" si="10"/>
        <v>0</v>
      </c>
      <c r="BY12" s="148">
        <f t="shared" si="10"/>
        <v>0</v>
      </c>
      <c r="BZ12" s="148">
        <f t="shared" si="10"/>
        <v>0</v>
      </c>
      <c r="CA12" s="148">
        <f t="shared" si="10"/>
        <v>0</v>
      </c>
      <c r="CB12" s="148">
        <f t="shared" si="10"/>
        <v>0</v>
      </c>
      <c r="CC12" s="148">
        <f t="shared" si="10"/>
        <v>0</v>
      </c>
      <c r="CD12" s="148">
        <f t="shared" si="10"/>
        <v>0</v>
      </c>
      <c r="CE12" s="148">
        <f t="shared" si="10"/>
        <v>0</v>
      </c>
      <c r="CF12" s="148">
        <f t="shared" si="10"/>
        <v>0</v>
      </c>
      <c r="CG12" s="148">
        <f t="shared" si="10"/>
        <v>0</v>
      </c>
      <c r="CH12" s="148">
        <f t="shared" si="10"/>
        <v>0</v>
      </c>
      <c r="CI12" s="148">
        <f t="shared" si="10"/>
        <v>0</v>
      </c>
      <c r="CJ12" s="148">
        <f t="shared" si="10"/>
        <v>0</v>
      </c>
      <c r="CK12" s="148">
        <f t="shared" si="10"/>
        <v>0</v>
      </c>
      <c r="CL12" s="148">
        <f t="shared" si="10"/>
        <v>0</v>
      </c>
      <c r="CM12" s="148">
        <f t="shared" si="10"/>
        <v>0</v>
      </c>
      <c r="CN12" s="148">
        <f t="shared" si="10"/>
        <v>0</v>
      </c>
      <c r="CO12" s="148">
        <f t="shared" si="10"/>
        <v>0</v>
      </c>
      <c r="CP12" s="148">
        <f t="shared" si="10"/>
        <v>0</v>
      </c>
      <c r="CQ12" s="148">
        <f t="shared" si="10"/>
        <v>0</v>
      </c>
      <c r="CR12" s="148">
        <f t="shared" si="10"/>
        <v>0</v>
      </c>
      <c r="CS12" s="148">
        <f t="shared" si="10"/>
        <v>0</v>
      </c>
      <c r="CT12" s="148">
        <f t="shared" si="10"/>
        <v>0</v>
      </c>
      <c r="CU12" s="148">
        <f t="shared" si="10"/>
        <v>0</v>
      </c>
      <c r="CV12" s="148">
        <f t="shared" si="10"/>
        <v>0</v>
      </c>
      <c r="CW12" s="148">
        <f t="shared" si="10"/>
        <v>0</v>
      </c>
      <c r="CX12" s="149">
        <f t="shared" si="10"/>
        <v>0</v>
      </c>
    </row>
    <row r="13" spans="3:102" ht="15.75" thickBot="1" x14ac:dyDescent="0.3">
      <c r="C13" s="4" t="str">
        <f t="shared" si="1"/>
        <v>Line 13: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13" s="4">
        <f t="shared" si="2"/>
        <v>13</v>
      </c>
      <c r="F13" s="4" t="s">
        <v>13</v>
      </c>
      <c r="G13" s="4" t="s">
        <v>10</v>
      </c>
      <c r="H13" s="1" t="s">
        <v>30</v>
      </c>
      <c r="I13" s="1" t="s">
        <v>10</v>
      </c>
      <c r="J13" s="2" t="s">
        <v>11</v>
      </c>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BO13" s="155" t="s">
        <v>236</v>
      </c>
      <c r="BP13" s="146">
        <f t="shared" ref="BP13:CX13" si="11">BP7-BP8</f>
        <v>0</v>
      </c>
      <c r="BQ13" s="146">
        <f t="shared" si="11"/>
        <v>0</v>
      </c>
      <c r="BR13" s="146">
        <f t="shared" si="11"/>
        <v>0</v>
      </c>
      <c r="BS13" s="146">
        <f t="shared" si="11"/>
        <v>0</v>
      </c>
      <c r="BT13" s="146">
        <f t="shared" si="11"/>
        <v>0</v>
      </c>
      <c r="BU13" s="146">
        <f t="shared" si="11"/>
        <v>0</v>
      </c>
      <c r="BV13" s="146">
        <f t="shared" si="11"/>
        <v>0</v>
      </c>
      <c r="BW13" s="146">
        <f t="shared" si="11"/>
        <v>0</v>
      </c>
      <c r="BX13" s="146">
        <f t="shared" si="11"/>
        <v>0</v>
      </c>
      <c r="BY13" s="146">
        <f t="shared" si="11"/>
        <v>0</v>
      </c>
      <c r="BZ13" s="146">
        <f t="shared" si="11"/>
        <v>0</v>
      </c>
      <c r="CA13" s="146">
        <f t="shared" si="11"/>
        <v>0</v>
      </c>
      <c r="CB13" s="146">
        <f t="shared" si="11"/>
        <v>0</v>
      </c>
      <c r="CC13" s="146">
        <f t="shared" si="11"/>
        <v>0</v>
      </c>
      <c r="CD13" s="146">
        <f t="shared" si="11"/>
        <v>0</v>
      </c>
      <c r="CE13" s="146">
        <f t="shared" si="11"/>
        <v>0</v>
      </c>
      <c r="CF13" s="146">
        <f t="shared" si="11"/>
        <v>0</v>
      </c>
      <c r="CG13" s="146">
        <f t="shared" si="11"/>
        <v>0</v>
      </c>
      <c r="CH13" s="146">
        <f t="shared" si="11"/>
        <v>0</v>
      </c>
      <c r="CI13" s="146">
        <f t="shared" si="11"/>
        <v>0</v>
      </c>
      <c r="CJ13" s="146">
        <f t="shared" si="11"/>
        <v>0</v>
      </c>
      <c r="CK13" s="146">
        <f t="shared" si="11"/>
        <v>0</v>
      </c>
      <c r="CL13" s="146">
        <f t="shared" si="11"/>
        <v>0</v>
      </c>
      <c r="CM13" s="146">
        <f t="shared" si="11"/>
        <v>0</v>
      </c>
      <c r="CN13" s="146">
        <f t="shared" si="11"/>
        <v>0</v>
      </c>
      <c r="CO13" s="146">
        <f t="shared" si="11"/>
        <v>0</v>
      </c>
      <c r="CP13" s="146">
        <f t="shared" si="11"/>
        <v>0</v>
      </c>
      <c r="CQ13" s="146">
        <f t="shared" si="11"/>
        <v>0</v>
      </c>
      <c r="CR13" s="146">
        <f t="shared" si="11"/>
        <v>0</v>
      </c>
      <c r="CS13" s="146">
        <f t="shared" si="11"/>
        <v>0</v>
      </c>
      <c r="CT13" s="146">
        <f t="shared" si="11"/>
        <v>0</v>
      </c>
      <c r="CU13" s="146">
        <f t="shared" si="11"/>
        <v>0</v>
      </c>
      <c r="CV13" s="146">
        <f t="shared" si="11"/>
        <v>0</v>
      </c>
      <c r="CW13" s="146">
        <f t="shared" si="11"/>
        <v>0</v>
      </c>
      <c r="CX13" s="147">
        <f t="shared" si="11"/>
        <v>0</v>
      </c>
    </row>
    <row r="14" spans="3:102" ht="15.75" thickBot="1" x14ac:dyDescent="0.3">
      <c r="C14" s="4" t="str">
        <f t="shared" si="1"/>
        <v>Line 14: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14" s="4">
        <f t="shared" si="2"/>
        <v>14</v>
      </c>
      <c r="F14" s="4" t="s">
        <v>7</v>
      </c>
      <c r="G14" s="4" t="s">
        <v>10</v>
      </c>
      <c r="H14" s="1" t="s">
        <v>19</v>
      </c>
      <c r="I14" s="1" t="s">
        <v>10</v>
      </c>
      <c r="J14" s="84">
        <v>4</v>
      </c>
      <c r="K14" s="1" t="str">
        <f t="shared" ref="K14:K19" si="12">"Relative "&amp;K7</f>
        <v>Relative Gross Operating Income to Company</v>
      </c>
      <c r="M14" s="14">
        <f ca="1">OFFSET('Stress Multipliers'!F$39,10*$J$14,0)</f>
        <v>0.875</v>
      </c>
      <c r="N14" s="5">
        <f ca="1">OFFSET('Stress Multipliers'!G$39,10*$J$14,0)</f>
        <v>0.875</v>
      </c>
      <c r="O14" s="5">
        <f ca="1">OFFSET('Stress Multipliers'!H$39,10*$J$14,0)</f>
        <v>0.875</v>
      </c>
      <c r="P14" s="5">
        <f ca="1">OFFSET('Stress Multipliers'!I$39,10*$J$14,0)</f>
        <v>0.875</v>
      </c>
      <c r="Q14" s="5">
        <f ca="1">OFFSET('Stress Multipliers'!J$39,10*$J$14,0)</f>
        <v>0.875</v>
      </c>
      <c r="R14" s="5">
        <f ca="1">OFFSET('Stress Multipliers'!K$39,10*$J$14,0)</f>
        <v>0.875</v>
      </c>
      <c r="S14" s="5">
        <f ca="1">OFFSET('Stress Multipliers'!L$39,10*$J$14,0)</f>
        <v>0.875</v>
      </c>
      <c r="T14" s="5">
        <f ca="1">OFFSET('Stress Multipliers'!M$39,10*$J$14,0)</f>
        <v>0.875</v>
      </c>
      <c r="U14" s="5">
        <f ca="1">OFFSET('Stress Multipliers'!N$39,10*$J$14,0)</f>
        <v>0.875</v>
      </c>
      <c r="V14" s="5">
        <f ca="1">OFFSET('Stress Multipliers'!O$39,10*$J$14,0)</f>
        <v>0.875</v>
      </c>
      <c r="W14" s="5">
        <f ca="1">OFFSET('Stress Multipliers'!P$39,10*$J$14,0)</f>
        <v>0.875</v>
      </c>
      <c r="X14" s="5">
        <f ca="1">OFFSET('Stress Multipliers'!Q$39,10*$J$14,0)</f>
        <v>0.875</v>
      </c>
      <c r="Y14" s="5">
        <f ca="1">OFFSET('Stress Multipliers'!R$39,10*$J$14,0)</f>
        <v>0.875</v>
      </c>
      <c r="Z14" s="5">
        <f ca="1">OFFSET('Stress Multipliers'!S$39,10*$J$14,0)</f>
        <v>0.875</v>
      </c>
      <c r="AA14" s="5">
        <f ca="1">OFFSET('Stress Multipliers'!T$39,10*$J$14,0)</f>
        <v>0.875</v>
      </c>
      <c r="AB14" s="5">
        <f ca="1">OFFSET('Stress Multipliers'!U$39,10*$J$14,0)</f>
        <v>0.875</v>
      </c>
      <c r="AC14" s="5">
        <f ca="1">OFFSET('Stress Multipliers'!V$39,10*$J$14,0)</f>
        <v>0.875</v>
      </c>
      <c r="AD14" s="5">
        <f ca="1">OFFSET('Stress Multipliers'!W$39,10*$J$14,0)</f>
        <v>0.875</v>
      </c>
      <c r="AE14" s="5">
        <f ca="1">OFFSET('Stress Multipliers'!X$39,10*$J$14,0)</f>
        <v>0.875</v>
      </c>
      <c r="AF14" s="5">
        <f ca="1">OFFSET('Stress Multipliers'!Y$39,10*$J$14,0)</f>
        <v>0.875</v>
      </c>
      <c r="AG14" s="5">
        <f ca="1">OFFSET('Stress Multipliers'!Z$39,10*$J$14,0)</f>
        <v>0.875</v>
      </c>
      <c r="AH14" s="5">
        <f ca="1">OFFSET('Stress Multipliers'!AA$39,10*$J$14,0)</f>
        <v>0.875</v>
      </c>
      <c r="AI14" s="5">
        <f ca="1">OFFSET('Stress Multipliers'!AB$39,10*$J$14,0)</f>
        <v>0.875</v>
      </c>
      <c r="AJ14" s="5">
        <f ca="1">OFFSET('Stress Multipliers'!AC$39,10*$J$14,0)</f>
        <v>0.875</v>
      </c>
      <c r="AK14" s="5">
        <f ca="1">OFFSET('Stress Multipliers'!AD$39,10*$J$14,0)</f>
        <v>0.875</v>
      </c>
      <c r="AL14" s="5">
        <f ca="1">OFFSET('Stress Multipliers'!AE$39,10*$J$14,0)</f>
        <v>0.875</v>
      </c>
      <c r="AM14" s="5">
        <f ca="1">OFFSET('Stress Multipliers'!AF$39,10*$J$14,0)</f>
        <v>0.875</v>
      </c>
      <c r="AN14" s="5">
        <f ca="1">OFFSET('Stress Multipliers'!AG$39,10*$J$14,0)</f>
        <v>0.875</v>
      </c>
      <c r="AO14" s="5">
        <f ca="1">OFFSET('Stress Multipliers'!AH$39,10*$J$14,0)</f>
        <v>0.875</v>
      </c>
      <c r="AP14" s="5">
        <f ca="1">OFFSET('Stress Multipliers'!AI$39,10*$J$14,0)</f>
        <v>0.875</v>
      </c>
      <c r="AQ14" s="5">
        <f ca="1">OFFSET('Stress Multipliers'!AJ$39,10*$J$14,0)</f>
        <v>0.875</v>
      </c>
      <c r="AR14" s="5">
        <f ca="1">OFFSET('Stress Multipliers'!AK$39,10*$J$14,0)</f>
        <v>0.875</v>
      </c>
      <c r="AS14" s="5">
        <f ca="1">OFFSET('Stress Multipliers'!AL$39,10*$J$14,0)</f>
        <v>0.875</v>
      </c>
      <c r="AT14" s="5">
        <f ca="1">OFFSET('Stress Multipliers'!AM$39,10*$J$14,0)</f>
        <v>0.875</v>
      </c>
      <c r="AU14" s="6">
        <f ca="1">OFFSET('Stress Multipliers'!AN$39,10*$J$14,0)</f>
        <v>0.875</v>
      </c>
      <c r="BO14" s="156" t="s">
        <v>237</v>
      </c>
      <c r="BP14" s="150">
        <f t="shared" ref="BP14:CX14" si="13">BP9+BP10</f>
        <v>0</v>
      </c>
      <c r="BQ14" s="150">
        <f t="shared" si="13"/>
        <v>0</v>
      </c>
      <c r="BR14" s="150">
        <f t="shared" si="13"/>
        <v>0</v>
      </c>
      <c r="BS14" s="150">
        <f t="shared" si="13"/>
        <v>0</v>
      </c>
      <c r="BT14" s="150">
        <f t="shared" si="13"/>
        <v>0</v>
      </c>
      <c r="BU14" s="150">
        <f t="shared" si="13"/>
        <v>0</v>
      </c>
      <c r="BV14" s="150">
        <f t="shared" si="13"/>
        <v>0</v>
      </c>
      <c r="BW14" s="150">
        <f t="shared" si="13"/>
        <v>0</v>
      </c>
      <c r="BX14" s="150">
        <f t="shared" si="13"/>
        <v>0</v>
      </c>
      <c r="BY14" s="150">
        <f t="shared" si="13"/>
        <v>0</v>
      </c>
      <c r="BZ14" s="150">
        <f t="shared" si="13"/>
        <v>0</v>
      </c>
      <c r="CA14" s="150">
        <f t="shared" si="13"/>
        <v>0</v>
      </c>
      <c r="CB14" s="150">
        <f t="shared" si="13"/>
        <v>0</v>
      </c>
      <c r="CC14" s="150">
        <f t="shared" si="13"/>
        <v>0</v>
      </c>
      <c r="CD14" s="150">
        <f t="shared" si="13"/>
        <v>0</v>
      </c>
      <c r="CE14" s="150">
        <f t="shared" si="13"/>
        <v>0</v>
      </c>
      <c r="CF14" s="150">
        <f t="shared" si="13"/>
        <v>0</v>
      </c>
      <c r="CG14" s="150">
        <f t="shared" si="13"/>
        <v>0</v>
      </c>
      <c r="CH14" s="150">
        <f t="shared" si="13"/>
        <v>0</v>
      </c>
      <c r="CI14" s="150">
        <f t="shared" si="13"/>
        <v>0</v>
      </c>
      <c r="CJ14" s="150">
        <f t="shared" si="13"/>
        <v>0</v>
      </c>
      <c r="CK14" s="150">
        <f t="shared" si="13"/>
        <v>0</v>
      </c>
      <c r="CL14" s="150">
        <f t="shared" si="13"/>
        <v>0</v>
      </c>
      <c r="CM14" s="150">
        <f t="shared" si="13"/>
        <v>0</v>
      </c>
      <c r="CN14" s="150">
        <f t="shared" si="13"/>
        <v>0</v>
      </c>
      <c r="CO14" s="150">
        <f t="shared" si="13"/>
        <v>0</v>
      </c>
      <c r="CP14" s="150">
        <f t="shared" si="13"/>
        <v>0</v>
      </c>
      <c r="CQ14" s="150">
        <f t="shared" si="13"/>
        <v>0</v>
      </c>
      <c r="CR14" s="150">
        <f t="shared" si="13"/>
        <v>0</v>
      </c>
      <c r="CS14" s="150">
        <f t="shared" si="13"/>
        <v>0</v>
      </c>
      <c r="CT14" s="150">
        <f t="shared" si="13"/>
        <v>0</v>
      </c>
      <c r="CU14" s="150">
        <f t="shared" si="13"/>
        <v>0</v>
      </c>
      <c r="CV14" s="150">
        <f t="shared" si="13"/>
        <v>0</v>
      </c>
      <c r="CW14" s="150">
        <f t="shared" si="13"/>
        <v>0</v>
      </c>
      <c r="CX14" s="151">
        <f t="shared" si="13"/>
        <v>0</v>
      </c>
    </row>
    <row r="15" spans="3:102" x14ac:dyDescent="0.25">
      <c r="C15" s="4" t="str">
        <f t="shared" si="1"/>
        <v>Line 15: Relative Operating Expenses. This is a scenario multiplier. This is the multiplier on the costs.  Typical causes of an increase could be as follows: higher maintenance, additional staff, increases in commodity prices, increases in FX expenses, increases due to inflation.</v>
      </c>
      <c r="E15" s="4">
        <f t="shared" si="2"/>
        <v>15</v>
      </c>
      <c r="F15" s="4" t="s">
        <v>7</v>
      </c>
      <c r="G15" s="4" t="s">
        <v>10</v>
      </c>
      <c r="H15" s="1" t="s">
        <v>17</v>
      </c>
      <c r="I15" s="1" t="s">
        <v>10</v>
      </c>
      <c r="K15" s="1" t="str">
        <f t="shared" si="12"/>
        <v>Relative Operating Expenses</v>
      </c>
      <c r="M15" s="15">
        <f ca="1">OFFSET('Stress Multipliers'!F$39,10*$J$14+1,0)</f>
        <v>1.1600000000000001</v>
      </c>
      <c r="N15" s="7">
        <f ca="1">OFFSET('Stress Multipliers'!G$39,10*$J$14+1,0)</f>
        <v>1.1600000000000001</v>
      </c>
      <c r="O15" s="7">
        <f ca="1">OFFSET('Stress Multipliers'!H$39,10*$J$14+1,0)</f>
        <v>1.1600000000000001</v>
      </c>
      <c r="P15" s="7">
        <f ca="1">OFFSET('Stress Multipliers'!I$39,10*$J$14+1,0)</f>
        <v>1.1600000000000001</v>
      </c>
      <c r="Q15" s="7">
        <f ca="1">OFFSET('Stress Multipliers'!J$39,10*$J$14+1,0)</f>
        <v>1.1600000000000001</v>
      </c>
      <c r="R15" s="7">
        <f ca="1">OFFSET('Stress Multipliers'!K$39,10*$J$14+1,0)</f>
        <v>1.1600000000000001</v>
      </c>
      <c r="S15" s="7">
        <f ca="1">OFFSET('Stress Multipliers'!L$39,10*$J$14+1,0)</f>
        <v>1.1600000000000001</v>
      </c>
      <c r="T15" s="7">
        <f ca="1">OFFSET('Stress Multipliers'!M$39,10*$J$14+1,0)</f>
        <v>1.1600000000000001</v>
      </c>
      <c r="U15" s="7">
        <f ca="1">OFFSET('Stress Multipliers'!N$39,10*$J$14+1,0)</f>
        <v>1.1600000000000001</v>
      </c>
      <c r="V15" s="7">
        <f ca="1">OFFSET('Stress Multipliers'!O$39,10*$J$14+1,0)</f>
        <v>1.1600000000000001</v>
      </c>
      <c r="W15" s="7">
        <f ca="1">OFFSET('Stress Multipliers'!P$39,10*$J$14+1,0)</f>
        <v>1.1600000000000001</v>
      </c>
      <c r="X15" s="7">
        <f ca="1">OFFSET('Stress Multipliers'!Q$39,10*$J$14+1,0)</f>
        <v>1.1600000000000001</v>
      </c>
      <c r="Y15" s="7">
        <f ca="1">OFFSET('Stress Multipliers'!R$39,10*$J$14+1,0)</f>
        <v>1.1600000000000001</v>
      </c>
      <c r="Z15" s="7">
        <f ca="1">OFFSET('Stress Multipliers'!S$39,10*$J$14+1,0)</f>
        <v>1.1600000000000001</v>
      </c>
      <c r="AA15" s="7">
        <f ca="1">OFFSET('Stress Multipliers'!T$39,10*$J$14+1,0)</f>
        <v>1.1600000000000001</v>
      </c>
      <c r="AB15" s="7">
        <f ca="1">OFFSET('Stress Multipliers'!U$39,10*$J$14+1,0)</f>
        <v>1.1600000000000001</v>
      </c>
      <c r="AC15" s="7">
        <f ca="1">OFFSET('Stress Multipliers'!V$39,10*$J$14+1,0)</f>
        <v>1.1600000000000001</v>
      </c>
      <c r="AD15" s="7">
        <f ca="1">OFFSET('Stress Multipliers'!W$39,10*$J$14+1,0)</f>
        <v>1.1600000000000001</v>
      </c>
      <c r="AE15" s="7">
        <f ca="1">OFFSET('Stress Multipliers'!X$39,10*$J$14+1,0)</f>
        <v>1.1600000000000001</v>
      </c>
      <c r="AF15" s="7">
        <f ca="1">OFFSET('Stress Multipliers'!Y$39,10*$J$14+1,0)</f>
        <v>1.1600000000000001</v>
      </c>
      <c r="AG15" s="7">
        <f ca="1">OFFSET('Stress Multipliers'!Z$39,10*$J$14+1,0)</f>
        <v>1.1600000000000001</v>
      </c>
      <c r="AH15" s="7">
        <f ca="1">OFFSET('Stress Multipliers'!AA$39,10*$J$14+1,0)</f>
        <v>1.1600000000000001</v>
      </c>
      <c r="AI15" s="7">
        <f ca="1">OFFSET('Stress Multipliers'!AB$39,10*$J$14+1,0)</f>
        <v>1.1600000000000001</v>
      </c>
      <c r="AJ15" s="7">
        <f ca="1">OFFSET('Stress Multipliers'!AC$39,10*$J$14+1,0)</f>
        <v>1.1600000000000001</v>
      </c>
      <c r="AK15" s="7">
        <f ca="1">OFFSET('Stress Multipliers'!AD$39,10*$J$14+1,0)</f>
        <v>1.1600000000000001</v>
      </c>
      <c r="AL15" s="7">
        <f ca="1">OFFSET('Stress Multipliers'!AE$39,10*$J$14+1,0)</f>
        <v>1.1600000000000001</v>
      </c>
      <c r="AM15" s="7">
        <f ca="1">OFFSET('Stress Multipliers'!AF$39,10*$J$14+1,0)</f>
        <v>1.1600000000000001</v>
      </c>
      <c r="AN15" s="7">
        <f ca="1">OFFSET('Stress Multipliers'!AG$39,10*$J$14+1,0)</f>
        <v>1.1600000000000001</v>
      </c>
      <c r="AO15" s="7">
        <f ca="1">OFFSET('Stress Multipliers'!AH$39,10*$J$14+1,0)</f>
        <v>1.1600000000000001</v>
      </c>
      <c r="AP15" s="7">
        <f ca="1">OFFSET('Stress Multipliers'!AI$39,10*$J$14+1,0)</f>
        <v>1.1600000000000001</v>
      </c>
      <c r="AQ15" s="7">
        <f ca="1">OFFSET('Stress Multipliers'!AJ$39,10*$J$14+1,0)</f>
        <v>1.1600000000000001</v>
      </c>
      <c r="AR15" s="7">
        <f ca="1">OFFSET('Stress Multipliers'!AK$39,10*$J$14+1,0)</f>
        <v>1.1600000000000001</v>
      </c>
      <c r="AS15" s="7">
        <f ca="1">OFFSET('Stress Multipliers'!AL$39,10*$J$14+1,0)</f>
        <v>1.1600000000000001</v>
      </c>
      <c r="AT15" s="7">
        <f ca="1">OFFSET('Stress Multipliers'!AM$39,10*$J$14+1,0)</f>
        <v>1.1600000000000001</v>
      </c>
      <c r="AU15" s="8">
        <f ca="1">OFFSET('Stress Multipliers'!AN$39,10*$J$14+1,0)</f>
        <v>1.1600000000000001</v>
      </c>
      <c r="BO15" s="157" t="s">
        <v>241</v>
      </c>
      <c r="BP15" s="148">
        <f>BP11-BP12</f>
        <v>0</v>
      </c>
      <c r="BQ15" s="148">
        <f t="shared" ref="BQ15:CX15" si="14">BQ11-BQ12</f>
        <v>0</v>
      </c>
      <c r="BR15" s="148">
        <f t="shared" si="14"/>
        <v>0</v>
      </c>
      <c r="BS15" s="148">
        <f t="shared" si="14"/>
        <v>0</v>
      </c>
      <c r="BT15" s="148">
        <f t="shared" si="14"/>
        <v>0</v>
      </c>
      <c r="BU15" s="148">
        <f t="shared" si="14"/>
        <v>0</v>
      </c>
      <c r="BV15" s="148">
        <f t="shared" si="14"/>
        <v>0</v>
      </c>
      <c r="BW15" s="148">
        <f t="shared" si="14"/>
        <v>0</v>
      </c>
      <c r="BX15" s="148">
        <f t="shared" si="14"/>
        <v>0</v>
      </c>
      <c r="BY15" s="148">
        <f t="shared" si="14"/>
        <v>0</v>
      </c>
      <c r="BZ15" s="148">
        <f t="shared" si="14"/>
        <v>0</v>
      </c>
      <c r="CA15" s="148">
        <f t="shared" si="14"/>
        <v>0</v>
      </c>
      <c r="CB15" s="148">
        <f t="shared" si="14"/>
        <v>0</v>
      </c>
      <c r="CC15" s="148">
        <f t="shared" si="14"/>
        <v>0</v>
      </c>
      <c r="CD15" s="148">
        <f t="shared" si="14"/>
        <v>0</v>
      </c>
      <c r="CE15" s="148">
        <f t="shared" si="14"/>
        <v>0</v>
      </c>
      <c r="CF15" s="148">
        <f t="shared" si="14"/>
        <v>0</v>
      </c>
      <c r="CG15" s="148">
        <f t="shared" si="14"/>
        <v>0</v>
      </c>
      <c r="CH15" s="148">
        <f t="shared" si="14"/>
        <v>0</v>
      </c>
      <c r="CI15" s="148">
        <f t="shared" si="14"/>
        <v>0</v>
      </c>
      <c r="CJ15" s="148">
        <f t="shared" si="14"/>
        <v>0</v>
      </c>
      <c r="CK15" s="148">
        <f t="shared" si="14"/>
        <v>0</v>
      </c>
      <c r="CL15" s="148">
        <f t="shared" si="14"/>
        <v>0</v>
      </c>
      <c r="CM15" s="148">
        <f t="shared" si="14"/>
        <v>0</v>
      </c>
      <c r="CN15" s="148">
        <f t="shared" si="14"/>
        <v>0</v>
      </c>
      <c r="CO15" s="148">
        <f t="shared" si="14"/>
        <v>0</v>
      </c>
      <c r="CP15" s="148">
        <f t="shared" si="14"/>
        <v>0</v>
      </c>
      <c r="CQ15" s="148">
        <f t="shared" si="14"/>
        <v>0</v>
      </c>
      <c r="CR15" s="148">
        <f t="shared" si="14"/>
        <v>0</v>
      </c>
      <c r="CS15" s="148">
        <f t="shared" si="14"/>
        <v>0</v>
      </c>
      <c r="CT15" s="148">
        <f t="shared" si="14"/>
        <v>0</v>
      </c>
      <c r="CU15" s="148">
        <f t="shared" si="14"/>
        <v>0</v>
      </c>
      <c r="CV15" s="148">
        <f t="shared" si="14"/>
        <v>0</v>
      </c>
      <c r="CW15" s="148">
        <f t="shared" si="14"/>
        <v>0</v>
      </c>
      <c r="CX15" s="149">
        <f t="shared" si="14"/>
        <v>0</v>
      </c>
    </row>
    <row r="16" spans="3:102" x14ac:dyDescent="0.25">
      <c r="C16" s="4" t="str">
        <f t="shared" si="1"/>
        <v>Line 16: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16" s="4">
        <f t="shared" si="2"/>
        <v>16</v>
      </c>
      <c r="F16" s="4" t="s">
        <v>7</v>
      </c>
      <c r="G16" s="4" t="s">
        <v>10</v>
      </c>
      <c r="H16" s="1" t="s">
        <v>50</v>
      </c>
      <c r="I16" s="1" t="s">
        <v>10</v>
      </c>
      <c r="K16" s="1" t="str">
        <f t="shared" si="12"/>
        <v>Relative Expected Debt Principal Repayments</v>
      </c>
      <c r="M16" s="15">
        <f ca="1">OFFSET('Stress Multipliers'!F$39,10*$J$14+2,0)</f>
        <v>1.25</v>
      </c>
      <c r="N16" s="7">
        <f ca="1">OFFSET('Stress Multipliers'!G$39,10*$J$14+2,0)</f>
        <v>1.25</v>
      </c>
      <c r="O16" s="7">
        <f ca="1">OFFSET('Stress Multipliers'!H$39,10*$J$14+2,0)</f>
        <v>1.25</v>
      </c>
      <c r="P16" s="7">
        <f ca="1">OFFSET('Stress Multipliers'!I$39,10*$J$14+2,0)</f>
        <v>1.25</v>
      </c>
      <c r="Q16" s="7">
        <f ca="1">OFFSET('Stress Multipliers'!J$39,10*$J$14+2,0)</f>
        <v>1.25</v>
      </c>
      <c r="R16" s="7">
        <f ca="1">OFFSET('Stress Multipliers'!K$39,10*$J$14+2,0)</f>
        <v>1.25</v>
      </c>
      <c r="S16" s="7">
        <f ca="1">OFFSET('Stress Multipliers'!L$39,10*$J$14+2,0)</f>
        <v>1.25</v>
      </c>
      <c r="T16" s="7">
        <f ca="1">OFFSET('Stress Multipliers'!M$39,10*$J$14+2,0)</f>
        <v>1.25</v>
      </c>
      <c r="U16" s="7">
        <f ca="1">OFFSET('Stress Multipliers'!N$39,10*$J$14+2,0)</f>
        <v>1.25</v>
      </c>
      <c r="V16" s="7">
        <f ca="1">OFFSET('Stress Multipliers'!O$39,10*$J$14+2,0)</f>
        <v>1.25</v>
      </c>
      <c r="W16" s="7">
        <f ca="1">OFFSET('Stress Multipliers'!P$39,10*$J$14+2,0)</f>
        <v>1.25</v>
      </c>
      <c r="X16" s="7">
        <f ca="1">OFFSET('Stress Multipliers'!Q$39,10*$J$14+2,0)</f>
        <v>1.25</v>
      </c>
      <c r="Y16" s="7">
        <f ca="1">OFFSET('Stress Multipliers'!R$39,10*$J$14+2,0)</f>
        <v>1.25</v>
      </c>
      <c r="Z16" s="7">
        <f ca="1">OFFSET('Stress Multipliers'!S$39,10*$J$14+2,0)</f>
        <v>1.25</v>
      </c>
      <c r="AA16" s="7">
        <f ca="1">OFFSET('Stress Multipliers'!T$39,10*$J$14+2,0)</f>
        <v>1.25</v>
      </c>
      <c r="AB16" s="7">
        <f ca="1">OFFSET('Stress Multipliers'!U$39,10*$J$14+2,0)</f>
        <v>1.25</v>
      </c>
      <c r="AC16" s="7">
        <f ca="1">OFFSET('Stress Multipliers'!V$39,10*$J$14+2,0)</f>
        <v>1.25</v>
      </c>
      <c r="AD16" s="7">
        <f ca="1">OFFSET('Stress Multipliers'!W$39,10*$J$14+2,0)</f>
        <v>1.25</v>
      </c>
      <c r="AE16" s="7">
        <f ca="1">OFFSET('Stress Multipliers'!X$39,10*$J$14+2,0)</f>
        <v>1.25</v>
      </c>
      <c r="AF16" s="7">
        <f ca="1">OFFSET('Stress Multipliers'!Y$39,10*$J$14+2,0)</f>
        <v>1.25</v>
      </c>
      <c r="AG16" s="7">
        <f ca="1">OFFSET('Stress Multipliers'!Z$39,10*$J$14+2,0)</f>
        <v>1.25</v>
      </c>
      <c r="AH16" s="7">
        <f ca="1">OFFSET('Stress Multipliers'!AA$39,10*$J$14+2,0)</f>
        <v>1.25</v>
      </c>
      <c r="AI16" s="7">
        <f ca="1">OFFSET('Stress Multipliers'!AB$39,10*$J$14+2,0)</f>
        <v>1.25</v>
      </c>
      <c r="AJ16" s="7">
        <f ca="1">OFFSET('Stress Multipliers'!AC$39,10*$J$14+2,0)</f>
        <v>1.25</v>
      </c>
      <c r="AK16" s="7">
        <f ca="1">OFFSET('Stress Multipliers'!AD$39,10*$J$14+2,0)</f>
        <v>1.25</v>
      </c>
      <c r="AL16" s="7">
        <f ca="1">OFFSET('Stress Multipliers'!AE$39,10*$J$14+2,0)</f>
        <v>1.25</v>
      </c>
      <c r="AM16" s="7">
        <f ca="1">OFFSET('Stress Multipliers'!AF$39,10*$J$14+2,0)</f>
        <v>1.25</v>
      </c>
      <c r="AN16" s="7">
        <f ca="1">OFFSET('Stress Multipliers'!AG$39,10*$J$14+2,0)</f>
        <v>1.25</v>
      </c>
      <c r="AO16" s="7">
        <f ca="1">OFFSET('Stress Multipliers'!AH$39,10*$J$14+2,0)</f>
        <v>1.25</v>
      </c>
      <c r="AP16" s="7">
        <f ca="1">OFFSET('Stress Multipliers'!AI$39,10*$J$14+2,0)</f>
        <v>1.25</v>
      </c>
      <c r="AQ16" s="7">
        <f ca="1">OFFSET('Stress Multipliers'!AJ$39,10*$J$14+2,0)</f>
        <v>1.25</v>
      </c>
      <c r="AR16" s="7">
        <f ca="1">OFFSET('Stress Multipliers'!AK$39,10*$J$14+2,0)</f>
        <v>1.25</v>
      </c>
      <c r="AS16" s="7">
        <f ca="1">OFFSET('Stress Multipliers'!AL$39,10*$J$14+2,0)</f>
        <v>1.25</v>
      </c>
      <c r="AT16" s="7">
        <f ca="1">OFFSET('Stress Multipliers'!AM$39,10*$J$14+2,0)</f>
        <v>1.25</v>
      </c>
      <c r="AU16" s="8">
        <f ca="1">OFFSET('Stress Multipliers'!AN$39,10*$J$14+2,0)</f>
        <v>1.25</v>
      </c>
    </row>
    <row r="17" spans="3:102" x14ac:dyDescent="0.25">
      <c r="C17" s="4" t="str">
        <f t="shared" si="1"/>
        <v>Line 17: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17" s="4">
        <f t="shared" si="2"/>
        <v>17</v>
      </c>
      <c r="F17" s="4" t="s">
        <v>7</v>
      </c>
      <c r="G17" s="4" t="s">
        <v>10</v>
      </c>
      <c r="H17" s="1" t="s">
        <v>49</v>
      </c>
      <c r="I17" s="1" t="s">
        <v>10</v>
      </c>
      <c r="K17" s="1" t="str">
        <f t="shared" si="12"/>
        <v>Relative Expected Debt Interest Repayments</v>
      </c>
      <c r="M17" s="15">
        <f ca="1">OFFSET('Stress Multipliers'!F$39,10*$J$14+3,0)</f>
        <v>1.325</v>
      </c>
      <c r="N17" s="7">
        <f ca="1">OFFSET('Stress Multipliers'!G$39,10*$J$14+3,0)</f>
        <v>1.325</v>
      </c>
      <c r="O17" s="7">
        <f ca="1">OFFSET('Stress Multipliers'!H$39,10*$J$14+3,0)</f>
        <v>1.325</v>
      </c>
      <c r="P17" s="7">
        <f ca="1">OFFSET('Stress Multipliers'!I$39,10*$J$14+3,0)</f>
        <v>1.325</v>
      </c>
      <c r="Q17" s="7">
        <f ca="1">OFFSET('Stress Multipliers'!J$39,10*$J$14+3,0)</f>
        <v>1.325</v>
      </c>
      <c r="R17" s="7">
        <f ca="1">OFFSET('Stress Multipliers'!K$39,10*$J$14+3,0)</f>
        <v>1.325</v>
      </c>
      <c r="S17" s="7">
        <f ca="1">OFFSET('Stress Multipliers'!L$39,10*$J$14+3,0)</f>
        <v>1.325</v>
      </c>
      <c r="T17" s="7">
        <f ca="1">OFFSET('Stress Multipliers'!M$39,10*$J$14+3,0)</f>
        <v>1.325</v>
      </c>
      <c r="U17" s="7">
        <f ca="1">OFFSET('Stress Multipliers'!N$39,10*$J$14+3,0)</f>
        <v>1.325</v>
      </c>
      <c r="V17" s="7">
        <f ca="1">OFFSET('Stress Multipliers'!O$39,10*$J$14+3,0)</f>
        <v>1.325</v>
      </c>
      <c r="W17" s="7">
        <f ca="1">OFFSET('Stress Multipliers'!P$39,10*$J$14+3,0)</f>
        <v>1.325</v>
      </c>
      <c r="X17" s="7">
        <f ca="1">OFFSET('Stress Multipliers'!Q$39,10*$J$14+3,0)</f>
        <v>1.325</v>
      </c>
      <c r="Y17" s="7">
        <f ca="1">OFFSET('Stress Multipliers'!R$39,10*$J$14+3,0)</f>
        <v>1.325</v>
      </c>
      <c r="Z17" s="7">
        <f ca="1">OFFSET('Stress Multipliers'!S$39,10*$J$14+3,0)</f>
        <v>1.325</v>
      </c>
      <c r="AA17" s="7">
        <f ca="1">OFFSET('Stress Multipliers'!T$39,10*$J$14+3,0)</f>
        <v>1.325</v>
      </c>
      <c r="AB17" s="7">
        <f ca="1">OFFSET('Stress Multipliers'!U$39,10*$J$14+3,0)</f>
        <v>1.325</v>
      </c>
      <c r="AC17" s="7">
        <f ca="1">OFFSET('Stress Multipliers'!V$39,10*$J$14+3,0)</f>
        <v>1.325</v>
      </c>
      <c r="AD17" s="7">
        <f ca="1">OFFSET('Stress Multipliers'!W$39,10*$J$14+3,0)</f>
        <v>1.325</v>
      </c>
      <c r="AE17" s="7">
        <f ca="1">OFFSET('Stress Multipliers'!X$39,10*$J$14+3,0)</f>
        <v>1.325</v>
      </c>
      <c r="AF17" s="7">
        <f ca="1">OFFSET('Stress Multipliers'!Y$39,10*$J$14+3,0)</f>
        <v>1.325</v>
      </c>
      <c r="AG17" s="7">
        <f ca="1">OFFSET('Stress Multipliers'!Z$39,10*$J$14+3,0)</f>
        <v>1.325</v>
      </c>
      <c r="AH17" s="7">
        <f ca="1">OFFSET('Stress Multipliers'!AA$39,10*$J$14+3,0)</f>
        <v>1.325</v>
      </c>
      <c r="AI17" s="7">
        <f ca="1">OFFSET('Stress Multipliers'!AB$39,10*$J$14+3,0)</f>
        <v>1.325</v>
      </c>
      <c r="AJ17" s="7">
        <f ca="1">OFFSET('Stress Multipliers'!AC$39,10*$J$14+3,0)</f>
        <v>1.325</v>
      </c>
      <c r="AK17" s="7">
        <f ca="1">OFFSET('Stress Multipliers'!AD$39,10*$J$14+3,0)</f>
        <v>1.325</v>
      </c>
      <c r="AL17" s="7">
        <f ca="1">OFFSET('Stress Multipliers'!AE$39,10*$J$14+3,0)</f>
        <v>1.325</v>
      </c>
      <c r="AM17" s="7">
        <f ca="1">OFFSET('Stress Multipliers'!AF$39,10*$J$14+3,0)</f>
        <v>1.325</v>
      </c>
      <c r="AN17" s="7">
        <f ca="1">OFFSET('Stress Multipliers'!AG$39,10*$J$14+3,0)</f>
        <v>1.325</v>
      </c>
      <c r="AO17" s="7">
        <f ca="1">OFFSET('Stress Multipliers'!AH$39,10*$J$14+3,0)</f>
        <v>1.325</v>
      </c>
      <c r="AP17" s="7">
        <f ca="1">OFFSET('Stress Multipliers'!AI$39,10*$J$14+3,0)</f>
        <v>1.325</v>
      </c>
      <c r="AQ17" s="7">
        <f ca="1">OFFSET('Stress Multipliers'!AJ$39,10*$J$14+3,0)</f>
        <v>1.325</v>
      </c>
      <c r="AR17" s="7">
        <f ca="1">OFFSET('Stress Multipliers'!AK$39,10*$J$14+3,0)</f>
        <v>1.325</v>
      </c>
      <c r="AS17" s="7">
        <f ca="1">OFFSET('Stress Multipliers'!AL$39,10*$J$14+3,0)</f>
        <v>1.325</v>
      </c>
      <c r="AT17" s="7">
        <f ca="1">OFFSET('Stress Multipliers'!AM$39,10*$J$14+3,0)</f>
        <v>1.325</v>
      </c>
      <c r="AU17" s="8">
        <f ca="1">OFFSET('Stress Multipliers'!AN$39,10*$J$14+3,0)</f>
        <v>1.325</v>
      </c>
    </row>
    <row r="18" spans="3:102" x14ac:dyDescent="0.25">
      <c r="C18" s="4" t="str">
        <f t="shared" si="1"/>
        <v>Line 18: Relative Direct Support payments. This is a scenario multiplier. This is the multiplier on payments.  It may increase if for example the Government pays for increased production volume, or it may decrease if for example there are service penalties.</v>
      </c>
      <c r="E18" s="4">
        <f t="shared" si="2"/>
        <v>18</v>
      </c>
      <c r="F18" s="4" t="s">
        <v>7</v>
      </c>
      <c r="G18" s="4" t="s">
        <v>10</v>
      </c>
      <c r="H18" s="1" t="s">
        <v>18</v>
      </c>
      <c r="I18" s="1" t="s">
        <v>10</v>
      </c>
      <c r="K18" s="1" t="str">
        <f t="shared" si="12"/>
        <v>Relative Direct Support payments</v>
      </c>
      <c r="M18" s="15">
        <f ca="1">OFFSET('Stress Multipliers'!F$39,10*$J$14+4,0)</f>
        <v>1.0349999999999999</v>
      </c>
      <c r="N18" s="7">
        <f ca="1">OFFSET('Stress Multipliers'!G$39,10*$J$14+4,0)</f>
        <v>1.0349999999999999</v>
      </c>
      <c r="O18" s="7">
        <f ca="1">OFFSET('Stress Multipliers'!H$39,10*$J$14+4,0)</f>
        <v>1.0349999999999999</v>
      </c>
      <c r="P18" s="7">
        <f ca="1">OFFSET('Stress Multipliers'!I$39,10*$J$14+4,0)</f>
        <v>1.0349999999999999</v>
      </c>
      <c r="Q18" s="7">
        <f ca="1">OFFSET('Stress Multipliers'!J$39,10*$J$14+4,0)</f>
        <v>1.0349999999999999</v>
      </c>
      <c r="R18" s="7">
        <f ca="1">OFFSET('Stress Multipliers'!K$39,10*$J$14+4,0)</f>
        <v>1.0349999999999999</v>
      </c>
      <c r="S18" s="7">
        <f ca="1">OFFSET('Stress Multipliers'!L$39,10*$J$14+4,0)</f>
        <v>1.0349999999999999</v>
      </c>
      <c r="T18" s="7">
        <f ca="1">OFFSET('Stress Multipliers'!M$39,10*$J$14+4,0)</f>
        <v>1.0349999999999999</v>
      </c>
      <c r="U18" s="7">
        <f ca="1">OFFSET('Stress Multipliers'!N$39,10*$J$14+4,0)</f>
        <v>1.0349999999999999</v>
      </c>
      <c r="V18" s="7">
        <f ca="1">OFFSET('Stress Multipliers'!O$39,10*$J$14+4,0)</f>
        <v>1.0349999999999999</v>
      </c>
      <c r="W18" s="7">
        <f ca="1">OFFSET('Stress Multipliers'!P$39,10*$J$14+4,0)</f>
        <v>1.0349999999999999</v>
      </c>
      <c r="X18" s="7">
        <f ca="1">OFFSET('Stress Multipliers'!Q$39,10*$J$14+4,0)</f>
        <v>1.0349999999999999</v>
      </c>
      <c r="Y18" s="7">
        <f ca="1">OFFSET('Stress Multipliers'!R$39,10*$J$14+4,0)</f>
        <v>1.0349999999999999</v>
      </c>
      <c r="Z18" s="7">
        <f ca="1">OFFSET('Stress Multipliers'!S$39,10*$J$14+4,0)</f>
        <v>1.0349999999999999</v>
      </c>
      <c r="AA18" s="7">
        <f ca="1">OFFSET('Stress Multipliers'!T$39,10*$J$14+4,0)</f>
        <v>1.0349999999999999</v>
      </c>
      <c r="AB18" s="7">
        <f ca="1">OFFSET('Stress Multipliers'!U$39,10*$J$14+4,0)</f>
        <v>1.0349999999999999</v>
      </c>
      <c r="AC18" s="7">
        <f ca="1">OFFSET('Stress Multipliers'!V$39,10*$J$14+4,0)</f>
        <v>1.0349999999999999</v>
      </c>
      <c r="AD18" s="7">
        <f ca="1">OFFSET('Stress Multipliers'!W$39,10*$J$14+4,0)</f>
        <v>1.0349999999999999</v>
      </c>
      <c r="AE18" s="7">
        <f ca="1">OFFSET('Stress Multipliers'!X$39,10*$J$14+4,0)</f>
        <v>1.0349999999999999</v>
      </c>
      <c r="AF18" s="7">
        <f ca="1">OFFSET('Stress Multipliers'!Y$39,10*$J$14+4,0)</f>
        <v>1.0349999999999999</v>
      </c>
      <c r="AG18" s="7">
        <f ca="1">OFFSET('Stress Multipliers'!Z$39,10*$J$14+4,0)</f>
        <v>1.0349999999999999</v>
      </c>
      <c r="AH18" s="7">
        <f ca="1">OFFSET('Stress Multipliers'!AA$39,10*$J$14+4,0)</f>
        <v>1.0349999999999999</v>
      </c>
      <c r="AI18" s="7">
        <f ca="1">OFFSET('Stress Multipliers'!AB$39,10*$J$14+4,0)</f>
        <v>1.0349999999999999</v>
      </c>
      <c r="AJ18" s="7">
        <f ca="1">OFFSET('Stress Multipliers'!AC$39,10*$J$14+4,0)</f>
        <v>1.0349999999999999</v>
      </c>
      <c r="AK18" s="7">
        <f ca="1">OFFSET('Stress Multipliers'!AD$39,10*$J$14+4,0)</f>
        <v>1.0349999999999999</v>
      </c>
      <c r="AL18" s="7">
        <f ca="1">OFFSET('Stress Multipliers'!AE$39,10*$J$14+4,0)</f>
        <v>1.0349999999999999</v>
      </c>
      <c r="AM18" s="7">
        <f ca="1">OFFSET('Stress Multipliers'!AF$39,10*$J$14+4,0)</f>
        <v>1.0349999999999999</v>
      </c>
      <c r="AN18" s="7">
        <f ca="1">OFFSET('Stress Multipliers'!AG$39,10*$J$14+4,0)</f>
        <v>1.0349999999999999</v>
      </c>
      <c r="AO18" s="7">
        <f ca="1">OFFSET('Stress Multipliers'!AH$39,10*$J$14+4,0)</f>
        <v>1.0349999999999999</v>
      </c>
      <c r="AP18" s="7">
        <f ca="1">OFFSET('Stress Multipliers'!AI$39,10*$J$14+4,0)</f>
        <v>1.0349999999999999</v>
      </c>
      <c r="AQ18" s="7">
        <f ca="1">OFFSET('Stress Multipliers'!AJ$39,10*$J$14+4,0)</f>
        <v>1.0349999999999999</v>
      </c>
      <c r="AR18" s="7">
        <f ca="1">OFFSET('Stress Multipliers'!AK$39,10*$J$14+4,0)</f>
        <v>1.0349999999999999</v>
      </c>
      <c r="AS18" s="7">
        <f ca="1">OFFSET('Stress Multipliers'!AL$39,10*$J$14+4,0)</f>
        <v>1.0349999999999999</v>
      </c>
      <c r="AT18" s="7">
        <f ca="1">OFFSET('Stress Multipliers'!AM$39,10*$J$14+4,0)</f>
        <v>1.0349999999999999</v>
      </c>
      <c r="AU18" s="8">
        <f ca="1">OFFSET('Stress Multipliers'!AN$39,10*$J$14+4,0)</f>
        <v>1.0349999999999999</v>
      </c>
      <c r="BO18" s="1" t="s">
        <v>239</v>
      </c>
    </row>
    <row r="19" spans="3:102" ht="15.75" thickBot="1" x14ac:dyDescent="0.3">
      <c r="C19" s="4" t="str">
        <f t="shared" si="1"/>
        <v>Line 19: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19" s="4">
        <f t="shared" si="2"/>
        <v>19</v>
      </c>
      <c r="F19" s="4" t="s">
        <v>7</v>
      </c>
      <c r="G19" s="4" t="s">
        <v>10</v>
      </c>
      <c r="H19" s="1" t="s">
        <v>44</v>
      </c>
      <c r="I19" s="1" t="s">
        <v>10</v>
      </c>
      <c r="K19" s="1" t="str">
        <f t="shared" si="12"/>
        <v>Relative Direct Government receipts</v>
      </c>
      <c r="M19" s="16">
        <f ca="1">OFFSET('Stress Multipliers'!F$39,10*$J$14+5,0)</f>
        <v>0.8899999999999999</v>
      </c>
      <c r="N19" s="9">
        <f ca="1">OFFSET('Stress Multipliers'!G$39,10*$J$14+5,0)</f>
        <v>0.8899999999999999</v>
      </c>
      <c r="O19" s="9">
        <f ca="1">OFFSET('Stress Multipliers'!H$39,10*$J$14+5,0)</f>
        <v>0.8899999999999999</v>
      </c>
      <c r="P19" s="9">
        <f ca="1">OFFSET('Stress Multipliers'!I$39,10*$J$14+5,0)</f>
        <v>0.8899999999999999</v>
      </c>
      <c r="Q19" s="9">
        <f ca="1">OFFSET('Stress Multipliers'!J$39,10*$J$14+5,0)</f>
        <v>0.8899999999999999</v>
      </c>
      <c r="R19" s="9">
        <f ca="1">OFFSET('Stress Multipliers'!K$39,10*$J$14+5,0)</f>
        <v>0.8899999999999999</v>
      </c>
      <c r="S19" s="9">
        <f ca="1">OFFSET('Stress Multipliers'!L$39,10*$J$14+5,0)</f>
        <v>0.8899999999999999</v>
      </c>
      <c r="T19" s="9">
        <f ca="1">OFFSET('Stress Multipliers'!M$39,10*$J$14+5,0)</f>
        <v>0.8899999999999999</v>
      </c>
      <c r="U19" s="9">
        <f ca="1">OFFSET('Stress Multipliers'!N$39,10*$J$14+5,0)</f>
        <v>0.8899999999999999</v>
      </c>
      <c r="V19" s="9">
        <f ca="1">OFFSET('Stress Multipliers'!O$39,10*$J$14+5,0)</f>
        <v>0.8899999999999999</v>
      </c>
      <c r="W19" s="9">
        <f ca="1">OFFSET('Stress Multipliers'!P$39,10*$J$14+5,0)</f>
        <v>0.8899999999999999</v>
      </c>
      <c r="X19" s="9">
        <f ca="1">OFFSET('Stress Multipliers'!Q$39,10*$J$14+5,0)</f>
        <v>0.8899999999999999</v>
      </c>
      <c r="Y19" s="9">
        <f ca="1">OFFSET('Stress Multipliers'!R$39,10*$J$14+5,0)</f>
        <v>0.8899999999999999</v>
      </c>
      <c r="Z19" s="9">
        <f ca="1">OFFSET('Stress Multipliers'!S$39,10*$J$14+5,0)</f>
        <v>0.8899999999999999</v>
      </c>
      <c r="AA19" s="9">
        <f ca="1">OFFSET('Stress Multipliers'!T$39,10*$J$14+5,0)</f>
        <v>0.8899999999999999</v>
      </c>
      <c r="AB19" s="9">
        <f ca="1">OFFSET('Stress Multipliers'!U$39,10*$J$14+5,0)</f>
        <v>0.8899999999999999</v>
      </c>
      <c r="AC19" s="9">
        <f ca="1">OFFSET('Stress Multipliers'!V$39,10*$J$14+5,0)</f>
        <v>0.8899999999999999</v>
      </c>
      <c r="AD19" s="9">
        <f ca="1">OFFSET('Stress Multipliers'!W$39,10*$J$14+5,0)</f>
        <v>0.8899999999999999</v>
      </c>
      <c r="AE19" s="9">
        <f ca="1">OFFSET('Stress Multipliers'!X$39,10*$J$14+5,0)</f>
        <v>0.8899999999999999</v>
      </c>
      <c r="AF19" s="9">
        <f ca="1">OFFSET('Stress Multipliers'!Y$39,10*$J$14+5,0)</f>
        <v>0.8899999999999999</v>
      </c>
      <c r="AG19" s="9">
        <f ca="1">OFFSET('Stress Multipliers'!Z$39,10*$J$14+5,0)</f>
        <v>0.8899999999999999</v>
      </c>
      <c r="AH19" s="9">
        <f ca="1">OFFSET('Stress Multipliers'!AA$39,10*$J$14+5,0)</f>
        <v>0.8899999999999999</v>
      </c>
      <c r="AI19" s="9">
        <f ca="1">OFFSET('Stress Multipliers'!AB$39,10*$J$14+5,0)</f>
        <v>0.8899999999999999</v>
      </c>
      <c r="AJ19" s="9">
        <f ca="1">OFFSET('Stress Multipliers'!AC$39,10*$J$14+5,0)</f>
        <v>0.8899999999999999</v>
      </c>
      <c r="AK19" s="9">
        <f ca="1">OFFSET('Stress Multipliers'!AD$39,10*$J$14+5,0)</f>
        <v>0.8899999999999999</v>
      </c>
      <c r="AL19" s="9">
        <f ca="1">OFFSET('Stress Multipliers'!AE$39,10*$J$14+5,0)</f>
        <v>0.8899999999999999</v>
      </c>
      <c r="AM19" s="9">
        <f ca="1">OFFSET('Stress Multipliers'!AF$39,10*$J$14+5,0)</f>
        <v>0.8899999999999999</v>
      </c>
      <c r="AN19" s="9">
        <f ca="1">OFFSET('Stress Multipliers'!AG$39,10*$J$14+5,0)</f>
        <v>0.8899999999999999</v>
      </c>
      <c r="AO19" s="9">
        <f ca="1">OFFSET('Stress Multipliers'!AH$39,10*$J$14+5,0)</f>
        <v>0.8899999999999999</v>
      </c>
      <c r="AP19" s="9">
        <f ca="1">OFFSET('Stress Multipliers'!AI$39,10*$J$14+5,0)</f>
        <v>0.8899999999999999</v>
      </c>
      <c r="AQ19" s="9">
        <f ca="1">OFFSET('Stress Multipliers'!AJ$39,10*$J$14+5,0)</f>
        <v>0.8899999999999999</v>
      </c>
      <c r="AR19" s="9">
        <f ca="1">OFFSET('Stress Multipliers'!AK$39,10*$J$14+5,0)</f>
        <v>0.8899999999999999</v>
      </c>
      <c r="AS19" s="9">
        <f ca="1">OFFSET('Stress Multipliers'!AL$39,10*$J$14+5,0)</f>
        <v>0.8899999999999999</v>
      </c>
      <c r="AT19" s="9">
        <f ca="1">OFFSET('Stress Multipliers'!AM$39,10*$J$14+5,0)</f>
        <v>0.8899999999999999</v>
      </c>
      <c r="AU19" s="10">
        <f ca="1">OFFSET('Stress Multipliers'!AN$39,10*$J$14+5,0)</f>
        <v>0.8899999999999999</v>
      </c>
      <c r="BO19" s="154"/>
      <c r="BP19" s="152">
        <f>M$5</f>
        <v>2020</v>
      </c>
      <c r="BQ19" s="152">
        <f t="shared" ref="BQ19:CX19" si="15">N$5</f>
        <v>2021</v>
      </c>
      <c r="BR19" s="152">
        <f t="shared" si="15"/>
        <v>2022</v>
      </c>
      <c r="BS19" s="152">
        <f t="shared" si="15"/>
        <v>2023</v>
      </c>
      <c r="BT19" s="152">
        <f t="shared" si="15"/>
        <v>2024</v>
      </c>
      <c r="BU19" s="152">
        <f t="shared" si="15"/>
        <v>2025</v>
      </c>
      <c r="BV19" s="152">
        <f t="shared" si="15"/>
        <v>2026</v>
      </c>
      <c r="BW19" s="152">
        <f t="shared" si="15"/>
        <v>2027</v>
      </c>
      <c r="BX19" s="152">
        <f t="shared" si="15"/>
        <v>2028</v>
      </c>
      <c r="BY19" s="152">
        <f t="shared" si="15"/>
        <v>2029</v>
      </c>
      <c r="BZ19" s="152">
        <f t="shared" si="15"/>
        <v>2030</v>
      </c>
      <c r="CA19" s="152">
        <f t="shared" si="15"/>
        <v>2031</v>
      </c>
      <c r="CB19" s="152">
        <f t="shared" si="15"/>
        <v>2032</v>
      </c>
      <c r="CC19" s="152">
        <f t="shared" si="15"/>
        <v>2033</v>
      </c>
      <c r="CD19" s="152">
        <f t="shared" si="15"/>
        <v>2034</v>
      </c>
      <c r="CE19" s="152">
        <f t="shared" si="15"/>
        <v>2035</v>
      </c>
      <c r="CF19" s="152">
        <f t="shared" si="15"/>
        <v>2036</v>
      </c>
      <c r="CG19" s="152">
        <f t="shared" si="15"/>
        <v>2037</v>
      </c>
      <c r="CH19" s="152">
        <f t="shared" si="15"/>
        <v>2038</v>
      </c>
      <c r="CI19" s="152">
        <f t="shared" si="15"/>
        <v>2039</v>
      </c>
      <c r="CJ19" s="152">
        <f t="shared" si="15"/>
        <v>2040</v>
      </c>
      <c r="CK19" s="152">
        <f t="shared" si="15"/>
        <v>2041</v>
      </c>
      <c r="CL19" s="152">
        <f t="shared" si="15"/>
        <v>2042</v>
      </c>
      <c r="CM19" s="152">
        <f t="shared" si="15"/>
        <v>2043</v>
      </c>
      <c r="CN19" s="152">
        <f t="shared" si="15"/>
        <v>2044</v>
      </c>
      <c r="CO19" s="152">
        <f t="shared" si="15"/>
        <v>2045</v>
      </c>
      <c r="CP19" s="152">
        <f t="shared" si="15"/>
        <v>2046</v>
      </c>
      <c r="CQ19" s="152">
        <f t="shared" si="15"/>
        <v>2047</v>
      </c>
      <c r="CR19" s="152">
        <f t="shared" si="15"/>
        <v>2048</v>
      </c>
      <c r="CS19" s="152">
        <f t="shared" si="15"/>
        <v>2049</v>
      </c>
      <c r="CT19" s="152">
        <f t="shared" si="15"/>
        <v>2050</v>
      </c>
      <c r="CU19" s="152">
        <f t="shared" si="15"/>
        <v>2051</v>
      </c>
      <c r="CV19" s="152">
        <f t="shared" si="15"/>
        <v>2052</v>
      </c>
      <c r="CW19" s="152">
        <f t="shared" si="15"/>
        <v>2053</v>
      </c>
      <c r="CX19" s="153">
        <f t="shared" si="15"/>
        <v>2054</v>
      </c>
    </row>
    <row r="20" spans="3:102" ht="15.75" thickBot="1" x14ac:dyDescent="0.3">
      <c r="C20" s="4" t="str">
        <f t="shared" si="1"/>
        <v/>
      </c>
      <c r="E20" s="4">
        <f t="shared" si="2"/>
        <v>20</v>
      </c>
      <c r="G20" s="4" t="s">
        <v>10</v>
      </c>
      <c r="I20" s="1" t="s">
        <v>10</v>
      </c>
      <c r="J20" s="2" t="s">
        <v>12</v>
      </c>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BO20" s="155" t="str">
        <f t="shared" ref="BO20:BO25" si="16">BO7</f>
        <v>Gross Operating Income to Company</v>
      </c>
      <c r="BP20" s="146">
        <f t="shared" ref="BP20:CX20" ca="1" si="17">M21</f>
        <v>0</v>
      </c>
      <c r="BQ20" s="146">
        <f t="shared" ca="1" si="17"/>
        <v>0</v>
      </c>
      <c r="BR20" s="146">
        <f t="shared" ca="1" si="17"/>
        <v>0</v>
      </c>
      <c r="BS20" s="146">
        <f t="shared" ca="1" si="17"/>
        <v>0</v>
      </c>
      <c r="BT20" s="146">
        <f t="shared" ca="1" si="17"/>
        <v>0</v>
      </c>
      <c r="BU20" s="146">
        <f t="shared" ca="1" si="17"/>
        <v>0</v>
      </c>
      <c r="BV20" s="146">
        <f t="shared" ca="1" si="17"/>
        <v>0</v>
      </c>
      <c r="BW20" s="146">
        <f t="shared" ca="1" si="17"/>
        <v>0</v>
      </c>
      <c r="BX20" s="146">
        <f t="shared" ca="1" si="17"/>
        <v>0</v>
      </c>
      <c r="BY20" s="146">
        <f t="shared" ca="1" si="17"/>
        <v>0</v>
      </c>
      <c r="BZ20" s="146">
        <f t="shared" ca="1" si="17"/>
        <v>0</v>
      </c>
      <c r="CA20" s="146">
        <f t="shared" ca="1" si="17"/>
        <v>0</v>
      </c>
      <c r="CB20" s="146">
        <f t="shared" ca="1" si="17"/>
        <v>0</v>
      </c>
      <c r="CC20" s="146">
        <f t="shared" ca="1" si="17"/>
        <v>0</v>
      </c>
      <c r="CD20" s="146">
        <f t="shared" ca="1" si="17"/>
        <v>0</v>
      </c>
      <c r="CE20" s="146">
        <f t="shared" ca="1" si="17"/>
        <v>0</v>
      </c>
      <c r="CF20" s="146">
        <f t="shared" ca="1" si="17"/>
        <v>0</v>
      </c>
      <c r="CG20" s="146">
        <f t="shared" ca="1" si="17"/>
        <v>0</v>
      </c>
      <c r="CH20" s="146">
        <f t="shared" ca="1" si="17"/>
        <v>0</v>
      </c>
      <c r="CI20" s="146">
        <f t="shared" ca="1" si="17"/>
        <v>0</v>
      </c>
      <c r="CJ20" s="146">
        <f t="shared" ca="1" si="17"/>
        <v>0</v>
      </c>
      <c r="CK20" s="146">
        <f t="shared" ca="1" si="17"/>
        <v>0</v>
      </c>
      <c r="CL20" s="146">
        <f t="shared" ca="1" si="17"/>
        <v>0</v>
      </c>
      <c r="CM20" s="146">
        <f t="shared" ca="1" si="17"/>
        <v>0</v>
      </c>
      <c r="CN20" s="146">
        <f t="shared" ca="1" si="17"/>
        <v>0</v>
      </c>
      <c r="CO20" s="146">
        <f t="shared" ca="1" si="17"/>
        <v>0</v>
      </c>
      <c r="CP20" s="146">
        <f t="shared" ca="1" si="17"/>
        <v>0</v>
      </c>
      <c r="CQ20" s="146">
        <f t="shared" ca="1" si="17"/>
        <v>0</v>
      </c>
      <c r="CR20" s="146">
        <f t="shared" ca="1" si="17"/>
        <v>0</v>
      </c>
      <c r="CS20" s="146">
        <f t="shared" ca="1" si="17"/>
        <v>0</v>
      </c>
      <c r="CT20" s="146">
        <f t="shared" ca="1" si="17"/>
        <v>0</v>
      </c>
      <c r="CU20" s="146">
        <f t="shared" ca="1" si="17"/>
        <v>0</v>
      </c>
      <c r="CV20" s="146">
        <f t="shared" ca="1" si="17"/>
        <v>0</v>
      </c>
      <c r="CW20" s="146">
        <f t="shared" ca="1" si="17"/>
        <v>0</v>
      </c>
      <c r="CX20" s="147">
        <f t="shared" ca="1" si="17"/>
        <v>0</v>
      </c>
    </row>
    <row r="21" spans="3:102" x14ac:dyDescent="0.25">
      <c r="C21" s="4" t="str">
        <f t="shared" si="1"/>
        <v>Line 21: Scenario Gross Operating Income to Company. This is a calculation. This is simply the basecase multiplied by the relative scenario.</v>
      </c>
      <c r="E21" s="4">
        <f t="shared" si="2"/>
        <v>21</v>
      </c>
      <c r="F21" s="4" t="s">
        <v>8</v>
      </c>
      <c r="G21" s="4" t="s">
        <v>10</v>
      </c>
      <c r="H21" s="1" t="s">
        <v>21</v>
      </c>
      <c r="I21" s="1" t="s">
        <v>10</v>
      </c>
      <c r="K21" s="1" t="str">
        <f>"Scenario "&amp;K7</f>
        <v>Scenario Gross Operating Income to Company</v>
      </c>
      <c r="M21" s="32">
        <f t="shared" ref="M21:AU24" ca="1" si="18">M7*M14</f>
        <v>0</v>
      </c>
      <c r="N21" s="33">
        <f t="shared" ca="1" si="18"/>
        <v>0</v>
      </c>
      <c r="O21" s="33">
        <f t="shared" ca="1" si="18"/>
        <v>0</v>
      </c>
      <c r="P21" s="33">
        <f t="shared" ca="1" si="18"/>
        <v>0</v>
      </c>
      <c r="Q21" s="33">
        <f t="shared" ca="1" si="18"/>
        <v>0</v>
      </c>
      <c r="R21" s="33">
        <f t="shared" ca="1" si="18"/>
        <v>0</v>
      </c>
      <c r="S21" s="33">
        <f t="shared" ca="1" si="18"/>
        <v>0</v>
      </c>
      <c r="T21" s="33">
        <f t="shared" ca="1" si="18"/>
        <v>0</v>
      </c>
      <c r="U21" s="33">
        <f t="shared" ca="1" si="18"/>
        <v>0</v>
      </c>
      <c r="V21" s="33">
        <f t="shared" ca="1" si="18"/>
        <v>0</v>
      </c>
      <c r="W21" s="33">
        <f t="shared" ca="1" si="18"/>
        <v>0</v>
      </c>
      <c r="X21" s="33">
        <f t="shared" ca="1" si="18"/>
        <v>0</v>
      </c>
      <c r="Y21" s="33">
        <f t="shared" ca="1" si="18"/>
        <v>0</v>
      </c>
      <c r="Z21" s="33">
        <f t="shared" ca="1" si="18"/>
        <v>0</v>
      </c>
      <c r="AA21" s="33">
        <f t="shared" ca="1" si="18"/>
        <v>0</v>
      </c>
      <c r="AB21" s="33">
        <f t="shared" ca="1" si="18"/>
        <v>0</v>
      </c>
      <c r="AC21" s="33">
        <f t="shared" ca="1" si="18"/>
        <v>0</v>
      </c>
      <c r="AD21" s="33">
        <f t="shared" ca="1" si="18"/>
        <v>0</v>
      </c>
      <c r="AE21" s="33">
        <f t="shared" ca="1" si="18"/>
        <v>0</v>
      </c>
      <c r="AF21" s="33">
        <f t="shared" ca="1" si="18"/>
        <v>0</v>
      </c>
      <c r="AG21" s="33">
        <f t="shared" ca="1" si="18"/>
        <v>0</v>
      </c>
      <c r="AH21" s="33">
        <f t="shared" ca="1" si="18"/>
        <v>0</v>
      </c>
      <c r="AI21" s="33">
        <f t="shared" ca="1" si="18"/>
        <v>0</v>
      </c>
      <c r="AJ21" s="33">
        <f t="shared" ca="1" si="18"/>
        <v>0</v>
      </c>
      <c r="AK21" s="33">
        <f t="shared" ca="1" si="18"/>
        <v>0</v>
      </c>
      <c r="AL21" s="33">
        <f t="shared" ca="1" si="18"/>
        <v>0</v>
      </c>
      <c r="AM21" s="33">
        <f t="shared" ca="1" si="18"/>
        <v>0</v>
      </c>
      <c r="AN21" s="33">
        <f t="shared" ca="1" si="18"/>
        <v>0</v>
      </c>
      <c r="AO21" s="33">
        <f t="shared" ca="1" si="18"/>
        <v>0</v>
      </c>
      <c r="AP21" s="33">
        <f t="shared" ca="1" si="18"/>
        <v>0</v>
      </c>
      <c r="AQ21" s="33">
        <f t="shared" ca="1" si="18"/>
        <v>0</v>
      </c>
      <c r="AR21" s="33">
        <f t="shared" ca="1" si="18"/>
        <v>0</v>
      </c>
      <c r="AS21" s="33">
        <f t="shared" ca="1" si="18"/>
        <v>0</v>
      </c>
      <c r="AT21" s="33">
        <f t="shared" ca="1" si="18"/>
        <v>0</v>
      </c>
      <c r="AU21" s="34">
        <f t="shared" ca="1" si="18"/>
        <v>0</v>
      </c>
      <c r="BO21" s="156" t="str">
        <f t="shared" si="16"/>
        <v>Operating Expenses</v>
      </c>
      <c r="BP21" s="150">
        <f t="shared" ref="BP21:BY23" ca="1" si="19">-M22</f>
        <v>0</v>
      </c>
      <c r="BQ21" s="150">
        <f t="shared" ca="1" si="19"/>
        <v>0</v>
      </c>
      <c r="BR21" s="150">
        <f t="shared" ca="1" si="19"/>
        <v>0</v>
      </c>
      <c r="BS21" s="150">
        <f t="shared" ca="1" si="19"/>
        <v>0</v>
      </c>
      <c r="BT21" s="150">
        <f t="shared" ca="1" si="19"/>
        <v>0</v>
      </c>
      <c r="BU21" s="150">
        <f t="shared" ca="1" si="19"/>
        <v>0</v>
      </c>
      <c r="BV21" s="150">
        <f t="shared" ca="1" si="19"/>
        <v>0</v>
      </c>
      <c r="BW21" s="150">
        <f t="shared" ca="1" si="19"/>
        <v>0</v>
      </c>
      <c r="BX21" s="150">
        <f t="shared" ca="1" si="19"/>
        <v>0</v>
      </c>
      <c r="BY21" s="150">
        <f t="shared" ca="1" si="19"/>
        <v>0</v>
      </c>
      <c r="BZ21" s="150">
        <f t="shared" ref="BZ21:CI23" ca="1" si="20">-W22</f>
        <v>0</v>
      </c>
      <c r="CA21" s="150">
        <f t="shared" ca="1" si="20"/>
        <v>0</v>
      </c>
      <c r="CB21" s="150">
        <f t="shared" ca="1" si="20"/>
        <v>0</v>
      </c>
      <c r="CC21" s="150">
        <f t="shared" ca="1" si="20"/>
        <v>0</v>
      </c>
      <c r="CD21" s="150">
        <f t="shared" ca="1" si="20"/>
        <v>0</v>
      </c>
      <c r="CE21" s="150">
        <f t="shared" ca="1" si="20"/>
        <v>0</v>
      </c>
      <c r="CF21" s="150">
        <f t="shared" ca="1" si="20"/>
        <v>0</v>
      </c>
      <c r="CG21" s="150">
        <f t="shared" ca="1" si="20"/>
        <v>0</v>
      </c>
      <c r="CH21" s="150">
        <f t="shared" ca="1" si="20"/>
        <v>0</v>
      </c>
      <c r="CI21" s="150">
        <f t="shared" ca="1" si="20"/>
        <v>0</v>
      </c>
      <c r="CJ21" s="150">
        <f t="shared" ref="CJ21:CS23" ca="1" si="21">-AG22</f>
        <v>0</v>
      </c>
      <c r="CK21" s="150">
        <f t="shared" ca="1" si="21"/>
        <v>0</v>
      </c>
      <c r="CL21" s="150">
        <f t="shared" ca="1" si="21"/>
        <v>0</v>
      </c>
      <c r="CM21" s="150">
        <f t="shared" ca="1" si="21"/>
        <v>0</v>
      </c>
      <c r="CN21" s="150">
        <f t="shared" ca="1" si="21"/>
        <v>0</v>
      </c>
      <c r="CO21" s="150">
        <f t="shared" ca="1" si="21"/>
        <v>0</v>
      </c>
      <c r="CP21" s="150">
        <f t="shared" ca="1" si="21"/>
        <v>0</v>
      </c>
      <c r="CQ21" s="150">
        <f t="shared" ca="1" si="21"/>
        <v>0</v>
      </c>
      <c r="CR21" s="150">
        <f t="shared" ca="1" si="21"/>
        <v>0</v>
      </c>
      <c r="CS21" s="150">
        <f t="shared" ca="1" si="21"/>
        <v>0</v>
      </c>
      <c r="CT21" s="150">
        <f t="shared" ref="CT21:CX23" ca="1" si="22">-AQ22</f>
        <v>0</v>
      </c>
      <c r="CU21" s="150">
        <f t="shared" ca="1" si="22"/>
        <v>0</v>
      </c>
      <c r="CV21" s="150">
        <f t="shared" ca="1" si="22"/>
        <v>0</v>
      </c>
      <c r="CW21" s="150">
        <f t="shared" ca="1" si="22"/>
        <v>0</v>
      </c>
      <c r="CX21" s="151">
        <f t="shared" ca="1" si="22"/>
        <v>0</v>
      </c>
    </row>
    <row r="22" spans="3:102" x14ac:dyDescent="0.25">
      <c r="C22" s="4" t="str">
        <f t="shared" si="1"/>
        <v>Line 22: Scenario Operating Expenses. This is a calculation. This is simply the basecase multiplied by the relative scenario.</v>
      </c>
      <c r="E22" s="4">
        <f t="shared" si="2"/>
        <v>22</v>
      </c>
      <c r="F22" s="4" t="s">
        <v>8</v>
      </c>
      <c r="G22" s="4" t="s">
        <v>10</v>
      </c>
      <c r="H22" s="1" t="s">
        <v>21</v>
      </c>
      <c r="I22" s="1" t="s">
        <v>10</v>
      </c>
      <c r="K22" s="1" t="str">
        <f>"Scenario "&amp;K8</f>
        <v>Scenario Operating Expenses</v>
      </c>
      <c r="M22" s="35">
        <f t="shared" ca="1" si="18"/>
        <v>0</v>
      </c>
      <c r="N22" s="36">
        <f t="shared" ca="1" si="18"/>
        <v>0</v>
      </c>
      <c r="O22" s="36">
        <f t="shared" ca="1" si="18"/>
        <v>0</v>
      </c>
      <c r="P22" s="36">
        <f t="shared" ca="1" si="18"/>
        <v>0</v>
      </c>
      <c r="Q22" s="36">
        <f t="shared" ca="1" si="18"/>
        <v>0</v>
      </c>
      <c r="R22" s="36">
        <f t="shared" ca="1" si="18"/>
        <v>0</v>
      </c>
      <c r="S22" s="36">
        <f t="shared" ca="1" si="18"/>
        <v>0</v>
      </c>
      <c r="T22" s="36">
        <f t="shared" ca="1" si="18"/>
        <v>0</v>
      </c>
      <c r="U22" s="36">
        <f t="shared" ca="1" si="18"/>
        <v>0</v>
      </c>
      <c r="V22" s="36">
        <f t="shared" ca="1" si="18"/>
        <v>0</v>
      </c>
      <c r="W22" s="36">
        <f t="shared" ca="1" si="18"/>
        <v>0</v>
      </c>
      <c r="X22" s="36">
        <f t="shared" ca="1" si="18"/>
        <v>0</v>
      </c>
      <c r="Y22" s="36">
        <f t="shared" ca="1" si="18"/>
        <v>0</v>
      </c>
      <c r="Z22" s="36">
        <f t="shared" ca="1" si="18"/>
        <v>0</v>
      </c>
      <c r="AA22" s="36">
        <f t="shared" ca="1" si="18"/>
        <v>0</v>
      </c>
      <c r="AB22" s="36">
        <f t="shared" ca="1" si="18"/>
        <v>0</v>
      </c>
      <c r="AC22" s="36">
        <f t="shared" ca="1" si="18"/>
        <v>0</v>
      </c>
      <c r="AD22" s="36">
        <f t="shared" ca="1" si="18"/>
        <v>0</v>
      </c>
      <c r="AE22" s="36">
        <f t="shared" ca="1" si="18"/>
        <v>0</v>
      </c>
      <c r="AF22" s="36">
        <f t="shared" ca="1" si="18"/>
        <v>0</v>
      </c>
      <c r="AG22" s="36">
        <f t="shared" ca="1" si="18"/>
        <v>0</v>
      </c>
      <c r="AH22" s="36">
        <f t="shared" ca="1" si="18"/>
        <v>0</v>
      </c>
      <c r="AI22" s="36">
        <f t="shared" ca="1" si="18"/>
        <v>0</v>
      </c>
      <c r="AJ22" s="36">
        <f t="shared" ca="1" si="18"/>
        <v>0</v>
      </c>
      <c r="AK22" s="36">
        <f t="shared" ca="1" si="18"/>
        <v>0</v>
      </c>
      <c r="AL22" s="36">
        <f t="shared" ca="1" si="18"/>
        <v>0</v>
      </c>
      <c r="AM22" s="36">
        <f t="shared" ca="1" si="18"/>
        <v>0</v>
      </c>
      <c r="AN22" s="36">
        <f t="shared" ca="1" si="18"/>
        <v>0</v>
      </c>
      <c r="AO22" s="36">
        <f t="shared" ca="1" si="18"/>
        <v>0</v>
      </c>
      <c r="AP22" s="36">
        <f t="shared" ca="1" si="18"/>
        <v>0</v>
      </c>
      <c r="AQ22" s="36">
        <f t="shared" ca="1" si="18"/>
        <v>0</v>
      </c>
      <c r="AR22" s="36">
        <f t="shared" ca="1" si="18"/>
        <v>0</v>
      </c>
      <c r="AS22" s="36">
        <f t="shared" ca="1" si="18"/>
        <v>0</v>
      </c>
      <c r="AT22" s="36">
        <f t="shared" ca="1" si="18"/>
        <v>0</v>
      </c>
      <c r="AU22" s="37">
        <f t="shared" ca="1" si="18"/>
        <v>0</v>
      </c>
      <c r="BO22" s="156" t="str">
        <f t="shared" si="16"/>
        <v>Expected Debt Principal Repayments</v>
      </c>
      <c r="BP22" s="150">
        <f t="shared" ca="1" si="19"/>
        <v>0</v>
      </c>
      <c r="BQ22" s="150">
        <f t="shared" ca="1" si="19"/>
        <v>0</v>
      </c>
      <c r="BR22" s="150">
        <f t="shared" ca="1" si="19"/>
        <v>0</v>
      </c>
      <c r="BS22" s="150">
        <f t="shared" ca="1" si="19"/>
        <v>0</v>
      </c>
      <c r="BT22" s="150">
        <f t="shared" ca="1" si="19"/>
        <v>0</v>
      </c>
      <c r="BU22" s="150">
        <f t="shared" ca="1" si="19"/>
        <v>0</v>
      </c>
      <c r="BV22" s="150">
        <f t="shared" ca="1" si="19"/>
        <v>0</v>
      </c>
      <c r="BW22" s="150">
        <f t="shared" ca="1" si="19"/>
        <v>0</v>
      </c>
      <c r="BX22" s="150">
        <f t="shared" ca="1" si="19"/>
        <v>0</v>
      </c>
      <c r="BY22" s="150">
        <f t="shared" ca="1" si="19"/>
        <v>0</v>
      </c>
      <c r="BZ22" s="150">
        <f t="shared" ca="1" si="20"/>
        <v>0</v>
      </c>
      <c r="CA22" s="150">
        <f t="shared" ca="1" si="20"/>
        <v>0</v>
      </c>
      <c r="CB22" s="150">
        <f t="shared" ca="1" si="20"/>
        <v>0</v>
      </c>
      <c r="CC22" s="150">
        <f t="shared" ca="1" si="20"/>
        <v>0</v>
      </c>
      <c r="CD22" s="150">
        <f t="shared" ca="1" si="20"/>
        <v>0</v>
      </c>
      <c r="CE22" s="150">
        <f t="shared" ca="1" si="20"/>
        <v>0</v>
      </c>
      <c r="CF22" s="150">
        <f t="shared" ca="1" si="20"/>
        <v>0</v>
      </c>
      <c r="CG22" s="150">
        <f t="shared" ca="1" si="20"/>
        <v>0</v>
      </c>
      <c r="CH22" s="150">
        <f t="shared" ca="1" si="20"/>
        <v>0</v>
      </c>
      <c r="CI22" s="150">
        <f t="shared" ca="1" si="20"/>
        <v>0</v>
      </c>
      <c r="CJ22" s="150">
        <f t="shared" ca="1" si="21"/>
        <v>0</v>
      </c>
      <c r="CK22" s="150">
        <f t="shared" ca="1" si="21"/>
        <v>0</v>
      </c>
      <c r="CL22" s="150">
        <f t="shared" ca="1" si="21"/>
        <v>0</v>
      </c>
      <c r="CM22" s="150">
        <f t="shared" ca="1" si="21"/>
        <v>0</v>
      </c>
      <c r="CN22" s="150">
        <f t="shared" ca="1" si="21"/>
        <v>0</v>
      </c>
      <c r="CO22" s="150">
        <f t="shared" ca="1" si="21"/>
        <v>0</v>
      </c>
      <c r="CP22" s="150">
        <f t="shared" ca="1" si="21"/>
        <v>0</v>
      </c>
      <c r="CQ22" s="150">
        <f t="shared" ca="1" si="21"/>
        <v>0</v>
      </c>
      <c r="CR22" s="150">
        <f t="shared" ca="1" si="21"/>
        <v>0</v>
      </c>
      <c r="CS22" s="150">
        <f t="shared" ca="1" si="21"/>
        <v>0</v>
      </c>
      <c r="CT22" s="150">
        <f t="shared" ca="1" si="22"/>
        <v>0</v>
      </c>
      <c r="CU22" s="150">
        <f t="shared" ca="1" si="22"/>
        <v>0</v>
      </c>
      <c r="CV22" s="150">
        <f t="shared" ca="1" si="22"/>
        <v>0</v>
      </c>
      <c r="CW22" s="150">
        <f t="shared" ca="1" si="22"/>
        <v>0</v>
      </c>
      <c r="CX22" s="151">
        <f t="shared" ca="1" si="22"/>
        <v>0</v>
      </c>
    </row>
    <row r="23" spans="3:102" x14ac:dyDescent="0.25">
      <c r="C23" s="4" t="str">
        <f t="shared" si="1"/>
        <v>Line 23: Scenario Expected Debt Principal Repayments. This is a calculation. This is simply the basecase multiplied by the relative scenario.</v>
      </c>
      <c r="E23" s="4">
        <f t="shared" si="2"/>
        <v>23</v>
      </c>
      <c r="F23" s="4" t="s">
        <v>8</v>
      </c>
      <c r="G23" s="4" t="s">
        <v>10</v>
      </c>
      <c r="H23" s="1" t="s">
        <v>21</v>
      </c>
      <c r="I23" s="1" t="s">
        <v>10</v>
      </c>
      <c r="K23" s="1" t="str">
        <f>"Scenario "&amp;K9</f>
        <v>Scenario Expected Debt Principal Repayments</v>
      </c>
      <c r="M23" s="35">
        <f t="shared" ca="1" si="18"/>
        <v>0</v>
      </c>
      <c r="N23" s="36">
        <f t="shared" ca="1" si="18"/>
        <v>0</v>
      </c>
      <c r="O23" s="36">
        <f t="shared" ca="1" si="18"/>
        <v>0</v>
      </c>
      <c r="P23" s="36">
        <f t="shared" ca="1" si="18"/>
        <v>0</v>
      </c>
      <c r="Q23" s="36">
        <f t="shared" ca="1" si="18"/>
        <v>0</v>
      </c>
      <c r="R23" s="36">
        <f t="shared" ca="1" si="18"/>
        <v>0</v>
      </c>
      <c r="S23" s="36">
        <f t="shared" ca="1" si="18"/>
        <v>0</v>
      </c>
      <c r="T23" s="36">
        <f t="shared" ca="1" si="18"/>
        <v>0</v>
      </c>
      <c r="U23" s="36">
        <f t="shared" ca="1" si="18"/>
        <v>0</v>
      </c>
      <c r="V23" s="36">
        <f t="shared" ca="1" si="18"/>
        <v>0</v>
      </c>
      <c r="W23" s="36">
        <f t="shared" ca="1" si="18"/>
        <v>0</v>
      </c>
      <c r="X23" s="36">
        <f t="shared" ca="1" si="18"/>
        <v>0</v>
      </c>
      <c r="Y23" s="36">
        <f t="shared" ca="1" si="18"/>
        <v>0</v>
      </c>
      <c r="Z23" s="36">
        <f t="shared" ca="1" si="18"/>
        <v>0</v>
      </c>
      <c r="AA23" s="36">
        <f t="shared" ca="1" si="18"/>
        <v>0</v>
      </c>
      <c r="AB23" s="36">
        <f t="shared" ca="1" si="18"/>
        <v>0</v>
      </c>
      <c r="AC23" s="36">
        <f t="shared" ca="1" si="18"/>
        <v>0</v>
      </c>
      <c r="AD23" s="36">
        <f t="shared" ca="1" si="18"/>
        <v>0</v>
      </c>
      <c r="AE23" s="36">
        <f t="shared" ca="1" si="18"/>
        <v>0</v>
      </c>
      <c r="AF23" s="36">
        <f t="shared" ca="1" si="18"/>
        <v>0</v>
      </c>
      <c r="AG23" s="36">
        <f t="shared" ca="1" si="18"/>
        <v>0</v>
      </c>
      <c r="AH23" s="36">
        <f t="shared" ca="1" si="18"/>
        <v>0</v>
      </c>
      <c r="AI23" s="36">
        <f t="shared" ca="1" si="18"/>
        <v>0</v>
      </c>
      <c r="AJ23" s="36">
        <f t="shared" ca="1" si="18"/>
        <v>0</v>
      </c>
      <c r="AK23" s="36">
        <f t="shared" ca="1" si="18"/>
        <v>0</v>
      </c>
      <c r="AL23" s="36">
        <f t="shared" ca="1" si="18"/>
        <v>0</v>
      </c>
      <c r="AM23" s="36">
        <f t="shared" ca="1" si="18"/>
        <v>0</v>
      </c>
      <c r="AN23" s="36">
        <f t="shared" ca="1" si="18"/>
        <v>0</v>
      </c>
      <c r="AO23" s="36">
        <f t="shared" ca="1" si="18"/>
        <v>0</v>
      </c>
      <c r="AP23" s="36">
        <f t="shared" ca="1" si="18"/>
        <v>0</v>
      </c>
      <c r="AQ23" s="36">
        <f t="shared" ca="1" si="18"/>
        <v>0</v>
      </c>
      <c r="AR23" s="36">
        <f t="shared" ca="1" si="18"/>
        <v>0</v>
      </c>
      <c r="AS23" s="36">
        <f t="shared" ca="1" si="18"/>
        <v>0</v>
      </c>
      <c r="AT23" s="36">
        <f t="shared" ca="1" si="18"/>
        <v>0</v>
      </c>
      <c r="AU23" s="37">
        <f t="shared" ca="1" si="18"/>
        <v>0</v>
      </c>
      <c r="BO23" s="156" t="str">
        <f t="shared" si="16"/>
        <v>Expected Debt Interest Repayments</v>
      </c>
      <c r="BP23" s="150">
        <f t="shared" ca="1" si="19"/>
        <v>0</v>
      </c>
      <c r="BQ23" s="150">
        <f t="shared" ca="1" si="19"/>
        <v>0</v>
      </c>
      <c r="BR23" s="150">
        <f t="shared" ca="1" si="19"/>
        <v>0</v>
      </c>
      <c r="BS23" s="150">
        <f t="shared" ca="1" si="19"/>
        <v>0</v>
      </c>
      <c r="BT23" s="150">
        <f t="shared" ca="1" si="19"/>
        <v>0</v>
      </c>
      <c r="BU23" s="150">
        <f t="shared" ca="1" si="19"/>
        <v>0</v>
      </c>
      <c r="BV23" s="150">
        <f t="shared" ca="1" si="19"/>
        <v>0</v>
      </c>
      <c r="BW23" s="150">
        <f t="shared" ca="1" si="19"/>
        <v>0</v>
      </c>
      <c r="BX23" s="150">
        <f t="shared" ca="1" si="19"/>
        <v>0</v>
      </c>
      <c r="BY23" s="150">
        <f t="shared" ca="1" si="19"/>
        <v>0</v>
      </c>
      <c r="BZ23" s="150">
        <f t="shared" ca="1" si="20"/>
        <v>0</v>
      </c>
      <c r="CA23" s="150">
        <f t="shared" ca="1" si="20"/>
        <v>0</v>
      </c>
      <c r="CB23" s="150">
        <f t="shared" ca="1" si="20"/>
        <v>0</v>
      </c>
      <c r="CC23" s="150">
        <f t="shared" ca="1" si="20"/>
        <v>0</v>
      </c>
      <c r="CD23" s="150">
        <f t="shared" ca="1" si="20"/>
        <v>0</v>
      </c>
      <c r="CE23" s="150">
        <f t="shared" ca="1" si="20"/>
        <v>0</v>
      </c>
      <c r="CF23" s="150">
        <f t="shared" ca="1" si="20"/>
        <v>0</v>
      </c>
      <c r="CG23" s="150">
        <f t="shared" ca="1" si="20"/>
        <v>0</v>
      </c>
      <c r="CH23" s="150">
        <f t="shared" ca="1" si="20"/>
        <v>0</v>
      </c>
      <c r="CI23" s="150">
        <f t="shared" ca="1" si="20"/>
        <v>0</v>
      </c>
      <c r="CJ23" s="150">
        <f t="shared" ca="1" si="21"/>
        <v>0</v>
      </c>
      <c r="CK23" s="150">
        <f t="shared" ca="1" si="21"/>
        <v>0</v>
      </c>
      <c r="CL23" s="150">
        <f t="shared" ca="1" si="21"/>
        <v>0</v>
      </c>
      <c r="CM23" s="150">
        <f t="shared" ca="1" si="21"/>
        <v>0</v>
      </c>
      <c r="CN23" s="150">
        <f t="shared" ca="1" si="21"/>
        <v>0</v>
      </c>
      <c r="CO23" s="150">
        <f t="shared" ca="1" si="21"/>
        <v>0</v>
      </c>
      <c r="CP23" s="150">
        <f t="shared" ca="1" si="21"/>
        <v>0</v>
      </c>
      <c r="CQ23" s="150">
        <f t="shared" ca="1" si="21"/>
        <v>0</v>
      </c>
      <c r="CR23" s="150">
        <f t="shared" ca="1" si="21"/>
        <v>0</v>
      </c>
      <c r="CS23" s="150">
        <f t="shared" ca="1" si="21"/>
        <v>0</v>
      </c>
      <c r="CT23" s="150">
        <f t="shared" ca="1" si="22"/>
        <v>0</v>
      </c>
      <c r="CU23" s="150">
        <f t="shared" ca="1" si="22"/>
        <v>0</v>
      </c>
      <c r="CV23" s="150">
        <f t="shared" ca="1" si="22"/>
        <v>0</v>
      </c>
      <c r="CW23" s="150">
        <f t="shared" ca="1" si="22"/>
        <v>0</v>
      </c>
      <c r="CX23" s="151">
        <f t="shared" ca="1" si="22"/>
        <v>0</v>
      </c>
    </row>
    <row r="24" spans="3:102" x14ac:dyDescent="0.25">
      <c r="C24" s="4" t="str">
        <f t="shared" si="1"/>
        <v>Line 24: Scenario Expected Debt Interest Repayments. This is a calculation. This is simply the basecase multiplied by the relative scenario.</v>
      </c>
      <c r="E24" s="4">
        <f t="shared" si="2"/>
        <v>24</v>
      </c>
      <c r="F24" s="4" t="s">
        <v>8</v>
      </c>
      <c r="G24" s="4" t="s">
        <v>10</v>
      </c>
      <c r="H24" s="1" t="s">
        <v>21</v>
      </c>
      <c r="I24" s="1" t="s">
        <v>10</v>
      </c>
      <c r="K24" s="1" t="str">
        <f>"Scenario "&amp;K10</f>
        <v>Scenario Expected Debt Interest Repayments</v>
      </c>
      <c r="M24" s="35">
        <f t="shared" ca="1" si="18"/>
        <v>0</v>
      </c>
      <c r="N24" s="36">
        <f t="shared" ca="1" si="18"/>
        <v>0</v>
      </c>
      <c r="O24" s="36">
        <f t="shared" ca="1" si="18"/>
        <v>0</v>
      </c>
      <c r="P24" s="36">
        <f t="shared" ca="1" si="18"/>
        <v>0</v>
      </c>
      <c r="Q24" s="36">
        <f t="shared" ca="1" si="18"/>
        <v>0</v>
      </c>
      <c r="R24" s="36">
        <f t="shared" ca="1" si="18"/>
        <v>0</v>
      </c>
      <c r="S24" s="36">
        <f t="shared" ca="1" si="18"/>
        <v>0</v>
      </c>
      <c r="T24" s="36">
        <f t="shared" ca="1" si="18"/>
        <v>0</v>
      </c>
      <c r="U24" s="36">
        <f t="shared" ca="1" si="18"/>
        <v>0</v>
      </c>
      <c r="V24" s="36">
        <f t="shared" ca="1" si="18"/>
        <v>0</v>
      </c>
      <c r="W24" s="36">
        <f t="shared" ca="1" si="18"/>
        <v>0</v>
      </c>
      <c r="X24" s="36">
        <f t="shared" ca="1" si="18"/>
        <v>0</v>
      </c>
      <c r="Y24" s="36">
        <f t="shared" ca="1" si="18"/>
        <v>0</v>
      </c>
      <c r="Z24" s="36">
        <f t="shared" ca="1" si="18"/>
        <v>0</v>
      </c>
      <c r="AA24" s="36">
        <f t="shared" ca="1" si="18"/>
        <v>0</v>
      </c>
      <c r="AB24" s="36">
        <f t="shared" ca="1" si="18"/>
        <v>0</v>
      </c>
      <c r="AC24" s="36">
        <f t="shared" ca="1" si="18"/>
        <v>0</v>
      </c>
      <c r="AD24" s="36">
        <f t="shared" ca="1" si="18"/>
        <v>0</v>
      </c>
      <c r="AE24" s="36">
        <f t="shared" ca="1" si="18"/>
        <v>0</v>
      </c>
      <c r="AF24" s="36">
        <f t="shared" ca="1" si="18"/>
        <v>0</v>
      </c>
      <c r="AG24" s="36">
        <f t="shared" ca="1" si="18"/>
        <v>0</v>
      </c>
      <c r="AH24" s="36">
        <f t="shared" ca="1" si="18"/>
        <v>0</v>
      </c>
      <c r="AI24" s="36">
        <f t="shared" ca="1" si="18"/>
        <v>0</v>
      </c>
      <c r="AJ24" s="36">
        <f t="shared" ca="1" si="18"/>
        <v>0</v>
      </c>
      <c r="AK24" s="36">
        <f t="shared" ca="1" si="18"/>
        <v>0</v>
      </c>
      <c r="AL24" s="36">
        <f t="shared" ca="1" si="18"/>
        <v>0</v>
      </c>
      <c r="AM24" s="36">
        <f t="shared" ca="1" si="18"/>
        <v>0</v>
      </c>
      <c r="AN24" s="36">
        <f t="shared" ca="1" si="18"/>
        <v>0</v>
      </c>
      <c r="AO24" s="36">
        <f t="shared" ca="1" si="18"/>
        <v>0</v>
      </c>
      <c r="AP24" s="36">
        <f t="shared" ca="1" si="18"/>
        <v>0</v>
      </c>
      <c r="AQ24" s="36">
        <f t="shared" ca="1" si="18"/>
        <v>0</v>
      </c>
      <c r="AR24" s="36">
        <f t="shared" ca="1" si="18"/>
        <v>0</v>
      </c>
      <c r="AS24" s="36">
        <f t="shared" ca="1" si="18"/>
        <v>0</v>
      </c>
      <c r="AT24" s="36">
        <f t="shared" ca="1" si="18"/>
        <v>0</v>
      </c>
      <c r="AU24" s="37">
        <f t="shared" ca="1" si="18"/>
        <v>0</v>
      </c>
      <c r="BO24" s="156" t="str">
        <f t="shared" si="16"/>
        <v>Direct Support payments</v>
      </c>
      <c r="BP24" s="150">
        <f t="shared" ref="BP24:CX24" ca="1" si="23">-M26</f>
        <v>0</v>
      </c>
      <c r="BQ24" s="150">
        <f t="shared" ca="1" si="23"/>
        <v>0</v>
      </c>
      <c r="BR24" s="150">
        <f t="shared" ca="1" si="23"/>
        <v>0</v>
      </c>
      <c r="BS24" s="150">
        <f t="shared" ca="1" si="23"/>
        <v>0</v>
      </c>
      <c r="BT24" s="150">
        <f t="shared" ca="1" si="23"/>
        <v>0</v>
      </c>
      <c r="BU24" s="150">
        <f t="shared" ca="1" si="23"/>
        <v>0</v>
      </c>
      <c r="BV24" s="150">
        <f t="shared" ca="1" si="23"/>
        <v>0</v>
      </c>
      <c r="BW24" s="150">
        <f t="shared" ca="1" si="23"/>
        <v>0</v>
      </c>
      <c r="BX24" s="150">
        <f t="shared" ca="1" si="23"/>
        <v>0</v>
      </c>
      <c r="BY24" s="150">
        <f t="shared" ca="1" si="23"/>
        <v>0</v>
      </c>
      <c r="BZ24" s="150">
        <f t="shared" ca="1" si="23"/>
        <v>0</v>
      </c>
      <c r="CA24" s="150">
        <f t="shared" ca="1" si="23"/>
        <v>0</v>
      </c>
      <c r="CB24" s="150">
        <f t="shared" ca="1" si="23"/>
        <v>0</v>
      </c>
      <c r="CC24" s="150">
        <f t="shared" ca="1" si="23"/>
        <v>0</v>
      </c>
      <c r="CD24" s="150">
        <f t="shared" ca="1" si="23"/>
        <v>0</v>
      </c>
      <c r="CE24" s="150">
        <f t="shared" ca="1" si="23"/>
        <v>0</v>
      </c>
      <c r="CF24" s="150">
        <f t="shared" ca="1" si="23"/>
        <v>0</v>
      </c>
      <c r="CG24" s="150">
        <f t="shared" ca="1" si="23"/>
        <v>0</v>
      </c>
      <c r="CH24" s="150">
        <f t="shared" ca="1" si="23"/>
        <v>0</v>
      </c>
      <c r="CI24" s="150">
        <f t="shared" ca="1" si="23"/>
        <v>0</v>
      </c>
      <c r="CJ24" s="150">
        <f t="shared" ca="1" si="23"/>
        <v>0</v>
      </c>
      <c r="CK24" s="150">
        <f t="shared" ca="1" si="23"/>
        <v>0</v>
      </c>
      <c r="CL24" s="150">
        <f t="shared" ca="1" si="23"/>
        <v>0</v>
      </c>
      <c r="CM24" s="150">
        <f t="shared" ca="1" si="23"/>
        <v>0</v>
      </c>
      <c r="CN24" s="150">
        <f t="shared" ca="1" si="23"/>
        <v>0</v>
      </c>
      <c r="CO24" s="150">
        <f t="shared" ca="1" si="23"/>
        <v>0</v>
      </c>
      <c r="CP24" s="150">
        <f t="shared" ca="1" si="23"/>
        <v>0</v>
      </c>
      <c r="CQ24" s="150">
        <f t="shared" ca="1" si="23"/>
        <v>0</v>
      </c>
      <c r="CR24" s="150">
        <f t="shared" ca="1" si="23"/>
        <v>0</v>
      </c>
      <c r="CS24" s="150">
        <f t="shared" ca="1" si="23"/>
        <v>0</v>
      </c>
      <c r="CT24" s="150">
        <f t="shared" ca="1" si="23"/>
        <v>0</v>
      </c>
      <c r="CU24" s="150">
        <f t="shared" ca="1" si="23"/>
        <v>0</v>
      </c>
      <c r="CV24" s="150">
        <f t="shared" ca="1" si="23"/>
        <v>0</v>
      </c>
      <c r="CW24" s="150">
        <f t="shared" ca="1" si="23"/>
        <v>0</v>
      </c>
      <c r="CX24" s="151">
        <f t="shared" ca="1" si="23"/>
        <v>0</v>
      </c>
    </row>
    <row r="25" spans="3:102" x14ac:dyDescent="0.25">
      <c r="C25" s="4" t="str">
        <f t="shared" si="1"/>
        <v>Line 25: Net cashflow after debt servicing. This is a calculation. This is the sum of scenario income and costs</v>
      </c>
      <c r="E25" s="4">
        <f t="shared" si="2"/>
        <v>25</v>
      </c>
      <c r="F25" s="4" t="s">
        <v>8</v>
      </c>
      <c r="G25" s="4" t="s">
        <v>10</v>
      </c>
      <c r="H25" s="1" t="s">
        <v>52</v>
      </c>
      <c r="I25" s="1" t="s">
        <v>10</v>
      </c>
      <c r="K25" s="1" t="s">
        <v>16</v>
      </c>
      <c r="M25" s="35">
        <f ca="1">SUM(M21:M24)</f>
        <v>0</v>
      </c>
      <c r="N25" s="36">
        <f t="shared" ref="N25:AU25" ca="1" si="24">SUM(N21:N24)</f>
        <v>0</v>
      </c>
      <c r="O25" s="36">
        <f t="shared" ca="1" si="24"/>
        <v>0</v>
      </c>
      <c r="P25" s="36">
        <f t="shared" ca="1" si="24"/>
        <v>0</v>
      </c>
      <c r="Q25" s="36">
        <f t="shared" ca="1" si="24"/>
        <v>0</v>
      </c>
      <c r="R25" s="36">
        <f t="shared" ca="1" si="24"/>
        <v>0</v>
      </c>
      <c r="S25" s="36">
        <f t="shared" ca="1" si="24"/>
        <v>0</v>
      </c>
      <c r="T25" s="36">
        <f t="shared" ca="1" si="24"/>
        <v>0</v>
      </c>
      <c r="U25" s="36">
        <f t="shared" ca="1" si="24"/>
        <v>0</v>
      </c>
      <c r="V25" s="36">
        <f t="shared" ca="1" si="24"/>
        <v>0</v>
      </c>
      <c r="W25" s="36">
        <f t="shared" ca="1" si="24"/>
        <v>0</v>
      </c>
      <c r="X25" s="36">
        <f t="shared" ca="1" si="24"/>
        <v>0</v>
      </c>
      <c r="Y25" s="36">
        <f t="shared" ca="1" si="24"/>
        <v>0</v>
      </c>
      <c r="Z25" s="36">
        <f t="shared" ca="1" si="24"/>
        <v>0</v>
      </c>
      <c r="AA25" s="36">
        <f t="shared" ca="1" si="24"/>
        <v>0</v>
      </c>
      <c r="AB25" s="36">
        <f t="shared" ca="1" si="24"/>
        <v>0</v>
      </c>
      <c r="AC25" s="36">
        <f t="shared" ca="1" si="24"/>
        <v>0</v>
      </c>
      <c r="AD25" s="36">
        <f t="shared" ca="1" si="24"/>
        <v>0</v>
      </c>
      <c r="AE25" s="36">
        <f t="shared" ca="1" si="24"/>
        <v>0</v>
      </c>
      <c r="AF25" s="36">
        <f t="shared" ca="1" si="24"/>
        <v>0</v>
      </c>
      <c r="AG25" s="36">
        <f t="shared" ca="1" si="24"/>
        <v>0</v>
      </c>
      <c r="AH25" s="36">
        <f t="shared" ca="1" si="24"/>
        <v>0</v>
      </c>
      <c r="AI25" s="36">
        <f t="shared" ca="1" si="24"/>
        <v>0</v>
      </c>
      <c r="AJ25" s="36">
        <f t="shared" ca="1" si="24"/>
        <v>0</v>
      </c>
      <c r="AK25" s="36">
        <f t="shared" ca="1" si="24"/>
        <v>0</v>
      </c>
      <c r="AL25" s="36">
        <f t="shared" ca="1" si="24"/>
        <v>0</v>
      </c>
      <c r="AM25" s="36">
        <f t="shared" ca="1" si="24"/>
        <v>0</v>
      </c>
      <c r="AN25" s="36">
        <f t="shared" ca="1" si="24"/>
        <v>0</v>
      </c>
      <c r="AO25" s="36">
        <f t="shared" ca="1" si="24"/>
        <v>0</v>
      </c>
      <c r="AP25" s="36">
        <f t="shared" ca="1" si="24"/>
        <v>0</v>
      </c>
      <c r="AQ25" s="36">
        <f t="shared" ca="1" si="24"/>
        <v>0</v>
      </c>
      <c r="AR25" s="36">
        <f t="shared" ca="1" si="24"/>
        <v>0</v>
      </c>
      <c r="AS25" s="36">
        <f t="shared" ca="1" si="24"/>
        <v>0</v>
      </c>
      <c r="AT25" s="36">
        <f t="shared" ca="1" si="24"/>
        <v>0</v>
      </c>
      <c r="AU25" s="37">
        <f t="shared" ca="1" si="24"/>
        <v>0</v>
      </c>
      <c r="BO25" s="157" t="str">
        <f t="shared" si="16"/>
        <v>Direct Government receipts</v>
      </c>
      <c r="BP25" s="148">
        <f t="shared" ref="BP25:CX25" ca="1" si="25">M27</f>
        <v>0</v>
      </c>
      <c r="BQ25" s="148">
        <f t="shared" ca="1" si="25"/>
        <v>0</v>
      </c>
      <c r="BR25" s="148">
        <f t="shared" ca="1" si="25"/>
        <v>0</v>
      </c>
      <c r="BS25" s="148">
        <f t="shared" ca="1" si="25"/>
        <v>0</v>
      </c>
      <c r="BT25" s="148">
        <f t="shared" ca="1" si="25"/>
        <v>0</v>
      </c>
      <c r="BU25" s="148">
        <f t="shared" ca="1" si="25"/>
        <v>0</v>
      </c>
      <c r="BV25" s="148">
        <f t="shared" ca="1" si="25"/>
        <v>0</v>
      </c>
      <c r="BW25" s="148">
        <f t="shared" ca="1" si="25"/>
        <v>0</v>
      </c>
      <c r="BX25" s="148">
        <f t="shared" ca="1" si="25"/>
        <v>0</v>
      </c>
      <c r="BY25" s="148">
        <f t="shared" ca="1" si="25"/>
        <v>0</v>
      </c>
      <c r="BZ25" s="148">
        <f t="shared" ca="1" si="25"/>
        <v>0</v>
      </c>
      <c r="CA25" s="148">
        <f t="shared" ca="1" si="25"/>
        <v>0</v>
      </c>
      <c r="CB25" s="148">
        <f t="shared" ca="1" si="25"/>
        <v>0</v>
      </c>
      <c r="CC25" s="148">
        <f t="shared" ca="1" si="25"/>
        <v>0</v>
      </c>
      <c r="CD25" s="148">
        <f t="shared" ca="1" si="25"/>
        <v>0</v>
      </c>
      <c r="CE25" s="148">
        <f t="shared" ca="1" si="25"/>
        <v>0</v>
      </c>
      <c r="CF25" s="148">
        <f t="shared" ca="1" si="25"/>
        <v>0</v>
      </c>
      <c r="CG25" s="148">
        <f t="shared" ca="1" si="25"/>
        <v>0</v>
      </c>
      <c r="CH25" s="148">
        <f t="shared" ca="1" si="25"/>
        <v>0</v>
      </c>
      <c r="CI25" s="148">
        <f t="shared" ca="1" si="25"/>
        <v>0</v>
      </c>
      <c r="CJ25" s="148">
        <f t="shared" ca="1" si="25"/>
        <v>0</v>
      </c>
      <c r="CK25" s="148">
        <f t="shared" ca="1" si="25"/>
        <v>0</v>
      </c>
      <c r="CL25" s="148">
        <f t="shared" ca="1" si="25"/>
        <v>0</v>
      </c>
      <c r="CM25" s="148">
        <f t="shared" ca="1" si="25"/>
        <v>0</v>
      </c>
      <c r="CN25" s="148">
        <f t="shared" ca="1" si="25"/>
        <v>0</v>
      </c>
      <c r="CO25" s="148">
        <f t="shared" ca="1" si="25"/>
        <v>0</v>
      </c>
      <c r="CP25" s="148">
        <f t="shared" ca="1" si="25"/>
        <v>0</v>
      </c>
      <c r="CQ25" s="148">
        <f t="shared" ca="1" si="25"/>
        <v>0</v>
      </c>
      <c r="CR25" s="148">
        <f t="shared" ca="1" si="25"/>
        <v>0</v>
      </c>
      <c r="CS25" s="148">
        <f t="shared" ca="1" si="25"/>
        <v>0</v>
      </c>
      <c r="CT25" s="148">
        <f t="shared" ca="1" si="25"/>
        <v>0</v>
      </c>
      <c r="CU25" s="148">
        <f t="shared" ca="1" si="25"/>
        <v>0</v>
      </c>
      <c r="CV25" s="148">
        <f t="shared" ca="1" si="25"/>
        <v>0</v>
      </c>
      <c r="CW25" s="148">
        <f t="shared" ca="1" si="25"/>
        <v>0</v>
      </c>
      <c r="CX25" s="149">
        <f t="shared" ca="1" si="25"/>
        <v>0</v>
      </c>
    </row>
    <row r="26" spans="3:102" x14ac:dyDescent="0.25">
      <c r="C26" s="4" t="str">
        <f t="shared" si="1"/>
        <v>Line 26: Direct Support payments. This is a calculation. This is simply the basecase multiplied by the relative scenario.</v>
      </c>
      <c r="E26" s="4">
        <f t="shared" si="2"/>
        <v>26</v>
      </c>
      <c r="F26" s="4" t="s">
        <v>8</v>
      </c>
      <c r="G26" s="4" t="s">
        <v>10</v>
      </c>
      <c r="H26" s="1" t="s">
        <v>21</v>
      </c>
      <c r="I26" s="1" t="s">
        <v>10</v>
      </c>
      <c r="K26" s="1" t="str">
        <f>K11</f>
        <v>Direct Support payments</v>
      </c>
      <c r="M26" s="38">
        <f t="shared" ref="M26:AU27" ca="1" si="26">M11*M18</f>
        <v>0</v>
      </c>
      <c r="N26" s="39">
        <f t="shared" ca="1" si="26"/>
        <v>0</v>
      </c>
      <c r="O26" s="39">
        <f t="shared" ca="1" si="26"/>
        <v>0</v>
      </c>
      <c r="P26" s="39">
        <f t="shared" ca="1" si="26"/>
        <v>0</v>
      </c>
      <c r="Q26" s="39">
        <f t="shared" ca="1" si="26"/>
        <v>0</v>
      </c>
      <c r="R26" s="39">
        <f t="shared" ca="1" si="26"/>
        <v>0</v>
      </c>
      <c r="S26" s="39">
        <f t="shared" ca="1" si="26"/>
        <v>0</v>
      </c>
      <c r="T26" s="39">
        <f t="shared" ca="1" si="26"/>
        <v>0</v>
      </c>
      <c r="U26" s="39">
        <f t="shared" ca="1" si="26"/>
        <v>0</v>
      </c>
      <c r="V26" s="39">
        <f t="shared" ca="1" si="26"/>
        <v>0</v>
      </c>
      <c r="W26" s="39">
        <f t="shared" ca="1" si="26"/>
        <v>0</v>
      </c>
      <c r="X26" s="39">
        <f t="shared" ca="1" si="26"/>
        <v>0</v>
      </c>
      <c r="Y26" s="39">
        <f t="shared" ca="1" si="26"/>
        <v>0</v>
      </c>
      <c r="Z26" s="39">
        <f t="shared" ca="1" si="26"/>
        <v>0</v>
      </c>
      <c r="AA26" s="39">
        <f t="shared" ca="1" si="26"/>
        <v>0</v>
      </c>
      <c r="AB26" s="39">
        <f t="shared" ca="1" si="26"/>
        <v>0</v>
      </c>
      <c r="AC26" s="39">
        <f t="shared" ca="1" si="26"/>
        <v>0</v>
      </c>
      <c r="AD26" s="39">
        <f t="shared" ca="1" si="26"/>
        <v>0</v>
      </c>
      <c r="AE26" s="39">
        <f t="shared" ca="1" si="26"/>
        <v>0</v>
      </c>
      <c r="AF26" s="39">
        <f t="shared" ca="1" si="26"/>
        <v>0</v>
      </c>
      <c r="AG26" s="39">
        <f t="shared" ca="1" si="26"/>
        <v>0</v>
      </c>
      <c r="AH26" s="39">
        <f t="shared" ca="1" si="26"/>
        <v>0</v>
      </c>
      <c r="AI26" s="39">
        <f t="shared" ca="1" si="26"/>
        <v>0</v>
      </c>
      <c r="AJ26" s="39">
        <f t="shared" ca="1" si="26"/>
        <v>0</v>
      </c>
      <c r="AK26" s="39">
        <f t="shared" ca="1" si="26"/>
        <v>0</v>
      </c>
      <c r="AL26" s="39">
        <f t="shared" ca="1" si="26"/>
        <v>0</v>
      </c>
      <c r="AM26" s="39">
        <f t="shared" ca="1" si="26"/>
        <v>0</v>
      </c>
      <c r="AN26" s="39">
        <f t="shared" ca="1" si="26"/>
        <v>0</v>
      </c>
      <c r="AO26" s="39">
        <f t="shared" ca="1" si="26"/>
        <v>0</v>
      </c>
      <c r="AP26" s="39">
        <f t="shared" ca="1" si="26"/>
        <v>0</v>
      </c>
      <c r="AQ26" s="39">
        <f t="shared" ca="1" si="26"/>
        <v>0</v>
      </c>
      <c r="AR26" s="39">
        <f t="shared" ca="1" si="26"/>
        <v>0</v>
      </c>
      <c r="AS26" s="39">
        <f t="shared" ca="1" si="26"/>
        <v>0</v>
      </c>
      <c r="AT26" s="39">
        <f t="shared" ca="1" si="26"/>
        <v>0</v>
      </c>
      <c r="AU26" s="40">
        <f t="shared" ca="1" si="26"/>
        <v>0</v>
      </c>
      <c r="BO26" s="155" t="s">
        <v>236</v>
      </c>
      <c r="BP26" s="146">
        <f t="shared" ref="BP26:CX26" ca="1" si="27">BP20-BP21</f>
        <v>0</v>
      </c>
      <c r="BQ26" s="146">
        <f t="shared" ca="1" si="27"/>
        <v>0</v>
      </c>
      <c r="BR26" s="146">
        <f t="shared" ca="1" si="27"/>
        <v>0</v>
      </c>
      <c r="BS26" s="146">
        <f t="shared" ca="1" si="27"/>
        <v>0</v>
      </c>
      <c r="BT26" s="146">
        <f t="shared" ca="1" si="27"/>
        <v>0</v>
      </c>
      <c r="BU26" s="146">
        <f t="shared" ca="1" si="27"/>
        <v>0</v>
      </c>
      <c r="BV26" s="146">
        <f t="shared" ca="1" si="27"/>
        <v>0</v>
      </c>
      <c r="BW26" s="146">
        <f t="shared" ca="1" si="27"/>
        <v>0</v>
      </c>
      <c r="BX26" s="146">
        <f t="shared" ca="1" si="27"/>
        <v>0</v>
      </c>
      <c r="BY26" s="146">
        <f t="shared" ca="1" si="27"/>
        <v>0</v>
      </c>
      <c r="BZ26" s="146">
        <f t="shared" ca="1" si="27"/>
        <v>0</v>
      </c>
      <c r="CA26" s="146">
        <f t="shared" ca="1" si="27"/>
        <v>0</v>
      </c>
      <c r="CB26" s="146">
        <f t="shared" ca="1" si="27"/>
        <v>0</v>
      </c>
      <c r="CC26" s="146">
        <f t="shared" ca="1" si="27"/>
        <v>0</v>
      </c>
      <c r="CD26" s="146">
        <f t="shared" ca="1" si="27"/>
        <v>0</v>
      </c>
      <c r="CE26" s="146">
        <f t="shared" ca="1" si="27"/>
        <v>0</v>
      </c>
      <c r="CF26" s="146">
        <f t="shared" ca="1" si="27"/>
        <v>0</v>
      </c>
      <c r="CG26" s="146">
        <f t="shared" ca="1" si="27"/>
        <v>0</v>
      </c>
      <c r="CH26" s="146">
        <f t="shared" ca="1" si="27"/>
        <v>0</v>
      </c>
      <c r="CI26" s="146">
        <f t="shared" ca="1" si="27"/>
        <v>0</v>
      </c>
      <c r="CJ26" s="146">
        <f t="shared" ca="1" si="27"/>
        <v>0</v>
      </c>
      <c r="CK26" s="146">
        <f t="shared" ca="1" si="27"/>
        <v>0</v>
      </c>
      <c r="CL26" s="146">
        <f t="shared" ca="1" si="27"/>
        <v>0</v>
      </c>
      <c r="CM26" s="146">
        <f t="shared" ca="1" si="27"/>
        <v>0</v>
      </c>
      <c r="CN26" s="146">
        <f t="shared" ca="1" si="27"/>
        <v>0</v>
      </c>
      <c r="CO26" s="146">
        <f t="shared" ca="1" si="27"/>
        <v>0</v>
      </c>
      <c r="CP26" s="146">
        <f t="shared" ca="1" si="27"/>
        <v>0</v>
      </c>
      <c r="CQ26" s="146">
        <f t="shared" ca="1" si="27"/>
        <v>0</v>
      </c>
      <c r="CR26" s="146">
        <f t="shared" ca="1" si="27"/>
        <v>0</v>
      </c>
      <c r="CS26" s="146">
        <f t="shared" ca="1" si="27"/>
        <v>0</v>
      </c>
      <c r="CT26" s="146">
        <f t="shared" ca="1" si="27"/>
        <v>0</v>
      </c>
      <c r="CU26" s="146">
        <f t="shared" ca="1" si="27"/>
        <v>0</v>
      </c>
      <c r="CV26" s="146">
        <f t="shared" ca="1" si="27"/>
        <v>0</v>
      </c>
      <c r="CW26" s="146">
        <f t="shared" ca="1" si="27"/>
        <v>0</v>
      </c>
      <c r="CX26" s="147">
        <f t="shared" ca="1" si="27"/>
        <v>0</v>
      </c>
    </row>
    <row r="27" spans="3:102" ht="15.75" thickBot="1" x14ac:dyDescent="0.3">
      <c r="C27" s="4" t="str">
        <f t="shared" si="1"/>
        <v>Line 27: Direct Government receipts. This is a calculation. This is simply the basecase multiplied by the relative scenario.</v>
      </c>
      <c r="E27" s="4">
        <f t="shared" si="2"/>
        <v>27</v>
      </c>
      <c r="F27" s="4" t="s">
        <v>8</v>
      </c>
      <c r="G27" s="4" t="s">
        <v>10</v>
      </c>
      <c r="H27" s="1" t="s">
        <v>21</v>
      </c>
      <c r="I27" s="1" t="s">
        <v>10</v>
      </c>
      <c r="K27" s="1" t="str">
        <f>K12</f>
        <v>Direct Government receipts</v>
      </c>
      <c r="M27" s="59">
        <f t="shared" ca="1" si="26"/>
        <v>0</v>
      </c>
      <c r="N27" s="60">
        <f t="shared" ca="1" si="26"/>
        <v>0</v>
      </c>
      <c r="O27" s="60">
        <f t="shared" ca="1" si="26"/>
        <v>0</v>
      </c>
      <c r="P27" s="60">
        <f t="shared" ca="1" si="26"/>
        <v>0</v>
      </c>
      <c r="Q27" s="60">
        <f t="shared" ca="1" si="26"/>
        <v>0</v>
      </c>
      <c r="R27" s="60">
        <f t="shared" ca="1" si="26"/>
        <v>0</v>
      </c>
      <c r="S27" s="60">
        <f t="shared" ca="1" si="26"/>
        <v>0</v>
      </c>
      <c r="T27" s="60">
        <f t="shared" ca="1" si="26"/>
        <v>0</v>
      </c>
      <c r="U27" s="60">
        <f t="shared" ca="1" si="26"/>
        <v>0</v>
      </c>
      <c r="V27" s="60">
        <f t="shared" ca="1" si="26"/>
        <v>0</v>
      </c>
      <c r="W27" s="60">
        <f t="shared" ca="1" si="26"/>
        <v>0</v>
      </c>
      <c r="X27" s="60">
        <f t="shared" ca="1" si="26"/>
        <v>0</v>
      </c>
      <c r="Y27" s="60">
        <f t="shared" ca="1" si="26"/>
        <v>0</v>
      </c>
      <c r="Z27" s="60">
        <f t="shared" ca="1" si="26"/>
        <v>0</v>
      </c>
      <c r="AA27" s="60">
        <f t="shared" ca="1" si="26"/>
        <v>0</v>
      </c>
      <c r="AB27" s="60">
        <f t="shared" ca="1" si="26"/>
        <v>0</v>
      </c>
      <c r="AC27" s="60">
        <f t="shared" ca="1" si="26"/>
        <v>0</v>
      </c>
      <c r="AD27" s="60">
        <f t="shared" ca="1" si="26"/>
        <v>0</v>
      </c>
      <c r="AE27" s="60">
        <f t="shared" ca="1" si="26"/>
        <v>0</v>
      </c>
      <c r="AF27" s="60">
        <f t="shared" ca="1" si="26"/>
        <v>0</v>
      </c>
      <c r="AG27" s="60">
        <f t="shared" ca="1" si="26"/>
        <v>0</v>
      </c>
      <c r="AH27" s="60">
        <f t="shared" ca="1" si="26"/>
        <v>0</v>
      </c>
      <c r="AI27" s="60">
        <f t="shared" ca="1" si="26"/>
        <v>0</v>
      </c>
      <c r="AJ27" s="60">
        <f t="shared" ca="1" si="26"/>
        <v>0</v>
      </c>
      <c r="AK27" s="60">
        <f t="shared" ca="1" si="26"/>
        <v>0</v>
      </c>
      <c r="AL27" s="60">
        <f t="shared" ca="1" si="26"/>
        <v>0</v>
      </c>
      <c r="AM27" s="60">
        <f t="shared" ca="1" si="26"/>
        <v>0</v>
      </c>
      <c r="AN27" s="60">
        <f t="shared" ca="1" si="26"/>
        <v>0</v>
      </c>
      <c r="AO27" s="60">
        <f t="shared" ca="1" si="26"/>
        <v>0</v>
      </c>
      <c r="AP27" s="60">
        <f t="shared" ca="1" si="26"/>
        <v>0</v>
      </c>
      <c r="AQ27" s="60">
        <f t="shared" ca="1" si="26"/>
        <v>0</v>
      </c>
      <c r="AR27" s="60">
        <f t="shared" ca="1" si="26"/>
        <v>0</v>
      </c>
      <c r="AS27" s="60">
        <f t="shared" ca="1" si="26"/>
        <v>0</v>
      </c>
      <c r="AT27" s="60">
        <f t="shared" ca="1" si="26"/>
        <v>0</v>
      </c>
      <c r="AU27" s="61">
        <f t="shared" ca="1" si="26"/>
        <v>0</v>
      </c>
      <c r="BO27" s="156" t="s">
        <v>237</v>
      </c>
      <c r="BP27" s="150">
        <f t="shared" ref="BP27:CX27" ca="1" si="28">BP22+BP23</f>
        <v>0</v>
      </c>
      <c r="BQ27" s="150">
        <f t="shared" ca="1" si="28"/>
        <v>0</v>
      </c>
      <c r="BR27" s="150">
        <f t="shared" ca="1" si="28"/>
        <v>0</v>
      </c>
      <c r="BS27" s="150">
        <f t="shared" ca="1" si="28"/>
        <v>0</v>
      </c>
      <c r="BT27" s="150">
        <f t="shared" ca="1" si="28"/>
        <v>0</v>
      </c>
      <c r="BU27" s="150">
        <f t="shared" ca="1" si="28"/>
        <v>0</v>
      </c>
      <c r="BV27" s="150">
        <f t="shared" ca="1" si="28"/>
        <v>0</v>
      </c>
      <c r="BW27" s="150">
        <f t="shared" ca="1" si="28"/>
        <v>0</v>
      </c>
      <c r="BX27" s="150">
        <f t="shared" ca="1" si="28"/>
        <v>0</v>
      </c>
      <c r="BY27" s="150">
        <f t="shared" ca="1" si="28"/>
        <v>0</v>
      </c>
      <c r="BZ27" s="150">
        <f t="shared" ca="1" si="28"/>
        <v>0</v>
      </c>
      <c r="CA27" s="150">
        <f t="shared" ca="1" si="28"/>
        <v>0</v>
      </c>
      <c r="CB27" s="150">
        <f t="shared" ca="1" si="28"/>
        <v>0</v>
      </c>
      <c r="CC27" s="150">
        <f t="shared" ca="1" si="28"/>
        <v>0</v>
      </c>
      <c r="CD27" s="150">
        <f t="shared" ca="1" si="28"/>
        <v>0</v>
      </c>
      <c r="CE27" s="150">
        <f t="shared" ca="1" si="28"/>
        <v>0</v>
      </c>
      <c r="CF27" s="150">
        <f t="shared" ca="1" si="28"/>
        <v>0</v>
      </c>
      <c r="CG27" s="150">
        <f t="shared" ca="1" si="28"/>
        <v>0</v>
      </c>
      <c r="CH27" s="150">
        <f t="shared" ca="1" si="28"/>
        <v>0</v>
      </c>
      <c r="CI27" s="150">
        <f t="shared" ca="1" si="28"/>
        <v>0</v>
      </c>
      <c r="CJ27" s="150">
        <f t="shared" ca="1" si="28"/>
        <v>0</v>
      </c>
      <c r="CK27" s="150">
        <f t="shared" ca="1" si="28"/>
        <v>0</v>
      </c>
      <c r="CL27" s="150">
        <f t="shared" ca="1" si="28"/>
        <v>0</v>
      </c>
      <c r="CM27" s="150">
        <f t="shared" ca="1" si="28"/>
        <v>0</v>
      </c>
      <c r="CN27" s="150">
        <f t="shared" ca="1" si="28"/>
        <v>0</v>
      </c>
      <c r="CO27" s="150">
        <f t="shared" ca="1" si="28"/>
        <v>0</v>
      </c>
      <c r="CP27" s="150">
        <f t="shared" ca="1" si="28"/>
        <v>0</v>
      </c>
      <c r="CQ27" s="150">
        <f t="shared" ca="1" si="28"/>
        <v>0</v>
      </c>
      <c r="CR27" s="150">
        <f t="shared" ca="1" si="28"/>
        <v>0</v>
      </c>
      <c r="CS27" s="150">
        <f t="shared" ca="1" si="28"/>
        <v>0</v>
      </c>
      <c r="CT27" s="150">
        <f t="shared" ca="1" si="28"/>
        <v>0</v>
      </c>
      <c r="CU27" s="150">
        <f t="shared" ca="1" si="28"/>
        <v>0</v>
      </c>
      <c r="CV27" s="150">
        <f t="shared" ca="1" si="28"/>
        <v>0</v>
      </c>
      <c r="CW27" s="150">
        <f t="shared" ca="1" si="28"/>
        <v>0</v>
      </c>
      <c r="CX27" s="151">
        <f t="shared" ca="1" si="28"/>
        <v>0</v>
      </c>
    </row>
    <row r="28" spans="3:102" x14ac:dyDescent="0.25">
      <c r="C28" s="4" t="str">
        <f t="shared" si="1"/>
        <v/>
      </c>
      <c r="E28" s="4">
        <f t="shared" si="2"/>
        <v>28</v>
      </c>
      <c r="G28" s="4" t="s">
        <v>10</v>
      </c>
      <c r="I28" s="1" t="s">
        <v>10</v>
      </c>
      <c r="M28" s="31"/>
      <c r="N28" s="31"/>
      <c r="O28" s="31"/>
      <c r="P28" s="10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BO28" s="157" t="s">
        <v>241</v>
      </c>
      <c r="BP28" s="148">
        <f ca="1">BP24-BP25</f>
        <v>0</v>
      </c>
      <c r="BQ28" s="148">
        <f t="shared" ref="BQ28:CX28" ca="1" si="29">BQ24-BQ25</f>
        <v>0</v>
      </c>
      <c r="BR28" s="148">
        <f t="shared" ca="1" si="29"/>
        <v>0</v>
      </c>
      <c r="BS28" s="148">
        <f t="shared" ca="1" si="29"/>
        <v>0</v>
      </c>
      <c r="BT28" s="148">
        <f ca="1">BT24-BT25</f>
        <v>0</v>
      </c>
      <c r="BU28" s="148">
        <f t="shared" ca="1" si="29"/>
        <v>0</v>
      </c>
      <c r="BV28" s="148">
        <f t="shared" ca="1" si="29"/>
        <v>0</v>
      </c>
      <c r="BW28" s="148">
        <f t="shared" ca="1" si="29"/>
        <v>0</v>
      </c>
      <c r="BX28" s="148">
        <f t="shared" ca="1" si="29"/>
        <v>0</v>
      </c>
      <c r="BY28" s="148">
        <f t="shared" ca="1" si="29"/>
        <v>0</v>
      </c>
      <c r="BZ28" s="148">
        <f t="shared" ca="1" si="29"/>
        <v>0</v>
      </c>
      <c r="CA28" s="148">
        <f t="shared" ca="1" si="29"/>
        <v>0</v>
      </c>
      <c r="CB28" s="148">
        <f t="shared" ca="1" si="29"/>
        <v>0</v>
      </c>
      <c r="CC28" s="148">
        <f t="shared" ca="1" si="29"/>
        <v>0</v>
      </c>
      <c r="CD28" s="148">
        <f t="shared" ca="1" si="29"/>
        <v>0</v>
      </c>
      <c r="CE28" s="148">
        <f t="shared" ca="1" si="29"/>
        <v>0</v>
      </c>
      <c r="CF28" s="148">
        <f t="shared" ca="1" si="29"/>
        <v>0</v>
      </c>
      <c r="CG28" s="148">
        <f t="shared" ca="1" si="29"/>
        <v>0</v>
      </c>
      <c r="CH28" s="148">
        <f t="shared" ca="1" si="29"/>
        <v>0</v>
      </c>
      <c r="CI28" s="148">
        <f t="shared" ca="1" si="29"/>
        <v>0</v>
      </c>
      <c r="CJ28" s="148">
        <f t="shared" ca="1" si="29"/>
        <v>0</v>
      </c>
      <c r="CK28" s="148">
        <f t="shared" ca="1" si="29"/>
        <v>0</v>
      </c>
      <c r="CL28" s="148">
        <f t="shared" ca="1" si="29"/>
        <v>0</v>
      </c>
      <c r="CM28" s="148">
        <f t="shared" ca="1" si="29"/>
        <v>0</v>
      </c>
      <c r="CN28" s="148">
        <f t="shared" ca="1" si="29"/>
        <v>0</v>
      </c>
      <c r="CO28" s="148">
        <f t="shared" ca="1" si="29"/>
        <v>0</v>
      </c>
      <c r="CP28" s="148">
        <f t="shared" ca="1" si="29"/>
        <v>0</v>
      </c>
      <c r="CQ28" s="148">
        <f t="shared" ca="1" si="29"/>
        <v>0</v>
      </c>
      <c r="CR28" s="148">
        <f t="shared" ca="1" si="29"/>
        <v>0</v>
      </c>
      <c r="CS28" s="148">
        <f t="shared" ca="1" si="29"/>
        <v>0</v>
      </c>
      <c r="CT28" s="148">
        <f t="shared" ca="1" si="29"/>
        <v>0</v>
      </c>
      <c r="CU28" s="148">
        <f t="shared" ca="1" si="29"/>
        <v>0</v>
      </c>
      <c r="CV28" s="148">
        <f t="shared" ca="1" si="29"/>
        <v>0</v>
      </c>
      <c r="CW28" s="148">
        <f t="shared" ca="1" si="29"/>
        <v>0</v>
      </c>
      <c r="CX28" s="149">
        <f t="shared" ca="1" si="29"/>
        <v>0</v>
      </c>
    </row>
    <row r="29" spans="3:102" s="45" customFormat="1" x14ac:dyDescent="0.25">
      <c r="C29" s="44" t="str">
        <f t="shared" si="1"/>
        <v/>
      </c>
      <c r="D29" s="44"/>
      <c r="E29" s="44">
        <f t="shared" si="2"/>
        <v>29</v>
      </c>
      <c r="F29" s="44"/>
      <c r="G29" s="44" t="s">
        <v>10</v>
      </c>
      <c r="I29" s="45" t="s">
        <v>10</v>
      </c>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row>
    <row r="30" spans="3:102" ht="18.75" x14ac:dyDescent="0.3">
      <c r="C30" s="20" t="str">
        <f t="shared" si="1"/>
        <v/>
      </c>
      <c r="E30" s="4">
        <f t="shared" si="2"/>
        <v>30</v>
      </c>
      <c r="G30" s="4" t="s">
        <v>10</v>
      </c>
      <c r="J30" s="3" t="s">
        <v>56</v>
      </c>
    </row>
    <row r="31" spans="3:102" ht="18.75" x14ac:dyDescent="0.3">
      <c r="C31" s="4" t="str">
        <f t="shared" si="1"/>
        <v/>
      </c>
      <c r="E31" s="4">
        <f t="shared" si="2"/>
        <v>31</v>
      </c>
      <c r="G31" s="4" t="s">
        <v>10</v>
      </c>
      <c r="J31" s="3"/>
    </row>
    <row r="32" spans="3:102" hidden="1" outlineLevel="1" x14ac:dyDescent="0.25">
      <c r="C32" s="4" t="str">
        <f t="shared" si="1"/>
        <v/>
      </c>
      <c r="E32" s="4">
        <f t="shared" si="2"/>
        <v>32</v>
      </c>
      <c r="G32" s="4" t="s">
        <v>10</v>
      </c>
      <c r="I32" s="1" t="s">
        <v>10</v>
      </c>
    </row>
    <row r="33" spans="3:102" ht="15.75" hidden="1" outlineLevel="1" thickBot="1" x14ac:dyDescent="0.3">
      <c r="C33" s="4" t="str">
        <f t="shared" si="1"/>
        <v/>
      </c>
      <c r="E33" s="4">
        <f t="shared" si="2"/>
        <v>33</v>
      </c>
      <c r="G33" s="4" t="s">
        <v>10</v>
      </c>
      <c r="H33" s="2"/>
      <c r="I33" s="2"/>
      <c r="J33" s="2" t="s">
        <v>35</v>
      </c>
    </row>
    <row r="34" spans="3:102" ht="15.75" hidden="1" outlineLevel="1" thickBot="1" x14ac:dyDescent="0.3">
      <c r="C34" s="4" t="str">
        <f t="shared" si="1"/>
        <v>Line 34: Start of Analysis FYI. This is an input. Enter the desired first year of the analysis.</v>
      </c>
      <c r="E34" s="4">
        <f t="shared" si="2"/>
        <v>34</v>
      </c>
      <c r="F34" s="4" t="s">
        <v>6</v>
      </c>
      <c r="G34" s="4" t="s">
        <v>10</v>
      </c>
      <c r="H34" s="1" t="s">
        <v>9</v>
      </c>
      <c r="I34" s="1" t="s">
        <v>10</v>
      </c>
      <c r="K34" s="1" t="s">
        <v>34</v>
      </c>
      <c r="M34" s="58">
        <f>M5</f>
        <v>2020</v>
      </c>
      <c r="N34" s="12">
        <f t="shared" ref="N34:AU34" si="30">M34+1</f>
        <v>2021</v>
      </c>
      <c r="O34" s="12">
        <f t="shared" si="30"/>
        <v>2022</v>
      </c>
      <c r="P34" s="12">
        <f t="shared" si="30"/>
        <v>2023</v>
      </c>
      <c r="Q34" s="12">
        <f t="shared" si="30"/>
        <v>2024</v>
      </c>
      <c r="R34" s="12">
        <f t="shared" si="30"/>
        <v>2025</v>
      </c>
      <c r="S34" s="12">
        <f t="shared" si="30"/>
        <v>2026</v>
      </c>
      <c r="T34" s="12">
        <f t="shared" si="30"/>
        <v>2027</v>
      </c>
      <c r="U34" s="12">
        <f t="shared" si="30"/>
        <v>2028</v>
      </c>
      <c r="V34" s="12">
        <f t="shared" si="30"/>
        <v>2029</v>
      </c>
      <c r="W34" s="12">
        <f t="shared" si="30"/>
        <v>2030</v>
      </c>
      <c r="X34" s="12">
        <f t="shared" si="30"/>
        <v>2031</v>
      </c>
      <c r="Y34" s="12">
        <f t="shared" si="30"/>
        <v>2032</v>
      </c>
      <c r="Z34" s="12">
        <f t="shared" si="30"/>
        <v>2033</v>
      </c>
      <c r="AA34" s="12">
        <f t="shared" si="30"/>
        <v>2034</v>
      </c>
      <c r="AB34" s="12">
        <f t="shared" si="30"/>
        <v>2035</v>
      </c>
      <c r="AC34" s="12">
        <f t="shared" si="30"/>
        <v>2036</v>
      </c>
      <c r="AD34" s="12">
        <f t="shared" si="30"/>
        <v>2037</v>
      </c>
      <c r="AE34" s="12">
        <f t="shared" si="30"/>
        <v>2038</v>
      </c>
      <c r="AF34" s="12">
        <f t="shared" si="30"/>
        <v>2039</v>
      </c>
      <c r="AG34" s="12">
        <f t="shared" si="30"/>
        <v>2040</v>
      </c>
      <c r="AH34" s="12">
        <f t="shared" si="30"/>
        <v>2041</v>
      </c>
      <c r="AI34" s="12">
        <f t="shared" si="30"/>
        <v>2042</v>
      </c>
      <c r="AJ34" s="12">
        <f t="shared" si="30"/>
        <v>2043</v>
      </c>
      <c r="AK34" s="12">
        <f t="shared" si="30"/>
        <v>2044</v>
      </c>
      <c r="AL34" s="12">
        <f t="shared" si="30"/>
        <v>2045</v>
      </c>
      <c r="AM34" s="12">
        <f t="shared" si="30"/>
        <v>2046</v>
      </c>
      <c r="AN34" s="12">
        <f t="shared" si="30"/>
        <v>2047</v>
      </c>
      <c r="AO34" s="12">
        <f t="shared" si="30"/>
        <v>2048</v>
      </c>
      <c r="AP34" s="12">
        <f t="shared" si="30"/>
        <v>2049</v>
      </c>
      <c r="AQ34" s="12">
        <f t="shared" si="30"/>
        <v>2050</v>
      </c>
      <c r="AR34" s="12">
        <f t="shared" si="30"/>
        <v>2051</v>
      </c>
      <c r="AS34" s="12">
        <f t="shared" si="30"/>
        <v>2052</v>
      </c>
      <c r="AT34" s="12">
        <f t="shared" si="30"/>
        <v>2053</v>
      </c>
      <c r="AU34" s="13">
        <f t="shared" si="30"/>
        <v>2054</v>
      </c>
      <c r="BO34" s="1" t="s">
        <v>238</v>
      </c>
    </row>
    <row r="35" spans="3:102" ht="15.75" hidden="1" outlineLevel="1" thickBot="1" x14ac:dyDescent="0.3">
      <c r="C35" s="4" t="str">
        <f t="shared" si="1"/>
        <v/>
      </c>
      <c r="E35" s="4">
        <f t="shared" si="2"/>
        <v>35</v>
      </c>
      <c r="G35" s="4" t="s">
        <v>10</v>
      </c>
      <c r="I35" s="1" t="s">
        <v>10</v>
      </c>
      <c r="BO35" s="154"/>
      <c r="BP35" s="152">
        <f>M$5</f>
        <v>2020</v>
      </c>
      <c r="BQ35" s="152">
        <f t="shared" ref="BQ35:CX35" si="31">N$5</f>
        <v>2021</v>
      </c>
      <c r="BR35" s="152">
        <f t="shared" si="31"/>
        <v>2022</v>
      </c>
      <c r="BS35" s="152">
        <f t="shared" si="31"/>
        <v>2023</v>
      </c>
      <c r="BT35" s="152">
        <f t="shared" si="31"/>
        <v>2024</v>
      </c>
      <c r="BU35" s="152">
        <f t="shared" si="31"/>
        <v>2025</v>
      </c>
      <c r="BV35" s="152">
        <f t="shared" si="31"/>
        <v>2026</v>
      </c>
      <c r="BW35" s="152">
        <f t="shared" si="31"/>
        <v>2027</v>
      </c>
      <c r="BX35" s="152">
        <f t="shared" si="31"/>
        <v>2028</v>
      </c>
      <c r="BY35" s="152">
        <f t="shared" si="31"/>
        <v>2029</v>
      </c>
      <c r="BZ35" s="152">
        <f t="shared" si="31"/>
        <v>2030</v>
      </c>
      <c r="CA35" s="152">
        <f t="shared" si="31"/>
        <v>2031</v>
      </c>
      <c r="CB35" s="152">
        <f t="shared" si="31"/>
        <v>2032</v>
      </c>
      <c r="CC35" s="152">
        <f t="shared" si="31"/>
        <v>2033</v>
      </c>
      <c r="CD35" s="152">
        <f t="shared" si="31"/>
        <v>2034</v>
      </c>
      <c r="CE35" s="152">
        <f t="shared" si="31"/>
        <v>2035</v>
      </c>
      <c r="CF35" s="152">
        <f t="shared" si="31"/>
        <v>2036</v>
      </c>
      <c r="CG35" s="152">
        <f t="shared" si="31"/>
        <v>2037</v>
      </c>
      <c r="CH35" s="152">
        <f t="shared" si="31"/>
        <v>2038</v>
      </c>
      <c r="CI35" s="152">
        <f t="shared" si="31"/>
        <v>2039</v>
      </c>
      <c r="CJ35" s="152">
        <f t="shared" si="31"/>
        <v>2040</v>
      </c>
      <c r="CK35" s="152">
        <f t="shared" si="31"/>
        <v>2041</v>
      </c>
      <c r="CL35" s="152">
        <f t="shared" si="31"/>
        <v>2042</v>
      </c>
      <c r="CM35" s="152">
        <f t="shared" si="31"/>
        <v>2043</v>
      </c>
      <c r="CN35" s="152">
        <f t="shared" si="31"/>
        <v>2044</v>
      </c>
      <c r="CO35" s="152">
        <f t="shared" si="31"/>
        <v>2045</v>
      </c>
      <c r="CP35" s="152">
        <f t="shared" si="31"/>
        <v>2046</v>
      </c>
      <c r="CQ35" s="152">
        <f t="shared" si="31"/>
        <v>2047</v>
      </c>
      <c r="CR35" s="152">
        <f t="shared" si="31"/>
        <v>2048</v>
      </c>
      <c r="CS35" s="152">
        <f t="shared" si="31"/>
        <v>2049</v>
      </c>
      <c r="CT35" s="152">
        <f t="shared" si="31"/>
        <v>2050</v>
      </c>
      <c r="CU35" s="152">
        <f t="shared" si="31"/>
        <v>2051</v>
      </c>
      <c r="CV35" s="152">
        <f t="shared" si="31"/>
        <v>2052</v>
      </c>
      <c r="CW35" s="152">
        <f t="shared" si="31"/>
        <v>2053</v>
      </c>
      <c r="CX35" s="153">
        <f t="shared" si="31"/>
        <v>2054</v>
      </c>
    </row>
    <row r="36" spans="3:102" hidden="1" outlineLevel="1" x14ac:dyDescent="0.25">
      <c r="C36" s="4" t="str">
        <f t="shared" si="1"/>
        <v>Line 36: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36" s="4">
        <f t="shared" si="2"/>
        <v>36</v>
      </c>
      <c r="F36" s="4" t="s">
        <v>6</v>
      </c>
      <c r="G36" s="4" t="s">
        <v>10</v>
      </c>
      <c r="H36" s="1" t="s">
        <v>48</v>
      </c>
      <c r="I36" s="1" t="s">
        <v>10</v>
      </c>
      <c r="K36" s="1" t="s">
        <v>15</v>
      </c>
      <c r="M36" s="176">
        <f>'Input Cashflows'!M34</f>
        <v>0</v>
      </c>
      <c r="N36" s="177">
        <f>'Input Cashflows'!N34</f>
        <v>0</v>
      </c>
      <c r="O36" s="177">
        <f>'Input Cashflows'!O34</f>
        <v>0</v>
      </c>
      <c r="P36" s="177">
        <f>'Input Cashflows'!P34</f>
        <v>0</v>
      </c>
      <c r="Q36" s="177">
        <f>'Input Cashflows'!Q34</f>
        <v>0</v>
      </c>
      <c r="R36" s="177">
        <f>'Input Cashflows'!R34</f>
        <v>0</v>
      </c>
      <c r="S36" s="177">
        <f>'Input Cashflows'!S34</f>
        <v>0</v>
      </c>
      <c r="T36" s="177">
        <f>'Input Cashflows'!T34</f>
        <v>0</v>
      </c>
      <c r="U36" s="177">
        <f>'Input Cashflows'!U34</f>
        <v>0</v>
      </c>
      <c r="V36" s="177">
        <f>'Input Cashflows'!V34</f>
        <v>0</v>
      </c>
      <c r="W36" s="177">
        <f>'Input Cashflows'!W34</f>
        <v>0</v>
      </c>
      <c r="X36" s="177">
        <f>'Input Cashflows'!X34</f>
        <v>0</v>
      </c>
      <c r="Y36" s="177">
        <f>'Input Cashflows'!Y34</f>
        <v>0</v>
      </c>
      <c r="Z36" s="177">
        <f>'Input Cashflows'!Z34</f>
        <v>0</v>
      </c>
      <c r="AA36" s="177">
        <f>'Input Cashflows'!AA34</f>
        <v>0</v>
      </c>
      <c r="AB36" s="177">
        <f>'Input Cashflows'!AB34</f>
        <v>0</v>
      </c>
      <c r="AC36" s="177">
        <f>'Input Cashflows'!AC34</f>
        <v>0</v>
      </c>
      <c r="AD36" s="177">
        <f>'Input Cashflows'!AD34</f>
        <v>0</v>
      </c>
      <c r="AE36" s="177">
        <f>'Input Cashflows'!AE34</f>
        <v>0</v>
      </c>
      <c r="AF36" s="177">
        <f>'Input Cashflows'!AF34</f>
        <v>0</v>
      </c>
      <c r="AG36" s="177">
        <f>'Input Cashflows'!AG34</f>
        <v>0</v>
      </c>
      <c r="AH36" s="177">
        <f>'Input Cashflows'!AH34</f>
        <v>0</v>
      </c>
      <c r="AI36" s="177">
        <f>'Input Cashflows'!AI34</f>
        <v>0</v>
      </c>
      <c r="AJ36" s="177">
        <f>'Input Cashflows'!AJ34</f>
        <v>0</v>
      </c>
      <c r="AK36" s="177">
        <f>'Input Cashflows'!AK34</f>
        <v>0</v>
      </c>
      <c r="AL36" s="177">
        <f>'Input Cashflows'!AL34</f>
        <v>0</v>
      </c>
      <c r="AM36" s="177">
        <f>'Input Cashflows'!AM34</f>
        <v>0</v>
      </c>
      <c r="AN36" s="177">
        <f>'Input Cashflows'!AN34</f>
        <v>0</v>
      </c>
      <c r="AO36" s="177">
        <f>'Input Cashflows'!AO34</f>
        <v>0</v>
      </c>
      <c r="AP36" s="177">
        <f>'Input Cashflows'!AP34</f>
        <v>0</v>
      </c>
      <c r="AQ36" s="177">
        <f>'Input Cashflows'!AQ34</f>
        <v>0</v>
      </c>
      <c r="AR36" s="178">
        <f>'Input Cashflows'!AR34</f>
        <v>0</v>
      </c>
      <c r="AS36" s="178">
        <f>'Input Cashflows'!AS34</f>
        <v>0</v>
      </c>
      <c r="AT36" s="178">
        <f>'Input Cashflows'!AT34</f>
        <v>0</v>
      </c>
      <c r="AU36" s="179">
        <f>'Input Cashflows'!AU34</f>
        <v>0</v>
      </c>
      <c r="BO36" s="155" t="str">
        <f>K36</f>
        <v>Gross Operating Income to Company</v>
      </c>
      <c r="BP36" s="146">
        <f t="shared" ref="BP36:CX36" si="32">M36</f>
        <v>0</v>
      </c>
      <c r="BQ36" s="146">
        <f t="shared" si="32"/>
        <v>0</v>
      </c>
      <c r="BR36" s="146">
        <f t="shared" si="32"/>
        <v>0</v>
      </c>
      <c r="BS36" s="146">
        <f t="shared" si="32"/>
        <v>0</v>
      </c>
      <c r="BT36" s="146">
        <f t="shared" si="32"/>
        <v>0</v>
      </c>
      <c r="BU36" s="146">
        <f t="shared" si="32"/>
        <v>0</v>
      </c>
      <c r="BV36" s="146">
        <f t="shared" si="32"/>
        <v>0</v>
      </c>
      <c r="BW36" s="146">
        <f t="shared" si="32"/>
        <v>0</v>
      </c>
      <c r="BX36" s="146">
        <f t="shared" si="32"/>
        <v>0</v>
      </c>
      <c r="BY36" s="146">
        <f t="shared" si="32"/>
        <v>0</v>
      </c>
      <c r="BZ36" s="146">
        <f t="shared" si="32"/>
        <v>0</v>
      </c>
      <c r="CA36" s="146">
        <f t="shared" si="32"/>
        <v>0</v>
      </c>
      <c r="CB36" s="146">
        <f t="shared" si="32"/>
        <v>0</v>
      </c>
      <c r="CC36" s="146">
        <f t="shared" si="32"/>
        <v>0</v>
      </c>
      <c r="CD36" s="146">
        <f t="shared" si="32"/>
        <v>0</v>
      </c>
      <c r="CE36" s="146">
        <f t="shared" si="32"/>
        <v>0</v>
      </c>
      <c r="CF36" s="146">
        <f t="shared" si="32"/>
        <v>0</v>
      </c>
      <c r="CG36" s="146">
        <f t="shared" si="32"/>
        <v>0</v>
      </c>
      <c r="CH36" s="146">
        <f t="shared" si="32"/>
        <v>0</v>
      </c>
      <c r="CI36" s="146">
        <f t="shared" si="32"/>
        <v>0</v>
      </c>
      <c r="CJ36" s="146">
        <f t="shared" si="32"/>
        <v>0</v>
      </c>
      <c r="CK36" s="146">
        <f t="shared" si="32"/>
        <v>0</v>
      </c>
      <c r="CL36" s="146">
        <f t="shared" si="32"/>
        <v>0</v>
      </c>
      <c r="CM36" s="146">
        <f t="shared" si="32"/>
        <v>0</v>
      </c>
      <c r="CN36" s="146">
        <f t="shared" si="32"/>
        <v>0</v>
      </c>
      <c r="CO36" s="146">
        <f t="shared" si="32"/>
        <v>0</v>
      </c>
      <c r="CP36" s="146">
        <f t="shared" si="32"/>
        <v>0</v>
      </c>
      <c r="CQ36" s="146">
        <f t="shared" si="32"/>
        <v>0</v>
      </c>
      <c r="CR36" s="146">
        <f t="shared" si="32"/>
        <v>0</v>
      </c>
      <c r="CS36" s="146">
        <f t="shared" si="32"/>
        <v>0</v>
      </c>
      <c r="CT36" s="146">
        <f t="shared" si="32"/>
        <v>0</v>
      </c>
      <c r="CU36" s="146">
        <f t="shared" si="32"/>
        <v>0</v>
      </c>
      <c r="CV36" s="146">
        <f t="shared" si="32"/>
        <v>0</v>
      </c>
      <c r="CW36" s="146">
        <f t="shared" si="32"/>
        <v>0</v>
      </c>
      <c r="CX36" s="147">
        <f t="shared" si="32"/>
        <v>0</v>
      </c>
    </row>
    <row r="37" spans="3:102" hidden="1" outlineLevel="1" x14ac:dyDescent="0.25">
      <c r="C37" s="4" t="str">
        <f t="shared" si="1"/>
        <v>Line 37: Operating Expenses. This is an input. Enter the projected operating costs per year.  This can include capital or construction costs.</v>
      </c>
      <c r="E37" s="4">
        <f t="shared" si="2"/>
        <v>37</v>
      </c>
      <c r="F37" s="4" t="s">
        <v>6</v>
      </c>
      <c r="G37" s="4" t="s">
        <v>10</v>
      </c>
      <c r="H37" s="1" t="s">
        <v>37</v>
      </c>
      <c r="I37" s="1" t="s">
        <v>10</v>
      </c>
      <c r="K37" s="1" t="s">
        <v>4</v>
      </c>
      <c r="L37" s="1" t="s">
        <v>33</v>
      </c>
      <c r="M37" s="180">
        <f>'Input Cashflows'!M35</f>
        <v>0</v>
      </c>
      <c r="N37" s="181">
        <f>'Input Cashflows'!N35</f>
        <v>0</v>
      </c>
      <c r="O37" s="181">
        <f>'Input Cashflows'!O35</f>
        <v>0</v>
      </c>
      <c r="P37" s="181">
        <f>'Input Cashflows'!P35</f>
        <v>0</v>
      </c>
      <c r="Q37" s="181">
        <f>'Input Cashflows'!Q35</f>
        <v>0</v>
      </c>
      <c r="R37" s="181">
        <f>'Input Cashflows'!R35</f>
        <v>0</v>
      </c>
      <c r="S37" s="181">
        <f>'Input Cashflows'!S35</f>
        <v>0</v>
      </c>
      <c r="T37" s="181">
        <f>'Input Cashflows'!T35</f>
        <v>0</v>
      </c>
      <c r="U37" s="181">
        <f>'Input Cashflows'!U35</f>
        <v>0</v>
      </c>
      <c r="V37" s="181">
        <f>'Input Cashflows'!V35</f>
        <v>0</v>
      </c>
      <c r="W37" s="181">
        <f>'Input Cashflows'!W35</f>
        <v>0</v>
      </c>
      <c r="X37" s="181">
        <f>'Input Cashflows'!X35</f>
        <v>0</v>
      </c>
      <c r="Y37" s="181">
        <f>'Input Cashflows'!Y35</f>
        <v>0</v>
      </c>
      <c r="Z37" s="181">
        <f>'Input Cashflows'!Z35</f>
        <v>0</v>
      </c>
      <c r="AA37" s="181">
        <f>'Input Cashflows'!AA35</f>
        <v>0</v>
      </c>
      <c r="AB37" s="181">
        <f>'Input Cashflows'!AB35</f>
        <v>0</v>
      </c>
      <c r="AC37" s="181">
        <f>'Input Cashflows'!AC35</f>
        <v>0</v>
      </c>
      <c r="AD37" s="181">
        <f>'Input Cashflows'!AD35</f>
        <v>0</v>
      </c>
      <c r="AE37" s="181">
        <f>'Input Cashflows'!AE35</f>
        <v>0</v>
      </c>
      <c r="AF37" s="181">
        <f>'Input Cashflows'!AF35</f>
        <v>0</v>
      </c>
      <c r="AG37" s="181">
        <f>'Input Cashflows'!AG35</f>
        <v>0</v>
      </c>
      <c r="AH37" s="181">
        <f>'Input Cashflows'!AH35</f>
        <v>0</v>
      </c>
      <c r="AI37" s="181">
        <f>'Input Cashflows'!AI35</f>
        <v>0</v>
      </c>
      <c r="AJ37" s="181">
        <f>'Input Cashflows'!AJ35</f>
        <v>0</v>
      </c>
      <c r="AK37" s="181">
        <f>'Input Cashflows'!AK35</f>
        <v>0</v>
      </c>
      <c r="AL37" s="181">
        <f>'Input Cashflows'!AL35</f>
        <v>0</v>
      </c>
      <c r="AM37" s="181">
        <f>'Input Cashflows'!AM35</f>
        <v>0</v>
      </c>
      <c r="AN37" s="181">
        <f>'Input Cashflows'!AN35</f>
        <v>0</v>
      </c>
      <c r="AO37" s="181">
        <f>'Input Cashflows'!AO35</f>
        <v>0</v>
      </c>
      <c r="AP37" s="181">
        <f>'Input Cashflows'!AP35</f>
        <v>0</v>
      </c>
      <c r="AQ37" s="181">
        <f>'Input Cashflows'!AQ35</f>
        <v>0</v>
      </c>
      <c r="AR37" s="182">
        <f>'Input Cashflows'!AR35</f>
        <v>0</v>
      </c>
      <c r="AS37" s="182">
        <f>'Input Cashflows'!AS35</f>
        <v>0</v>
      </c>
      <c r="AT37" s="182">
        <f>'Input Cashflows'!AT35</f>
        <v>0</v>
      </c>
      <c r="AU37" s="183">
        <f>'Input Cashflows'!AU35</f>
        <v>0</v>
      </c>
      <c r="BO37" s="156" t="str">
        <f t="shared" ref="BO37:BO41" si="33">K37</f>
        <v>Operating Expenses</v>
      </c>
      <c r="BP37" s="150">
        <f t="shared" ref="BP37:BY40" si="34">-M37</f>
        <v>0</v>
      </c>
      <c r="BQ37" s="150">
        <f t="shared" si="34"/>
        <v>0</v>
      </c>
      <c r="BR37" s="150">
        <f t="shared" si="34"/>
        <v>0</v>
      </c>
      <c r="BS37" s="150">
        <f t="shared" si="34"/>
        <v>0</v>
      </c>
      <c r="BT37" s="150">
        <f t="shared" si="34"/>
        <v>0</v>
      </c>
      <c r="BU37" s="150">
        <f t="shared" si="34"/>
        <v>0</v>
      </c>
      <c r="BV37" s="150">
        <f t="shared" si="34"/>
        <v>0</v>
      </c>
      <c r="BW37" s="150">
        <f t="shared" si="34"/>
        <v>0</v>
      </c>
      <c r="BX37" s="150">
        <f t="shared" si="34"/>
        <v>0</v>
      </c>
      <c r="BY37" s="150">
        <f t="shared" si="34"/>
        <v>0</v>
      </c>
      <c r="BZ37" s="150">
        <f t="shared" ref="BZ37:CF40" si="35">-W37</f>
        <v>0</v>
      </c>
      <c r="CA37" s="150">
        <f t="shared" si="35"/>
        <v>0</v>
      </c>
      <c r="CB37" s="150">
        <f t="shared" si="35"/>
        <v>0</v>
      </c>
      <c r="CC37" s="150">
        <f t="shared" si="35"/>
        <v>0</v>
      </c>
      <c r="CD37" s="150">
        <f t="shared" si="35"/>
        <v>0</v>
      </c>
      <c r="CE37" s="150">
        <f t="shared" si="35"/>
        <v>0</v>
      </c>
      <c r="CF37" s="150">
        <f t="shared" si="35"/>
        <v>0</v>
      </c>
      <c r="CG37" s="150">
        <f t="shared" ref="CG37:CV40" si="36">-AD37</f>
        <v>0</v>
      </c>
      <c r="CH37" s="150">
        <f t="shared" si="36"/>
        <v>0</v>
      </c>
      <c r="CI37" s="150">
        <f t="shared" si="36"/>
        <v>0</v>
      </c>
      <c r="CJ37" s="150">
        <f t="shared" si="36"/>
        <v>0</v>
      </c>
      <c r="CK37" s="150">
        <f t="shared" si="36"/>
        <v>0</v>
      </c>
      <c r="CL37" s="150">
        <f t="shared" si="36"/>
        <v>0</v>
      </c>
      <c r="CM37" s="150">
        <f t="shared" si="36"/>
        <v>0</v>
      </c>
      <c r="CN37" s="150">
        <f t="shared" si="36"/>
        <v>0</v>
      </c>
      <c r="CO37" s="150">
        <f t="shared" si="36"/>
        <v>0</v>
      </c>
      <c r="CP37" s="150">
        <f t="shared" si="36"/>
        <v>0</v>
      </c>
      <c r="CQ37" s="150">
        <f t="shared" si="36"/>
        <v>0</v>
      </c>
      <c r="CR37" s="150">
        <f t="shared" si="36"/>
        <v>0</v>
      </c>
      <c r="CS37" s="150">
        <f t="shared" si="36"/>
        <v>0</v>
      </c>
      <c r="CT37" s="150">
        <f t="shared" si="36"/>
        <v>0</v>
      </c>
      <c r="CU37" s="150">
        <f t="shared" si="36"/>
        <v>0</v>
      </c>
      <c r="CV37" s="150">
        <f t="shared" si="36"/>
        <v>0</v>
      </c>
      <c r="CW37" s="150">
        <f t="shared" ref="CW37:CX40" si="37">-AT37</f>
        <v>0</v>
      </c>
      <c r="CX37" s="151">
        <f t="shared" si="37"/>
        <v>0</v>
      </c>
    </row>
    <row r="38" spans="3:102" hidden="1" outlineLevel="1" x14ac:dyDescent="0.25">
      <c r="C38" s="4" t="str">
        <f t="shared" si="1"/>
        <v>Line 38: Expected Debt Principal Repayments. This is an input. Enter the net amount of Principal to be repaid as a negative number.  If there are debt disbursements to the company in this year, add those as a positive number.</v>
      </c>
      <c r="E38" s="4">
        <f t="shared" si="2"/>
        <v>38</v>
      </c>
      <c r="F38" s="4" t="s">
        <v>6</v>
      </c>
      <c r="G38" s="4" t="s">
        <v>10</v>
      </c>
      <c r="H38" s="1" t="s">
        <v>245</v>
      </c>
      <c r="I38" s="1" t="s">
        <v>10</v>
      </c>
      <c r="K38" s="1" t="s">
        <v>246</v>
      </c>
      <c r="L38" s="1" t="s">
        <v>33</v>
      </c>
      <c r="M38" s="180">
        <f>'Input Cashflows'!M36</f>
        <v>0</v>
      </c>
      <c r="N38" s="181">
        <f>'Input Cashflows'!N36</f>
        <v>0</v>
      </c>
      <c r="O38" s="181">
        <f>'Input Cashflows'!O36</f>
        <v>0</v>
      </c>
      <c r="P38" s="181">
        <f>'Input Cashflows'!P36</f>
        <v>0</v>
      </c>
      <c r="Q38" s="181">
        <f>'Input Cashflows'!Q36</f>
        <v>0</v>
      </c>
      <c r="R38" s="181">
        <f>'Input Cashflows'!R36</f>
        <v>0</v>
      </c>
      <c r="S38" s="181">
        <f>'Input Cashflows'!S36</f>
        <v>0</v>
      </c>
      <c r="T38" s="181">
        <f>'Input Cashflows'!T36</f>
        <v>0</v>
      </c>
      <c r="U38" s="181">
        <f>'Input Cashflows'!U36</f>
        <v>0</v>
      </c>
      <c r="V38" s="181">
        <f>'Input Cashflows'!V36</f>
        <v>0</v>
      </c>
      <c r="W38" s="181">
        <f>'Input Cashflows'!W36</f>
        <v>0</v>
      </c>
      <c r="X38" s="181">
        <f>'Input Cashflows'!X36</f>
        <v>0</v>
      </c>
      <c r="Y38" s="181">
        <f>'Input Cashflows'!Y36</f>
        <v>0</v>
      </c>
      <c r="Z38" s="181">
        <f>'Input Cashflows'!Z36</f>
        <v>0</v>
      </c>
      <c r="AA38" s="181">
        <f>'Input Cashflows'!AA36</f>
        <v>0</v>
      </c>
      <c r="AB38" s="181">
        <f>'Input Cashflows'!AB36</f>
        <v>0</v>
      </c>
      <c r="AC38" s="181">
        <f>'Input Cashflows'!AC36</f>
        <v>0</v>
      </c>
      <c r="AD38" s="181">
        <f>'Input Cashflows'!AD36</f>
        <v>0</v>
      </c>
      <c r="AE38" s="181">
        <f>'Input Cashflows'!AE36</f>
        <v>0</v>
      </c>
      <c r="AF38" s="181">
        <f>'Input Cashflows'!AF36</f>
        <v>0</v>
      </c>
      <c r="AG38" s="181">
        <f>'Input Cashflows'!AG36</f>
        <v>0</v>
      </c>
      <c r="AH38" s="181">
        <f>'Input Cashflows'!AH36</f>
        <v>0</v>
      </c>
      <c r="AI38" s="181">
        <f>'Input Cashflows'!AI36</f>
        <v>0</v>
      </c>
      <c r="AJ38" s="181">
        <f>'Input Cashflows'!AJ36</f>
        <v>0</v>
      </c>
      <c r="AK38" s="181">
        <f>'Input Cashflows'!AK36</f>
        <v>0</v>
      </c>
      <c r="AL38" s="181">
        <f>'Input Cashflows'!AL36</f>
        <v>0</v>
      </c>
      <c r="AM38" s="181">
        <f>'Input Cashflows'!AM36</f>
        <v>0</v>
      </c>
      <c r="AN38" s="181">
        <f>'Input Cashflows'!AN36</f>
        <v>0</v>
      </c>
      <c r="AO38" s="181">
        <f>'Input Cashflows'!AO36</f>
        <v>0</v>
      </c>
      <c r="AP38" s="181">
        <f>'Input Cashflows'!AP36</f>
        <v>0</v>
      </c>
      <c r="AQ38" s="181">
        <f>'Input Cashflows'!AQ36</f>
        <v>0</v>
      </c>
      <c r="AR38" s="182">
        <f>'Input Cashflows'!AR36</f>
        <v>0</v>
      </c>
      <c r="AS38" s="182">
        <f>'Input Cashflows'!AS36</f>
        <v>0</v>
      </c>
      <c r="AT38" s="182">
        <f>'Input Cashflows'!AT36</f>
        <v>0</v>
      </c>
      <c r="AU38" s="183">
        <f>'Input Cashflows'!AU36</f>
        <v>0</v>
      </c>
      <c r="BO38" s="156" t="str">
        <f t="shared" si="33"/>
        <v>Expected Debt Principal Repayments</v>
      </c>
      <c r="BP38" s="150">
        <f t="shared" si="34"/>
        <v>0</v>
      </c>
      <c r="BQ38" s="150">
        <f t="shared" si="34"/>
        <v>0</v>
      </c>
      <c r="BR38" s="150">
        <f t="shared" si="34"/>
        <v>0</v>
      </c>
      <c r="BS38" s="150">
        <f t="shared" si="34"/>
        <v>0</v>
      </c>
      <c r="BT38" s="150">
        <f t="shared" si="34"/>
        <v>0</v>
      </c>
      <c r="BU38" s="150">
        <f t="shared" si="34"/>
        <v>0</v>
      </c>
      <c r="BV38" s="150">
        <f t="shared" si="34"/>
        <v>0</v>
      </c>
      <c r="BW38" s="150">
        <f t="shared" si="34"/>
        <v>0</v>
      </c>
      <c r="BX38" s="150">
        <f t="shared" si="34"/>
        <v>0</v>
      </c>
      <c r="BY38" s="150">
        <f t="shared" si="34"/>
        <v>0</v>
      </c>
      <c r="BZ38" s="150">
        <f t="shared" si="35"/>
        <v>0</v>
      </c>
      <c r="CA38" s="150">
        <f t="shared" si="35"/>
        <v>0</v>
      </c>
      <c r="CB38" s="150">
        <f t="shared" si="35"/>
        <v>0</v>
      </c>
      <c r="CC38" s="150">
        <f t="shared" si="35"/>
        <v>0</v>
      </c>
      <c r="CD38" s="150">
        <f t="shared" si="35"/>
        <v>0</v>
      </c>
      <c r="CE38" s="150">
        <f t="shared" si="35"/>
        <v>0</v>
      </c>
      <c r="CF38" s="150">
        <f t="shared" si="35"/>
        <v>0</v>
      </c>
      <c r="CG38" s="150">
        <f t="shared" si="36"/>
        <v>0</v>
      </c>
      <c r="CH38" s="150">
        <f t="shared" si="36"/>
        <v>0</v>
      </c>
      <c r="CI38" s="150">
        <f t="shared" si="36"/>
        <v>0</v>
      </c>
      <c r="CJ38" s="150">
        <f t="shared" si="36"/>
        <v>0</v>
      </c>
      <c r="CK38" s="150">
        <f t="shared" si="36"/>
        <v>0</v>
      </c>
      <c r="CL38" s="150">
        <f t="shared" si="36"/>
        <v>0</v>
      </c>
      <c r="CM38" s="150">
        <f t="shared" si="36"/>
        <v>0</v>
      </c>
      <c r="CN38" s="150">
        <f t="shared" si="36"/>
        <v>0</v>
      </c>
      <c r="CO38" s="150">
        <f t="shared" si="36"/>
        <v>0</v>
      </c>
      <c r="CP38" s="150">
        <f t="shared" si="36"/>
        <v>0</v>
      </c>
      <c r="CQ38" s="150">
        <f t="shared" si="36"/>
        <v>0</v>
      </c>
      <c r="CR38" s="150">
        <f t="shared" si="36"/>
        <v>0</v>
      </c>
      <c r="CS38" s="150">
        <f t="shared" si="36"/>
        <v>0</v>
      </c>
      <c r="CT38" s="150">
        <f t="shared" si="36"/>
        <v>0</v>
      </c>
      <c r="CU38" s="150">
        <f t="shared" si="36"/>
        <v>0</v>
      </c>
      <c r="CV38" s="150">
        <f t="shared" si="36"/>
        <v>0</v>
      </c>
      <c r="CW38" s="150">
        <f t="shared" si="37"/>
        <v>0</v>
      </c>
      <c r="CX38" s="151">
        <f t="shared" si="37"/>
        <v>0</v>
      </c>
    </row>
    <row r="39" spans="3:102" ht="15.75" hidden="1" outlineLevel="1" thickBot="1" x14ac:dyDescent="0.3">
      <c r="C39" s="4" t="str">
        <f t="shared" si="1"/>
        <v>Line 39: Expected Debt Interest Repayments. This is an input. Enter the net amount of interest to be paid as a negative number.</v>
      </c>
      <c r="E39" s="4">
        <f t="shared" si="2"/>
        <v>39</v>
      </c>
      <c r="F39" s="4" t="s">
        <v>6</v>
      </c>
      <c r="G39" s="4" t="s">
        <v>10</v>
      </c>
      <c r="H39" s="1" t="s">
        <v>47</v>
      </c>
      <c r="I39" s="1" t="s">
        <v>10</v>
      </c>
      <c r="K39" s="1" t="s">
        <v>45</v>
      </c>
      <c r="L39" s="1" t="s">
        <v>33</v>
      </c>
      <c r="M39" s="180">
        <f>'Input Cashflows'!M37</f>
        <v>0</v>
      </c>
      <c r="N39" s="181">
        <f>'Input Cashflows'!N37</f>
        <v>0</v>
      </c>
      <c r="O39" s="184">
        <f>'Input Cashflows'!O37</f>
        <v>0</v>
      </c>
      <c r="P39" s="184">
        <f>'Input Cashflows'!P37</f>
        <v>0</v>
      </c>
      <c r="Q39" s="181">
        <f>'Input Cashflows'!Q37</f>
        <v>0</v>
      </c>
      <c r="R39" s="181">
        <f>'Input Cashflows'!R37</f>
        <v>0</v>
      </c>
      <c r="S39" s="181">
        <f>'Input Cashflows'!S37</f>
        <v>0</v>
      </c>
      <c r="T39" s="181">
        <f>'Input Cashflows'!T37</f>
        <v>0</v>
      </c>
      <c r="U39" s="181">
        <f>'Input Cashflows'!U37</f>
        <v>0</v>
      </c>
      <c r="V39" s="181">
        <f>'Input Cashflows'!V37</f>
        <v>0</v>
      </c>
      <c r="W39" s="181">
        <f>'Input Cashflows'!W37</f>
        <v>0</v>
      </c>
      <c r="X39" s="181">
        <f>'Input Cashflows'!X37</f>
        <v>0</v>
      </c>
      <c r="Y39" s="181">
        <f>'Input Cashflows'!Y37</f>
        <v>0</v>
      </c>
      <c r="Z39" s="181">
        <f>'Input Cashflows'!Z37</f>
        <v>0</v>
      </c>
      <c r="AA39" s="181">
        <f>'Input Cashflows'!AA37</f>
        <v>0</v>
      </c>
      <c r="AB39" s="181">
        <f>'Input Cashflows'!AB37</f>
        <v>0</v>
      </c>
      <c r="AC39" s="181">
        <f>'Input Cashflows'!AC37</f>
        <v>0</v>
      </c>
      <c r="AD39" s="181">
        <f>'Input Cashflows'!AD37</f>
        <v>0</v>
      </c>
      <c r="AE39" s="181">
        <f>'Input Cashflows'!AE37</f>
        <v>0</v>
      </c>
      <c r="AF39" s="181">
        <f>'Input Cashflows'!AF37</f>
        <v>0</v>
      </c>
      <c r="AG39" s="181">
        <f>'Input Cashflows'!AG37</f>
        <v>0</v>
      </c>
      <c r="AH39" s="181">
        <f>'Input Cashflows'!AH37</f>
        <v>0</v>
      </c>
      <c r="AI39" s="181">
        <f>'Input Cashflows'!AI37</f>
        <v>0</v>
      </c>
      <c r="AJ39" s="181">
        <f>'Input Cashflows'!AJ37</f>
        <v>0</v>
      </c>
      <c r="AK39" s="181">
        <f>'Input Cashflows'!AK37</f>
        <v>0</v>
      </c>
      <c r="AL39" s="181">
        <f>'Input Cashflows'!AL37</f>
        <v>0</v>
      </c>
      <c r="AM39" s="181">
        <f>'Input Cashflows'!AM37</f>
        <v>0</v>
      </c>
      <c r="AN39" s="181">
        <f>'Input Cashflows'!AN37</f>
        <v>0</v>
      </c>
      <c r="AO39" s="181">
        <f>'Input Cashflows'!AO37</f>
        <v>0</v>
      </c>
      <c r="AP39" s="181">
        <f>'Input Cashflows'!AP37</f>
        <v>0</v>
      </c>
      <c r="AQ39" s="181">
        <f>'Input Cashflows'!AQ37</f>
        <v>0</v>
      </c>
      <c r="AR39" s="182">
        <f>'Input Cashflows'!AR37</f>
        <v>0</v>
      </c>
      <c r="AS39" s="182">
        <f>'Input Cashflows'!AS37</f>
        <v>0</v>
      </c>
      <c r="AT39" s="182">
        <f>'Input Cashflows'!AT37</f>
        <v>0</v>
      </c>
      <c r="AU39" s="183">
        <f>'Input Cashflows'!AU37</f>
        <v>0</v>
      </c>
      <c r="BO39" s="156" t="str">
        <f t="shared" si="33"/>
        <v>Expected Debt Interest Repayments</v>
      </c>
      <c r="BP39" s="150">
        <f t="shared" si="34"/>
        <v>0</v>
      </c>
      <c r="BQ39" s="150">
        <f t="shared" si="34"/>
        <v>0</v>
      </c>
      <c r="BR39" s="150">
        <f t="shared" si="34"/>
        <v>0</v>
      </c>
      <c r="BS39" s="150">
        <f t="shared" si="34"/>
        <v>0</v>
      </c>
      <c r="BT39" s="150">
        <f t="shared" si="34"/>
        <v>0</v>
      </c>
      <c r="BU39" s="150">
        <f t="shared" si="34"/>
        <v>0</v>
      </c>
      <c r="BV39" s="150">
        <f t="shared" si="34"/>
        <v>0</v>
      </c>
      <c r="BW39" s="150">
        <f t="shared" si="34"/>
        <v>0</v>
      </c>
      <c r="BX39" s="150">
        <f t="shared" si="34"/>
        <v>0</v>
      </c>
      <c r="BY39" s="150">
        <f t="shared" si="34"/>
        <v>0</v>
      </c>
      <c r="BZ39" s="150">
        <f t="shared" si="35"/>
        <v>0</v>
      </c>
      <c r="CA39" s="150">
        <f t="shared" si="35"/>
        <v>0</v>
      </c>
      <c r="CB39" s="150">
        <f t="shared" si="35"/>
        <v>0</v>
      </c>
      <c r="CC39" s="150">
        <f t="shared" si="35"/>
        <v>0</v>
      </c>
      <c r="CD39" s="150">
        <f t="shared" si="35"/>
        <v>0</v>
      </c>
      <c r="CE39" s="150">
        <f t="shared" si="35"/>
        <v>0</v>
      </c>
      <c r="CF39" s="150">
        <f t="shared" si="35"/>
        <v>0</v>
      </c>
      <c r="CG39" s="150">
        <f t="shared" si="36"/>
        <v>0</v>
      </c>
      <c r="CH39" s="150">
        <f t="shared" si="36"/>
        <v>0</v>
      </c>
      <c r="CI39" s="150">
        <f t="shared" si="36"/>
        <v>0</v>
      </c>
      <c r="CJ39" s="150">
        <f t="shared" si="36"/>
        <v>0</v>
      </c>
      <c r="CK39" s="150">
        <f t="shared" si="36"/>
        <v>0</v>
      </c>
      <c r="CL39" s="150">
        <f t="shared" si="36"/>
        <v>0</v>
      </c>
      <c r="CM39" s="150">
        <f t="shared" si="36"/>
        <v>0</v>
      </c>
      <c r="CN39" s="150">
        <f t="shared" si="36"/>
        <v>0</v>
      </c>
      <c r="CO39" s="150">
        <f t="shared" si="36"/>
        <v>0</v>
      </c>
      <c r="CP39" s="150">
        <f t="shared" si="36"/>
        <v>0</v>
      </c>
      <c r="CQ39" s="150">
        <f t="shared" si="36"/>
        <v>0</v>
      </c>
      <c r="CR39" s="150">
        <f t="shared" si="36"/>
        <v>0</v>
      </c>
      <c r="CS39" s="150">
        <f t="shared" si="36"/>
        <v>0</v>
      </c>
      <c r="CT39" s="150">
        <f t="shared" si="36"/>
        <v>0</v>
      </c>
      <c r="CU39" s="150">
        <f t="shared" si="36"/>
        <v>0</v>
      </c>
      <c r="CV39" s="150">
        <f t="shared" si="36"/>
        <v>0</v>
      </c>
      <c r="CW39" s="150">
        <f t="shared" si="37"/>
        <v>0</v>
      </c>
      <c r="CX39" s="151">
        <f t="shared" si="37"/>
        <v>0</v>
      </c>
    </row>
    <row r="40" spans="3:102" hidden="1" outlineLevel="1" x14ac:dyDescent="0.25">
      <c r="C40" s="4" t="str">
        <f t="shared" si="1"/>
        <v>Line 40: Direct Support payments. This is an input. This line can be used for payments such as payments for minimum revenue guarantees for toll roads.</v>
      </c>
      <c r="E40" s="4">
        <f t="shared" si="2"/>
        <v>40</v>
      </c>
      <c r="F40" s="4" t="s">
        <v>6</v>
      </c>
      <c r="G40" s="4" t="s">
        <v>10</v>
      </c>
      <c r="H40" s="1" t="s">
        <v>42</v>
      </c>
      <c r="I40" s="1" t="s">
        <v>10</v>
      </c>
      <c r="K40" s="1" t="s">
        <v>197</v>
      </c>
      <c r="L40" s="1" t="s">
        <v>33</v>
      </c>
      <c r="M40" s="185">
        <f>'Input Cashflows'!M38</f>
        <v>0</v>
      </c>
      <c r="N40" s="186">
        <f>'Input Cashflows'!N38</f>
        <v>0</v>
      </c>
      <c r="O40" s="186">
        <f>'Input Cashflows'!O38</f>
        <v>0</v>
      </c>
      <c r="P40" s="186">
        <f>'Input Cashflows'!P38</f>
        <v>0</v>
      </c>
      <c r="Q40" s="186">
        <f>'Input Cashflows'!Q38</f>
        <v>0</v>
      </c>
      <c r="R40" s="186">
        <f>'Input Cashflows'!R38</f>
        <v>0</v>
      </c>
      <c r="S40" s="186">
        <f>'Input Cashflows'!S38</f>
        <v>0</v>
      </c>
      <c r="T40" s="186">
        <f>'Input Cashflows'!T38</f>
        <v>0</v>
      </c>
      <c r="U40" s="186">
        <f>'Input Cashflows'!U38</f>
        <v>0</v>
      </c>
      <c r="V40" s="186">
        <f>'Input Cashflows'!V38</f>
        <v>0</v>
      </c>
      <c r="W40" s="186">
        <f>'Input Cashflows'!W38</f>
        <v>0</v>
      </c>
      <c r="X40" s="186">
        <f>'Input Cashflows'!X38</f>
        <v>0</v>
      </c>
      <c r="Y40" s="186">
        <f>'Input Cashflows'!Y38</f>
        <v>0</v>
      </c>
      <c r="Z40" s="186">
        <f>'Input Cashflows'!Z38</f>
        <v>0</v>
      </c>
      <c r="AA40" s="186">
        <f>'Input Cashflows'!AA38</f>
        <v>0</v>
      </c>
      <c r="AB40" s="186">
        <f>'Input Cashflows'!AB38</f>
        <v>0</v>
      </c>
      <c r="AC40" s="186">
        <f>'Input Cashflows'!AC38</f>
        <v>0</v>
      </c>
      <c r="AD40" s="186">
        <f>'Input Cashflows'!AD38</f>
        <v>0</v>
      </c>
      <c r="AE40" s="186">
        <f>'Input Cashflows'!AE38</f>
        <v>0</v>
      </c>
      <c r="AF40" s="186">
        <f>'Input Cashflows'!AF38</f>
        <v>0</v>
      </c>
      <c r="AG40" s="186">
        <f>'Input Cashflows'!AG38</f>
        <v>0</v>
      </c>
      <c r="AH40" s="186">
        <f>'Input Cashflows'!AH38</f>
        <v>0</v>
      </c>
      <c r="AI40" s="186">
        <f>'Input Cashflows'!AI38</f>
        <v>0</v>
      </c>
      <c r="AJ40" s="186">
        <f>'Input Cashflows'!AJ38</f>
        <v>0</v>
      </c>
      <c r="AK40" s="186">
        <f>'Input Cashflows'!AK38</f>
        <v>0</v>
      </c>
      <c r="AL40" s="186">
        <f>'Input Cashflows'!AL38</f>
        <v>0</v>
      </c>
      <c r="AM40" s="186">
        <f>'Input Cashflows'!AM38</f>
        <v>0</v>
      </c>
      <c r="AN40" s="186">
        <f>'Input Cashflows'!AN38</f>
        <v>0</v>
      </c>
      <c r="AO40" s="186">
        <f>'Input Cashflows'!AO38</f>
        <v>0</v>
      </c>
      <c r="AP40" s="186">
        <f>'Input Cashflows'!AP38</f>
        <v>0</v>
      </c>
      <c r="AQ40" s="186">
        <f>'Input Cashflows'!AQ38</f>
        <v>0</v>
      </c>
      <c r="AR40" s="186">
        <f>'Input Cashflows'!AR38</f>
        <v>0</v>
      </c>
      <c r="AS40" s="186">
        <f>'Input Cashflows'!AS38</f>
        <v>0</v>
      </c>
      <c r="AT40" s="186">
        <f>'Input Cashflows'!AT38</f>
        <v>0</v>
      </c>
      <c r="AU40" s="187">
        <f>'Input Cashflows'!AU38</f>
        <v>0</v>
      </c>
      <c r="BO40" s="156" t="str">
        <f t="shared" si="33"/>
        <v>Direct Support payments</v>
      </c>
      <c r="BP40" s="150">
        <f t="shared" si="34"/>
        <v>0</v>
      </c>
      <c r="BQ40" s="150">
        <f t="shared" si="34"/>
        <v>0</v>
      </c>
      <c r="BR40" s="150">
        <f t="shared" si="34"/>
        <v>0</v>
      </c>
      <c r="BS40" s="150">
        <f t="shared" si="34"/>
        <v>0</v>
      </c>
      <c r="BT40" s="150">
        <f t="shared" si="34"/>
        <v>0</v>
      </c>
      <c r="BU40" s="150">
        <f t="shared" si="34"/>
        <v>0</v>
      </c>
      <c r="BV40" s="150">
        <f t="shared" si="34"/>
        <v>0</v>
      </c>
      <c r="BW40" s="150">
        <f t="shared" si="34"/>
        <v>0</v>
      </c>
      <c r="BX40" s="150">
        <f t="shared" si="34"/>
        <v>0</v>
      </c>
      <c r="BY40" s="150">
        <f t="shared" si="34"/>
        <v>0</v>
      </c>
      <c r="BZ40" s="150">
        <f t="shared" si="35"/>
        <v>0</v>
      </c>
      <c r="CA40" s="150">
        <f t="shared" si="35"/>
        <v>0</v>
      </c>
      <c r="CB40" s="150">
        <f t="shared" si="35"/>
        <v>0</v>
      </c>
      <c r="CC40" s="150">
        <f t="shared" si="35"/>
        <v>0</v>
      </c>
      <c r="CD40" s="150">
        <f t="shared" si="35"/>
        <v>0</v>
      </c>
      <c r="CE40" s="150">
        <f t="shared" si="35"/>
        <v>0</v>
      </c>
      <c r="CF40" s="150">
        <f t="shared" si="35"/>
        <v>0</v>
      </c>
      <c r="CG40" s="150">
        <f t="shared" si="36"/>
        <v>0</v>
      </c>
      <c r="CH40" s="150">
        <f t="shared" si="36"/>
        <v>0</v>
      </c>
      <c r="CI40" s="150">
        <f t="shared" si="36"/>
        <v>0</v>
      </c>
      <c r="CJ40" s="150">
        <f t="shared" si="36"/>
        <v>0</v>
      </c>
      <c r="CK40" s="150">
        <f t="shared" si="36"/>
        <v>0</v>
      </c>
      <c r="CL40" s="150">
        <f t="shared" si="36"/>
        <v>0</v>
      </c>
      <c r="CM40" s="150">
        <f t="shared" si="36"/>
        <v>0</v>
      </c>
      <c r="CN40" s="150">
        <f t="shared" si="36"/>
        <v>0</v>
      </c>
      <c r="CO40" s="150">
        <f t="shared" si="36"/>
        <v>0</v>
      </c>
      <c r="CP40" s="150">
        <f t="shared" si="36"/>
        <v>0</v>
      </c>
      <c r="CQ40" s="150">
        <f t="shared" si="36"/>
        <v>0</v>
      </c>
      <c r="CR40" s="150">
        <f t="shared" si="36"/>
        <v>0</v>
      </c>
      <c r="CS40" s="150">
        <f t="shared" si="36"/>
        <v>0</v>
      </c>
      <c r="CT40" s="150">
        <f t="shared" si="36"/>
        <v>0</v>
      </c>
      <c r="CU40" s="150">
        <f t="shared" si="36"/>
        <v>0</v>
      </c>
      <c r="CV40" s="150">
        <f t="shared" si="36"/>
        <v>0</v>
      </c>
      <c r="CW40" s="150">
        <f t="shared" si="37"/>
        <v>0</v>
      </c>
      <c r="CX40" s="151">
        <f t="shared" si="37"/>
        <v>0</v>
      </c>
    </row>
    <row r="41" spans="3:102" ht="15.75" hidden="1" outlineLevel="1" thickBot="1" x14ac:dyDescent="0.3">
      <c r="C41" s="4" t="str">
        <f t="shared" si="1"/>
        <v xml:space="preserve">Line 41: Direct Government receipts. This is an input. This line can be used for payments such as receipts from toll roads.  </v>
      </c>
      <c r="E41" s="4">
        <f t="shared" si="2"/>
        <v>41</v>
      </c>
      <c r="F41" s="4" t="s">
        <v>6</v>
      </c>
      <c r="G41" s="4" t="s">
        <v>10</v>
      </c>
      <c r="H41" s="1" t="s">
        <v>43</v>
      </c>
      <c r="I41" s="1" t="s">
        <v>10</v>
      </c>
      <c r="K41" s="1" t="s">
        <v>198</v>
      </c>
      <c r="M41" s="188">
        <f>'Input Cashflows'!M39</f>
        <v>0</v>
      </c>
      <c r="N41" s="189">
        <f>'Input Cashflows'!N39</f>
        <v>0</v>
      </c>
      <c r="O41" s="189">
        <f>'Input Cashflows'!O39</f>
        <v>0</v>
      </c>
      <c r="P41" s="189">
        <f>'Input Cashflows'!P39</f>
        <v>0</v>
      </c>
      <c r="Q41" s="189">
        <f>'Input Cashflows'!Q39</f>
        <v>0</v>
      </c>
      <c r="R41" s="189">
        <f>'Input Cashflows'!R39</f>
        <v>0</v>
      </c>
      <c r="S41" s="189">
        <f>'Input Cashflows'!S39</f>
        <v>0</v>
      </c>
      <c r="T41" s="189">
        <f>'Input Cashflows'!T39</f>
        <v>0</v>
      </c>
      <c r="U41" s="189">
        <f>'Input Cashflows'!U39</f>
        <v>0</v>
      </c>
      <c r="V41" s="189">
        <f>'Input Cashflows'!V39</f>
        <v>0</v>
      </c>
      <c r="W41" s="189">
        <f>'Input Cashflows'!W39</f>
        <v>0</v>
      </c>
      <c r="X41" s="189">
        <f>'Input Cashflows'!X39</f>
        <v>0</v>
      </c>
      <c r="Y41" s="189">
        <f>'Input Cashflows'!Y39</f>
        <v>0</v>
      </c>
      <c r="Z41" s="189">
        <f>'Input Cashflows'!Z39</f>
        <v>0</v>
      </c>
      <c r="AA41" s="189">
        <f>'Input Cashflows'!AA39</f>
        <v>0</v>
      </c>
      <c r="AB41" s="189">
        <f>'Input Cashflows'!AB39</f>
        <v>0</v>
      </c>
      <c r="AC41" s="189">
        <f>'Input Cashflows'!AC39</f>
        <v>0</v>
      </c>
      <c r="AD41" s="189">
        <f>'Input Cashflows'!AD39</f>
        <v>0</v>
      </c>
      <c r="AE41" s="189">
        <f>'Input Cashflows'!AE39</f>
        <v>0</v>
      </c>
      <c r="AF41" s="189">
        <f>'Input Cashflows'!AF39</f>
        <v>0</v>
      </c>
      <c r="AG41" s="189">
        <f>'Input Cashflows'!AG39</f>
        <v>0</v>
      </c>
      <c r="AH41" s="189">
        <f>'Input Cashflows'!AH39</f>
        <v>0</v>
      </c>
      <c r="AI41" s="189">
        <f>'Input Cashflows'!AI39</f>
        <v>0</v>
      </c>
      <c r="AJ41" s="189">
        <f>'Input Cashflows'!AJ39</f>
        <v>0</v>
      </c>
      <c r="AK41" s="189">
        <f>'Input Cashflows'!AK39</f>
        <v>0</v>
      </c>
      <c r="AL41" s="189">
        <f>'Input Cashflows'!AL39</f>
        <v>0</v>
      </c>
      <c r="AM41" s="189">
        <f>'Input Cashflows'!AM39</f>
        <v>0</v>
      </c>
      <c r="AN41" s="189">
        <f>'Input Cashflows'!AN39</f>
        <v>0</v>
      </c>
      <c r="AO41" s="189">
        <f>'Input Cashflows'!AO39</f>
        <v>0</v>
      </c>
      <c r="AP41" s="189">
        <f>'Input Cashflows'!AP39</f>
        <v>0</v>
      </c>
      <c r="AQ41" s="189">
        <f>'Input Cashflows'!AQ39</f>
        <v>0</v>
      </c>
      <c r="AR41" s="189">
        <f>'Input Cashflows'!AR39</f>
        <v>0</v>
      </c>
      <c r="AS41" s="189">
        <f>'Input Cashflows'!AS39</f>
        <v>0</v>
      </c>
      <c r="AT41" s="189">
        <f>'Input Cashflows'!AT39</f>
        <v>0</v>
      </c>
      <c r="AU41" s="190">
        <f>'Input Cashflows'!AU39</f>
        <v>0</v>
      </c>
      <c r="BO41" s="157" t="str">
        <f t="shared" si="33"/>
        <v>Direct Government receipts</v>
      </c>
      <c r="BP41" s="148">
        <f t="shared" ref="BP41:CX41" si="38">M41</f>
        <v>0</v>
      </c>
      <c r="BQ41" s="148">
        <f t="shared" si="38"/>
        <v>0</v>
      </c>
      <c r="BR41" s="148">
        <f t="shared" si="38"/>
        <v>0</v>
      </c>
      <c r="BS41" s="148">
        <f t="shared" si="38"/>
        <v>0</v>
      </c>
      <c r="BT41" s="148">
        <f t="shared" si="38"/>
        <v>0</v>
      </c>
      <c r="BU41" s="148">
        <f t="shared" si="38"/>
        <v>0</v>
      </c>
      <c r="BV41" s="148">
        <f t="shared" si="38"/>
        <v>0</v>
      </c>
      <c r="BW41" s="148">
        <f t="shared" si="38"/>
        <v>0</v>
      </c>
      <c r="BX41" s="148">
        <f t="shared" si="38"/>
        <v>0</v>
      </c>
      <c r="BY41" s="148">
        <f t="shared" si="38"/>
        <v>0</v>
      </c>
      <c r="BZ41" s="148">
        <f t="shared" si="38"/>
        <v>0</v>
      </c>
      <c r="CA41" s="148">
        <f t="shared" si="38"/>
        <v>0</v>
      </c>
      <c r="CB41" s="148">
        <f t="shared" si="38"/>
        <v>0</v>
      </c>
      <c r="CC41" s="148">
        <f t="shared" si="38"/>
        <v>0</v>
      </c>
      <c r="CD41" s="148">
        <f t="shared" si="38"/>
        <v>0</v>
      </c>
      <c r="CE41" s="148">
        <f t="shared" si="38"/>
        <v>0</v>
      </c>
      <c r="CF41" s="148">
        <f t="shared" si="38"/>
        <v>0</v>
      </c>
      <c r="CG41" s="148">
        <f t="shared" si="38"/>
        <v>0</v>
      </c>
      <c r="CH41" s="148">
        <f t="shared" si="38"/>
        <v>0</v>
      </c>
      <c r="CI41" s="148">
        <f t="shared" si="38"/>
        <v>0</v>
      </c>
      <c r="CJ41" s="148">
        <f t="shared" si="38"/>
        <v>0</v>
      </c>
      <c r="CK41" s="148">
        <f t="shared" si="38"/>
        <v>0</v>
      </c>
      <c r="CL41" s="148">
        <f t="shared" si="38"/>
        <v>0</v>
      </c>
      <c r="CM41" s="148">
        <f t="shared" si="38"/>
        <v>0</v>
      </c>
      <c r="CN41" s="148">
        <f t="shared" si="38"/>
        <v>0</v>
      </c>
      <c r="CO41" s="148">
        <f t="shared" si="38"/>
        <v>0</v>
      </c>
      <c r="CP41" s="148">
        <f t="shared" si="38"/>
        <v>0</v>
      </c>
      <c r="CQ41" s="148">
        <f t="shared" si="38"/>
        <v>0</v>
      </c>
      <c r="CR41" s="148">
        <f t="shared" si="38"/>
        <v>0</v>
      </c>
      <c r="CS41" s="148">
        <f t="shared" si="38"/>
        <v>0</v>
      </c>
      <c r="CT41" s="148">
        <f t="shared" si="38"/>
        <v>0</v>
      </c>
      <c r="CU41" s="148">
        <f t="shared" si="38"/>
        <v>0</v>
      </c>
      <c r="CV41" s="148">
        <f t="shared" si="38"/>
        <v>0</v>
      </c>
      <c r="CW41" s="148">
        <f t="shared" si="38"/>
        <v>0</v>
      </c>
      <c r="CX41" s="149">
        <f t="shared" si="38"/>
        <v>0</v>
      </c>
    </row>
    <row r="42" spans="3:102" ht="15.75" hidden="1" outlineLevel="1" thickBot="1" x14ac:dyDescent="0.3">
      <c r="C42" s="4" t="str">
        <f t="shared" si="1"/>
        <v>Line 42: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42" s="4">
        <f t="shared" si="2"/>
        <v>42</v>
      </c>
      <c r="F42" s="4" t="s">
        <v>13</v>
      </c>
      <c r="G42" s="4" t="s">
        <v>10</v>
      </c>
      <c r="H42" s="1" t="s">
        <v>30</v>
      </c>
      <c r="I42" s="1" t="s">
        <v>10</v>
      </c>
      <c r="J42" s="2" t="s">
        <v>11</v>
      </c>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BO42" s="155" t="s">
        <v>236</v>
      </c>
      <c r="BP42" s="146">
        <f t="shared" ref="BP42:CX42" si="39">BP36-BP37</f>
        <v>0</v>
      </c>
      <c r="BQ42" s="146">
        <f t="shared" si="39"/>
        <v>0</v>
      </c>
      <c r="BR42" s="146">
        <f t="shared" si="39"/>
        <v>0</v>
      </c>
      <c r="BS42" s="146">
        <f t="shared" si="39"/>
        <v>0</v>
      </c>
      <c r="BT42" s="146">
        <f t="shared" si="39"/>
        <v>0</v>
      </c>
      <c r="BU42" s="146">
        <f t="shared" si="39"/>
        <v>0</v>
      </c>
      <c r="BV42" s="146">
        <f t="shared" si="39"/>
        <v>0</v>
      </c>
      <c r="BW42" s="146">
        <f t="shared" si="39"/>
        <v>0</v>
      </c>
      <c r="BX42" s="146">
        <f t="shared" si="39"/>
        <v>0</v>
      </c>
      <c r="BY42" s="146">
        <f t="shared" si="39"/>
        <v>0</v>
      </c>
      <c r="BZ42" s="146">
        <f t="shared" si="39"/>
        <v>0</v>
      </c>
      <c r="CA42" s="146">
        <f t="shared" si="39"/>
        <v>0</v>
      </c>
      <c r="CB42" s="146">
        <f t="shared" si="39"/>
        <v>0</v>
      </c>
      <c r="CC42" s="146">
        <f t="shared" si="39"/>
        <v>0</v>
      </c>
      <c r="CD42" s="146">
        <f t="shared" si="39"/>
        <v>0</v>
      </c>
      <c r="CE42" s="146">
        <f t="shared" si="39"/>
        <v>0</v>
      </c>
      <c r="CF42" s="146">
        <f t="shared" si="39"/>
        <v>0</v>
      </c>
      <c r="CG42" s="146">
        <f t="shared" si="39"/>
        <v>0</v>
      </c>
      <c r="CH42" s="146">
        <f t="shared" si="39"/>
        <v>0</v>
      </c>
      <c r="CI42" s="146">
        <f t="shared" si="39"/>
        <v>0</v>
      </c>
      <c r="CJ42" s="146">
        <f t="shared" si="39"/>
        <v>0</v>
      </c>
      <c r="CK42" s="146">
        <f t="shared" si="39"/>
        <v>0</v>
      </c>
      <c r="CL42" s="146">
        <f t="shared" si="39"/>
        <v>0</v>
      </c>
      <c r="CM42" s="146">
        <f t="shared" si="39"/>
        <v>0</v>
      </c>
      <c r="CN42" s="146">
        <f t="shared" si="39"/>
        <v>0</v>
      </c>
      <c r="CO42" s="146">
        <f t="shared" si="39"/>
        <v>0</v>
      </c>
      <c r="CP42" s="146">
        <f t="shared" si="39"/>
        <v>0</v>
      </c>
      <c r="CQ42" s="146">
        <f t="shared" si="39"/>
        <v>0</v>
      </c>
      <c r="CR42" s="146">
        <f t="shared" si="39"/>
        <v>0</v>
      </c>
      <c r="CS42" s="146">
        <f t="shared" si="39"/>
        <v>0</v>
      </c>
      <c r="CT42" s="146">
        <f t="shared" si="39"/>
        <v>0</v>
      </c>
      <c r="CU42" s="146">
        <f t="shared" si="39"/>
        <v>0</v>
      </c>
      <c r="CV42" s="146">
        <f t="shared" si="39"/>
        <v>0</v>
      </c>
      <c r="CW42" s="146">
        <f t="shared" si="39"/>
        <v>0</v>
      </c>
      <c r="CX42" s="147">
        <f t="shared" si="39"/>
        <v>0</v>
      </c>
    </row>
    <row r="43" spans="3:102" hidden="1" outlineLevel="1" x14ac:dyDescent="0.25">
      <c r="C43" s="4" t="str">
        <f t="shared" si="1"/>
        <v>Line 43: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43" s="4">
        <f t="shared" si="2"/>
        <v>43</v>
      </c>
      <c r="F43" s="4" t="s">
        <v>7</v>
      </c>
      <c r="G43" s="4" t="s">
        <v>10</v>
      </c>
      <c r="H43" s="1" t="s">
        <v>19</v>
      </c>
      <c r="I43" s="1" t="s">
        <v>10</v>
      </c>
      <c r="K43" s="1" t="str">
        <f t="shared" ref="K43:K48" si="40">"Relative "&amp;K36</f>
        <v>Relative Gross Operating Income to Company</v>
      </c>
      <c r="M43" s="14">
        <f ca="1">OFFSET('Stress Multipliers'!AR$39,10*$J$14,0)</f>
        <v>1</v>
      </c>
      <c r="N43" s="5">
        <f ca="1">OFFSET('Stress Multipliers'!AS$39,10*$J$14,0)</f>
        <v>1</v>
      </c>
      <c r="O43" s="5">
        <f ca="1">OFFSET('Stress Multipliers'!AT$39,10*$J$14,0)</f>
        <v>1</v>
      </c>
      <c r="P43" s="5">
        <f ca="1">OFFSET('Stress Multipliers'!AU$39,10*$J$14,0)</f>
        <v>1</v>
      </c>
      <c r="Q43" s="5">
        <f ca="1">OFFSET('Stress Multipliers'!AV$39,10*$J$14,0)</f>
        <v>1</v>
      </c>
      <c r="R43" s="5">
        <f ca="1">OFFSET('Stress Multipliers'!AW$39,10*$J$14,0)</f>
        <v>1</v>
      </c>
      <c r="S43" s="5">
        <f ca="1">OFFSET('Stress Multipliers'!AX$39,10*$J$14,0)</f>
        <v>1</v>
      </c>
      <c r="T43" s="5">
        <f ca="1">OFFSET('Stress Multipliers'!AY$39,10*$J$14,0)</f>
        <v>1</v>
      </c>
      <c r="U43" s="5">
        <f ca="1">OFFSET('Stress Multipliers'!AZ$39,10*$J$14,0)</f>
        <v>1</v>
      </c>
      <c r="V43" s="5">
        <f ca="1">OFFSET('Stress Multipliers'!BA$39,10*$J$14,0)</f>
        <v>1</v>
      </c>
      <c r="W43" s="5">
        <f ca="1">OFFSET('Stress Multipliers'!BB$39,10*$J$14,0)</f>
        <v>1</v>
      </c>
      <c r="X43" s="5">
        <f ca="1">OFFSET('Stress Multipliers'!BC$39,10*$J$14,0)</f>
        <v>1</v>
      </c>
      <c r="Y43" s="5">
        <f ca="1">OFFSET('Stress Multipliers'!BD$39,10*$J$14,0)</f>
        <v>1</v>
      </c>
      <c r="Z43" s="5">
        <f ca="1">OFFSET('Stress Multipliers'!BE$39,10*$J$14,0)</f>
        <v>1</v>
      </c>
      <c r="AA43" s="5">
        <f ca="1">OFFSET('Stress Multipliers'!BF$39,10*$J$14,0)</f>
        <v>1</v>
      </c>
      <c r="AB43" s="5">
        <f ca="1">OFFSET('Stress Multipliers'!BG$39,10*$J$14,0)</f>
        <v>1</v>
      </c>
      <c r="AC43" s="5">
        <f ca="1">OFFSET('Stress Multipliers'!BH$39,10*$J$14,0)</f>
        <v>1</v>
      </c>
      <c r="AD43" s="5">
        <f ca="1">OFFSET('Stress Multipliers'!BI$39,10*$J$14,0)</f>
        <v>1</v>
      </c>
      <c r="AE43" s="5">
        <f ca="1">OFFSET('Stress Multipliers'!BJ$39,10*$J$14,0)</f>
        <v>1</v>
      </c>
      <c r="AF43" s="5">
        <f ca="1">OFFSET('Stress Multipliers'!BK$39,10*$J$14,0)</f>
        <v>1</v>
      </c>
      <c r="AG43" s="5">
        <f ca="1">OFFSET('Stress Multipliers'!BL$39,10*$J$14,0)</f>
        <v>1</v>
      </c>
      <c r="AH43" s="5">
        <f ca="1">OFFSET('Stress Multipliers'!BM$39,10*$J$14,0)</f>
        <v>1</v>
      </c>
      <c r="AI43" s="5">
        <f ca="1">OFFSET('Stress Multipliers'!BN$39,10*$J$14,0)</f>
        <v>1</v>
      </c>
      <c r="AJ43" s="5">
        <f ca="1">OFFSET('Stress Multipliers'!BO$39,10*$J$14,0)</f>
        <v>1</v>
      </c>
      <c r="AK43" s="5">
        <f ca="1">OFFSET('Stress Multipliers'!BP$39,10*$J$14,0)</f>
        <v>1</v>
      </c>
      <c r="AL43" s="5">
        <f ca="1">OFFSET('Stress Multipliers'!BQ$39,10*$J$14,0)</f>
        <v>1</v>
      </c>
      <c r="AM43" s="5">
        <f ca="1">OFFSET('Stress Multipliers'!BR$39,10*$J$14,0)</f>
        <v>1</v>
      </c>
      <c r="AN43" s="5">
        <f ca="1">OFFSET('Stress Multipliers'!BS$39,10*$J$14,0)</f>
        <v>1</v>
      </c>
      <c r="AO43" s="5">
        <f ca="1">OFFSET('Stress Multipliers'!BT$39,10*$J$14,0)</f>
        <v>1</v>
      </c>
      <c r="AP43" s="5">
        <f ca="1">OFFSET('Stress Multipliers'!BU$39,10*$J$14,0)</f>
        <v>1</v>
      </c>
      <c r="AQ43" s="5">
        <f ca="1">OFFSET('Stress Multipliers'!BV$39,10*$J$14,0)</f>
        <v>1</v>
      </c>
      <c r="AR43" s="5">
        <f ca="1">OFFSET('Stress Multipliers'!BW$39,10*$J$14,0)</f>
        <v>1</v>
      </c>
      <c r="AS43" s="5">
        <f ca="1">OFFSET('Stress Multipliers'!BX$39,10*$J$14,0)</f>
        <v>1</v>
      </c>
      <c r="AT43" s="5">
        <f ca="1">OFFSET('Stress Multipliers'!BY$39,10*$J$14,0)</f>
        <v>1</v>
      </c>
      <c r="AU43" s="6">
        <f ca="1">OFFSET('Stress Multipliers'!BZ$39,10*$J$14,0)</f>
        <v>1</v>
      </c>
      <c r="BO43" s="156" t="s">
        <v>237</v>
      </c>
      <c r="BP43" s="150">
        <f t="shared" ref="BP43:CX43" si="41">BP38+BP39</f>
        <v>0</v>
      </c>
      <c r="BQ43" s="150">
        <f t="shared" si="41"/>
        <v>0</v>
      </c>
      <c r="BR43" s="150">
        <f t="shared" si="41"/>
        <v>0</v>
      </c>
      <c r="BS43" s="150">
        <f t="shared" si="41"/>
        <v>0</v>
      </c>
      <c r="BT43" s="150">
        <f t="shared" si="41"/>
        <v>0</v>
      </c>
      <c r="BU43" s="150">
        <f t="shared" si="41"/>
        <v>0</v>
      </c>
      <c r="BV43" s="150">
        <f t="shared" si="41"/>
        <v>0</v>
      </c>
      <c r="BW43" s="150">
        <f t="shared" si="41"/>
        <v>0</v>
      </c>
      <c r="BX43" s="150">
        <f t="shared" si="41"/>
        <v>0</v>
      </c>
      <c r="BY43" s="150">
        <f t="shared" si="41"/>
        <v>0</v>
      </c>
      <c r="BZ43" s="150">
        <f t="shared" si="41"/>
        <v>0</v>
      </c>
      <c r="CA43" s="150">
        <f t="shared" si="41"/>
        <v>0</v>
      </c>
      <c r="CB43" s="150">
        <f t="shared" si="41"/>
        <v>0</v>
      </c>
      <c r="CC43" s="150">
        <f t="shared" si="41"/>
        <v>0</v>
      </c>
      <c r="CD43" s="150">
        <f t="shared" si="41"/>
        <v>0</v>
      </c>
      <c r="CE43" s="150">
        <f t="shared" si="41"/>
        <v>0</v>
      </c>
      <c r="CF43" s="150">
        <f t="shared" si="41"/>
        <v>0</v>
      </c>
      <c r="CG43" s="150">
        <f t="shared" si="41"/>
        <v>0</v>
      </c>
      <c r="CH43" s="150">
        <f t="shared" si="41"/>
        <v>0</v>
      </c>
      <c r="CI43" s="150">
        <f t="shared" si="41"/>
        <v>0</v>
      </c>
      <c r="CJ43" s="150">
        <f t="shared" si="41"/>
        <v>0</v>
      </c>
      <c r="CK43" s="150">
        <f t="shared" si="41"/>
        <v>0</v>
      </c>
      <c r="CL43" s="150">
        <f t="shared" si="41"/>
        <v>0</v>
      </c>
      <c r="CM43" s="150">
        <f t="shared" si="41"/>
        <v>0</v>
      </c>
      <c r="CN43" s="150">
        <f t="shared" si="41"/>
        <v>0</v>
      </c>
      <c r="CO43" s="150">
        <f t="shared" si="41"/>
        <v>0</v>
      </c>
      <c r="CP43" s="150">
        <f t="shared" si="41"/>
        <v>0</v>
      </c>
      <c r="CQ43" s="150">
        <f t="shared" si="41"/>
        <v>0</v>
      </c>
      <c r="CR43" s="150">
        <f t="shared" si="41"/>
        <v>0</v>
      </c>
      <c r="CS43" s="150">
        <f t="shared" si="41"/>
        <v>0</v>
      </c>
      <c r="CT43" s="150">
        <f t="shared" si="41"/>
        <v>0</v>
      </c>
      <c r="CU43" s="150">
        <f t="shared" si="41"/>
        <v>0</v>
      </c>
      <c r="CV43" s="150">
        <f t="shared" si="41"/>
        <v>0</v>
      </c>
      <c r="CW43" s="150">
        <f t="shared" si="41"/>
        <v>0</v>
      </c>
      <c r="CX43" s="151">
        <f t="shared" si="41"/>
        <v>0</v>
      </c>
    </row>
    <row r="44" spans="3:102" hidden="1" outlineLevel="1" x14ac:dyDescent="0.25">
      <c r="C44" s="4" t="str">
        <f t="shared" si="1"/>
        <v>Line 44: Relative Operating Expenses. This is a scenario multiplier. This is the multiplier on the costs.  Typical causes of an increase could be as follows: higher maintenance, additional staff, increases in commodity prices, increases in FX expenses, increases due to inflation.</v>
      </c>
      <c r="E44" s="4">
        <f t="shared" si="2"/>
        <v>44</v>
      </c>
      <c r="F44" s="4" t="s">
        <v>7</v>
      </c>
      <c r="G44" s="4" t="s">
        <v>10</v>
      </c>
      <c r="H44" s="1" t="s">
        <v>17</v>
      </c>
      <c r="I44" s="1" t="s">
        <v>10</v>
      </c>
      <c r="K44" s="1" t="str">
        <f t="shared" si="40"/>
        <v>Relative Operating Expenses</v>
      </c>
      <c r="M44" s="15">
        <f ca="1">OFFSET('Stress Multipliers'!AR$39,10*$J$14+1,0)</f>
        <v>1</v>
      </c>
      <c r="N44" s="7">
        <f ca="1">OFFSET('Stress Multipliers'!AS$39,10*$J$14+1,0)</f>
        <v>1</v>
      </c>
      <c r="O44" s="7">
        <f ca="1">OFFSET('Stress Multipliers'!AT$39,10*$J$14+1,0)</f>
        <v>1</v>
      </c>
      <c r="P44" s="7">
        <f ca="1">OFFSET('Stress Multipliers'!AU$39,10*$J$14+1,0)</f>
        <v>1</v>
      </c>
      <c r="Q44" s="7">
        <f ca="1">OFFSET('Stress Multipliers'!AV$39,10*$J$14+1,0)</f>
        <v>1</v>
      </c>
      <c r="R44" s="7">
        <f ca="1">OFFSET('Stress Multipliers'!AW$39,10*$J$14+1,0)</f>
        <v>1</v>
      </c>
      <c r="S44" s="7">
        <f ca="1">OFFSET('Stress Multipliers'!AX$39,10*$J$14+1,0)</f>
        <v>1</v>
      </c>
      <c r="T44" s="7">
        <f ca="1">OFFSET('Stress Multipliers'!AY$39,10*$J$14+1,0)</f>
        <v>1</v>
      </c>
      <c r="U44" s="7">
        <f ca="1">OFFSET('Stress Multipliers'!AZ$39,10*$J$14+1,0)</f>
        <v>1</v>
      </c>
      <c r="V44" s="7">
        <f ca="1">OFFSET('Stress Multipliers'!BA$39,10*$J$14+1,0)</f>
        <v>1</v>
      </c>
      <c r="W44" s="7">
        <f ca="1">OFFSET('Stress Multipliers'!BB$39,10*$J$14+1,0)</f>
        <v>1</v>
      </c>
      <c r="X44" s="7">
        <f ca="1">OFFSET('Stress Multipliers'!BC$39,10*$J$14+1,0)</f>
        <v>1</v>
      </c>
      <c r="Y44" s="7">
        <f ca="1">OFFSET('Stress Multipliers'!BD$39,10*$J$14+1,0)</f>
        <v>1</v>
      </c>
      <c r="Z44" s="7">
        <f ca="1">OFFSET('Stress Multipliers'!BE$39,10*$J$14+1,0)</f>
        <v>1</v>
      </c>
      <c r="AA44" s="7">
        <f ca="1">OFFSET('Stress Multipliers'!BF$39,10*$J$14+1,0)</f>
        <v>1</v>
      </c>
      <c r="AB44" s="7">
        <f ca="1">OFFSET('Stress Multipliers'!BG$39,10*$J$14+1,0)</f>
        <v>1</v>
      </c>
      <c r="AC44" s="7">
        <f ca="1">OFFSET('Stress Multipliers'!BH$39,10*$J$14+1,0)</f>
        <v>1</v>
      </c>
      <c r="AD44" s="7">
        <f ca="1">OFFSET('Stress Multipliers'!BI$39,10*$J$14+1,0)</f>
        <v>1</v>
      </c>
      <c r="AE44" s="7">
        <f ca="1">OFFSET('Stress Multipliers'!BJ$39,10*$J$14+1,0)</f>
        <v>1</v>
      </c>
      <c r="AF44" s="7">
        <f ca="1">OFFSET('Stress Multipliers'!BK$39,10*$J$14+1,0)</f>
        <v>1</v>
      </c>
      <c r="AG44" s="7">
        <f ca="1">OFFSET('Stress Multipliers'!BL$39,10*$J$14+1,0)</f>
        <v>1</v>
      </c>
      <c r="AH44" s="7">
        <f ca="1">OFFSET('Stress Multipliers'!BM$39,10*$J$14+1,0)</f>
        <v>1</v>
      </c>
      <c r="AI44" s="7">
        <f ca="1">OFFSET('Stress Multipliers'!BN$39,10*$J$14+1,0)</f>
        <v>1</v>
      </c>
      <c r="AJ44" s="7">
        <f ca="1">OFFSET('Stress Multipliers'!BO$39,10*$J$14+1,0)</f>
        <v>1</v>
      </c>
      <c r="AK44" s="7">
        <f ca="1">OFFSET('Stress Multipliers'!BP$39,10*$J$14+1,0)</f>
        <v>1</v>
      </c>
      <c r="AL44" s="7">
        <f ca="1">OFFSET('Stress Multipliers'!BQ$39,10*$J$14+1,0)</f>
        <v>1</v>
      </c>
      <c r="AM44" s="7">
        <f ca="1">OFFSET('Stress Multipliers'!BR$39,10*$J$14+1,0)</f>
        <v>1</v>
      </c>
      <c r="AN44" s="7">
        <f ca="1">OFFSET('Stress Multipliers'!BS$39,10*$J$14+1,0)</f>
        <v>1</v>
      </c>
      <c r="AO44" s="7">
        <f ca="1">OFFSET('Stress Multipliers'!BT$39,10*$J$14+1,0)</f>
        <v>1</v>
      </c>
      <c r="AP44" s="7">
        <f ca="1">OFFSET('Stress Multipliers'!BU$39,10*$J$14+1,0)</f>
        <v>1</v>
      </c>
      <c r="AQ44" s="7">
        <f ca="1">OFFSET('Stress Multipliers'!BV$39,10*$J$14+1,0)</f>
        <v>1</v>
      </c>
      <c r="AR44" s="7">
        <f ca="1">OFFSET('Stress Multipliers'!BW$39,10*$J$14+1,0)</f>
        <v>1</v>
      </c>
      <c r="AS44" s="7">
        <f ca="1">OFFSET('Stress Multipliers'!BX$39,10*$J$14+1,0)</f>
        <v>1</v>
      </c>
      <c r="AT44" s="7">
        <f ca="1">OFFSET('Stress Multipliers'!BY$39,10*$J$14+1,0)</f>
        <v>1</v>
      </c>
      <c r="AU44" s="8">
        <f ca="1">OFFSET('Stress Multipliers'!BZ$39,10*$J$14+1,0)</f>
        <v>1</v>
      </c>
      <c r="BO44" s="157" t="s">
        <v>241</v>
      </c>
      <c r="BP44" s="148">
        <f>BP40-BP41</f>
        <v>0</v>
      </c>
      <c r="BQ44" s="148">
        <f t="shared" ref="BQ44:CX44" si="42">BQ40-BQ41</f>
        <v>0</v>
      </c>
      <c r="BR44" s="148">
        <f t="shared" si="42"/>
        <v>0</v>
      </c>
      <c r="BS44" s="148">
        <f t="shared" si="42"/>
        <v>0</v>
      </c>
      <c r="BT44" s="148">
        <f t="shared" si="42"/>
        <v>0</v>
      </c>
      <c r="BU44" s="148">
        <f t="shared" si="42"/>
        <v>0</v>
      </c>
      <c r="BV44" s="148">
        <f t="shared" si="42"/>
        <v>0</v>
      </c>
      <c r="BW44" s="148">
        <f t="shared" si="42"/>
        <v>0</v>
      </c>
      <c r="BX44" s="148">
        <f t="shared" si="42"/>
        <v>0</v>
      </c>
      <c r="BY44" s="148">
        <f t="shared" si="42"/>
        <v>0</v>
      </c>
      <c r="BZ44" s="148">
        <f t="shared" si="42"/>
        <v>0</v>
      </c>
      <c r="CA44" s="148">
        <f t="shared" si="42"/>
        <v>0</v>
      </c>
      <c r="CB44" s="148">
        <f t="shared" si="42"/>
        <v>0</v>
      </c>
      <c r="CC44" s="148">
        <f t="shared" si="42"/>
        <v>0</v>
      </c>
      <c r="CD44" s="148">
        <f t="shared" si="42"/>
        <v>0</v>
      </c>
      <c r="CE44" s="148">
        <f t="shared" si="42"/>
        <v>0</v>
      </c>
      <c r="CF44" s="148">
        <f t="shared" si="42"/>
        <v>0</v>
      </c>
      <c r="CG44" s="148">
        <f t="shared" si="42"/>
        <v>0</v>
      </c>
      <c r="CH44" s="148">
        <f t="shared" si="42"/>
        <v>0</v>
      </c>
      <c r="CI44" s="148">
        <f t="shared" si="42"/>
        <v>0</v>
      </c>
      <c r="CJ44" s="148">
        <f t="shared" si="42"/>
        <v>0</v>
      </c>
      <c r="CK44" s="148">
        <f t="shared" si="42"/>
        <v>0</v>
      </c>
      <c r="CL44" s="148">
        <f t="shared" si="42"/>
        <v>0</v>
      </c>
      <c r="CM44" s="148">
        <f t="shared" si="42"/>
        <v>0</v>
      </c>
      <c r="CN44" s="148">
        <f t="shared" si="42"/>
        <v>0</v>
      </c>
      <c r="CO44" s="148">
        <f t="shared" si="42"/>
        <v>0</v>
      </c>
      <c r="CP44" s="148">
        <f t="shared" si="42"/>
        <v>0</v>
      </c>
      <c r="CQ44" s="148">
        <f t="shared" si="42"/>
        <v>0</v>
      </c>
      <c r="CR44" s="148">
        <f t="shared" si="42"/>
        <v>0</v>
      </c>
      <c r="CS44" s="148">
        <f t="shared" si="42"/>
        <v>0</v>
      </c>
      <c r="CT44" s="148">
        <f t="shared" si="42"/>
        <v>0</v>
      </c>
      <c r="CU44" s="148">
        <f t="shared" si="42"/>
        <v>0</v>
      </c>
      <c r="CV44" s="148">
        <f t="shared" si="42"/>
        <v>0</v>
      </c>
      <c r="CW44" s="148">
        <f t="shared" si="42"/>
        <v>0</v>
      </c>
      <c r="CX44" s="149">
        <f t="shared" si="42"/>
        <v>0</v>
      </c>
    </row>
    <row r="45" spans="3:102" hidden="1" outlineLevel="1" x14ac:dyDescent="0.25">
      <c r="C45" s="4" t="str">
        <f t="shared" si="1"/>
        <v>Line 45: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45" s="4">
        <f t="shared" si="2"/>
        <v>45</v>
      </c>
      <c r="F45" s="4" t="s">
        <v>7</v>
      </c>
      <c r="G45" s="4" t="s">
        <v>10</v>
      </c>
      <c r="H45" s="1" t="s">
        <v>50</v>
      </c>
      <c r="I45" s="1" t="s">
        <v>10</v>
      </c>
      <c r="K45" s="1" t="str">
        <f t="shared" si="40"/>
        <v>Relative Expected Debt Principal Repayments</v>
      </c>
      <c r="M45" s="15">
        <f ca="1">OFFSET('Stress Multipliers'!AR$39,10*$J$14+1,0)</f>
        <v>1</v>
      </c>
      <c r="N45" s="7">
        <f ca="1">OFFSET('Stress Multipliers'!AS$39,10*$J$14+1,0)</f>
        <v>1</v>
      </c>
      <c r="O45" s="7">
        <f ca="1">OFFSET('Stress Multipliers'!AT$39,10*$J$14+1,0)</f>
        <v>1</v>
      </c>
      <c r="P45" s="7">
        <f ca="1">OFFSET('Stress Multipliers'!AU$39,10*$J$14+1,0)</f>
        <v>1</v>
      </c>
      <c r="Q45" s="7">
        <f ca="1">OFFSET('Stress Multipliers'!AV$39,10*$J$14+1,0)</f>
        <v>1</v>
      </c>
      <c r="R45" s="7">
        <f ca="1">OFFSET('Stress Multipliers'!AW$39,10*$J$14+1,0)</f>
        <v>1</v>
      </c>
      <c r="S45" s="7">
        <f ca="1">OFFSET('Stress Multipliers'!AX$39,10*$J$14+1,0)</f>
        <v>1</v>
      </c>
      <c r="T45" s="7">
        <f ca="1">OFFSET('Stress Multipliers'!AY$39,10*$J$14+1,0)</f>
        <v>1</v>
      </c>
      <c r="U45" s="7">
        <f ca="1">OFFSET('Stress Multipliers'!AZ$39,10*$J$14+1,0)</f>
        <v>1</v>
      </c>
      <c r="V45" s="7">
        <f ca="1">OFFSET('Stress Multipliers'!BA$39,10*$J$14+1,0)</f>
        <v>1</v>
      </c>
      <c r="W45" s="7">
        <f ca="1">OFFSET('Stress Multipliers'!BB$39,10*$J$14+1,0)</f>
        <v>1</v>
      </c>
      <c r="X45" s="7">
        <f ca="1">OFFSET('Stress Multipliers'!BC$39,10*$J$14+1,0)</f>
        <v>1</v>
      </c>
      <c r="Y45" s="7">
        <f ca="1">OFFSET('Stress Multipliers'!BD$39,10*$J$14+1,0)</f>
        <v>1</v>
      </c>
      <c r="Z45" s="7">
        <f ca="1">OFFSET('Stress Multipliers'!BE$39,10*$J$14+1,0)</f>
        <v>1</v>
      </c>
      <c r="AA45" s="7">
        <f ca="1">OFFSET('Stress Multipliers'!BF$39,10*$J$14+1,0)</f>
        <v>1</v>
      </c>
      <c r="AB45" s="7">
        <f ca="1">OFFSET('Stress Multipliers'!BG$39,10*$J$14+1,0)</f>
        <v>1</v>
      </c>
      <c r="AC45" s="7">
        <f ca="1">OFFSET('Stress Multipliers'!BH$39,10*$J$14+1,0)</f>
        <v>1</v>
      </c>
      <c r="AD45" s="7">
        <f ca="1">OFFSET('Stress Multipliers'!BI$39,10*$J$14+1,0)</f>
        <v>1</v>
      </c>
      <c r="AE45" s="7">
        <f ca="1">OFFSET('Stress Multipliers'!BJ$39,10*$J$14+1,0)</f>
        <v>1</v>
      </c>
      <c r="AF45" s="7">
        <f ca="1">OFFSET('Stress Multipliers'!BK$39,10*$J$14+1,0)</f>
        <v>1</v>
      </c>
      <c r="AG45" s="7">
        <f ca="1">OFFSET('Stress Multipliers'!BL$39,10*$J$14+1,0)</f>
        <v>1</v>
      </c>
      <c r="AH45" s="7">
        <f ca="1">OFFSET('Stress Multipliers'!BM$39,10*$J$14+1,0)</f>
        <v>1</v>
      </c>
      <c r="AI45" s="7">
        <f ca="1">OFFSET('Stress Multipliers'!BN$39,10*$J$14+1,0)</f>
        <v>1</v>
      </c>
      <c r="AJ45" s="7">
        <f ca="1">OFFSET('Stress Multipliers'!BO$39,10*$J$14+1,0)</f>
        <v>1</v>
      </c>
      <c r="AK45" s="7">
        <f ca="1">OFFSET('Stress Multipliers'!BP$39,10*$J$14+1,0)</f>
        <v>1</v>
      </c>
      <c r="AL45" s="7">
        <f ca="1">OFFSET('Stress Multipliers'!BQ$39,10*$J$14+1,0)</f>
        <v>1</v>
      </c>
      <c r="AM45" s="7">
        <f ca="1">OFFSET('Stress Multipliers'!BR$39,10*$J$14+1,0)</f>
        <v>1</v>
      </c>
      <c r="AN45" s="7">
        <f ca="1">OFFSET('Stress Multipliers'!BS$39,10*$J$14+1,0)</f>
        <v>1</v>
      </c>
      <c r="AO45" s="7">
        <f ca="1">OFFSET('Stress Multipliers'!BT$39,10*$J$14+1,0)</f>
        <v>1</v>
      </c>
      <c r="AP45" s="7">
        <f ca="1">OFFSET('Stress Multipliers'!BU$39,10*$J$14+1,0)</f>
        <v>1</v>
      </c>
      <c r="AQ45" s="7">
        <f ca="1">OFFSET('Stress Multipliers'!BV$39,10*$J$14+1,0)</f>
        <v>1</v>
      </c>
      <c r="AR45" s="7">
        <f ca="1">OFFSET('Stress Multipliers'!BW$39,10*$J$14+1,0)</f>
        <v>1</v>
      </c>
      <c r="AS45" s="7">
        <f ca="1">OFFSET('Stress Multipliers'!BX$39,10*$J$14+1,0)</f>
        <v>1</v>
      </c>
      <c r="AT45" s="7">
        <f ca="1">OFFSET('Stress Multipliers'!BY$39,10*$J$14+1,0)</f>
        <v>1</v>
      </c>
      <c r="AU45" s="8">
        <f ca="1">OFFSET('Stress Multipliers'!BZ$39,10*$J$14+1,0)</f>
        <v>1</v>
      </c>
    </row>
    <row r="46" spans="3:102" hidden="1" outlineLevel="1" x14ac:dyDescent="0.25">
      <c r="C46" s="4" t="str">
        <f t="shared" si="1"/>
        <v>Line 46: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46" s="4">
        <f t="shared" si="2"/>
        <v>46</v>
      </c>
      <c r="F46" s="4" t="s">
        <v>7</v>
      </c>
      <c r="G46" s="4" t="s">
        <v>10</v>
      </c>
      <c r="H46" s="1" t="s">
        <v>49</v>
      </c>
      <c r="I46" s="1" t="s">
        <v>10</v>
      </c>
      <c r="K46" s="1" t="str">
        <f t="shared" si="40"/>
        <v>Relative Expected Debt Interest Repayments</v>
      </c>
      <c r="M46" s="15">
        <f ca="1">OFFSET('Stress Multipliers'!AR$39,10*$J$14+1,0)</f>
        <v>1</v>
      </c>
      <c r="N46" s="7">
        <f ca="1">OFFSET('Stress Multipliers'!AS$39,10*$J$14+1,0)</f>
        <v>1</v>
      </c>
      <c r="O46" s="7">
        <f ca="1">OFFSET('Stress Multipliers'!AT$39,10*$J$14+1,0)</f>
        <v>1</v>
      </c>
      <c r="P46" s="7">
        <f ca="1">OFFSET('Stress Multipliers'!AU$39,10*$J$14+1,0)</f>
        <v>1</v>
      </c>
      <c r="Q46" s="7">
        <f ca="1">OFFSET('Stress Multipliers'!AV$39,10*$J$14+1,0)</f>
        <v>1</v>
      </c>
      <c r="R46" s="7">
        <f ca="1">OFFSET('Stress Multipliers'!AW$39,10*$J$14+1,0)</f>
        <v>1</v>
      </c>
      <c r="S46" s="7">
        <f ca="1">OFFSET('Stress Multipliers'!AX$39,10*$J$14+1,0)</f>
        <v>1</v>
      </c>
      <c r="T46" s="7">
        <f ca="1">OFFSET('Stress Multipliers'!AY$39,10*$J$14+1,0)</f>
        <v>1</v>
      </c>
      <c r="U46" s="7">
        <f ca="1">OFFSET('Stress Multipliers'!AZ$39,10*$J$14+1,0)</f>
        <v>1</v>
      </c>
      <c r="V46" s="7">
        <f ca="1">OFFSET('Stress Multipliers'!BA$39,10*$J$14+1,0)</f>
        <v>1</v>
      </c>
      <c r="W46" s="7">
        <f ca="1">OFFSET('Stress Multipliers'!BB$39,10*$J$14+1,0)</f>
        <v>1</v>
      </c>
      <c r="X46" s="7">
        <f ca="1">OFFSET('Stress Multipliers'!BC$39,10*$J$14+1,0)</f>
        <v>1</v>
      </c>
      <c r="Y46" s="7">
        <f ca="1">OFFSET('Stress Multipliers'!BD$39,10*$J$14+1,0)</f>
        <v>1</v>
      </c>
      <c r="Z46" s="7">
        <f ca="1">OFFSET('Stress Multipliers'!BE$39,10*$J$14+1,0)</f>
        <v>1</v>
      </c>
      <c r="AA46" s="7">
        <f ca="1">OFFSET('Stress Multipliers'!BF$39,10*$J$14+1,0)</f>
        <v>1</v>
      </c>
      <c r="AB46" s="7">
        <f ca="1">OFFSET('Stress Multipliers'!BG$39,10*$J$14+1,0)</f>
        <v>1</v>
      </c>
      <c r="AC46" s="7">
        <f ca="1">OFFSET('Stress Multipliers'!BH$39,10*$J$14+1,0)</f>
        <v>1</v>
      </c>
      <c r="AD46" s="7">
        <f ca="1">OFFSET('Stress Multipliers'!BI$39,10*$J$14+1,0)</f>
        <v>1</v>
      </c>
      <c r="AE46" s="7">
        <f ca="1">OFFSET('Stress Multipliers'!BJ$39,10*$J$14+1,0)</f>
        <v>1</v>
      </c>
      <c r="AF46" s="7">
        <f ca="1">OFFSET('Stress Multipliers'!BK$39,10*$J$14+1,0)</f>
        <v>1</v>
      </c>
      <c r="AG46" s="7">
        <f ca="1">OFFSET('Stress Multipliers'!BL$39,10*$J$14+1,0)</f>
        <v>1</v>
      </c>
      <c r="AH46" s="7">
        <f ca="1">OFFSET('Stress Multipliers'!BM$39,10*$J$14+1,0)</f>
        <v>1</v>
      </c>
      <c r="AI46" s="7">
        <f ca="1">OFFSET('Stress Multipliers'!BN$39,10*$J$14+1,0)</f>
        <v>1</v>
      </c>
      <c r="AJ46" s="7">
        <f ca="1">OFFSET('Stress Multipliers'!BO$39,10*$J$14+1,0)</f>
        <v>1</v>
      </c>
      <c r="AK46" s="7">
        <f ca="1">OFFSET('Stress Multipliers'!BP$39,10*$J$14+1,0)</f>
        <v>1</v>
      </c>
      <c r="AL46" s="7">
        <f ca="1">OFFSET('Stress Multipliers'!BQ$39,10*$J$14+1,0)</f>
        <v>1</v>
      </c>
      <c r="AM46" s="7">
        <f ca="1">OFFSET('Stress Multipliers'!BR$39,10*$J$14+1,0)</f>
        <v>1</v>
      </c>
      <c r="AN46" s="7">
        <f ca="1">OFFSET('Stress Multipliers'!BS$39,10*$J$14+1,0)</f>
        <v>1</v>
      </c>
      <c r="AO46" s="7">
        <f ca="1">OFFSET('Stress Multipliers'!BT$39,10*$J$14+1,0)</f>
        <v>1</v>
      </c>
      <c r="AP46" s="7">
        <f ca="1">OFFSET('Stress Multipliers'!BU$39,10*$J$14+1,0)</f>
        <v>1</v>
      </c>
      <c r="AQ46" s="7">
        <f ca="1">OFFSET('Stress Multipliers'!BV$39,10*$J$14+1,0)</f>
        <v>1</v>
      </c>
      <c r="AR46" s="7">
        <f ca="1">OFFSET('Stress Multipliers'!BW$39,10*$J$14+1,0)</f>
        <v>1</v>
      </c>
      <c r="AS46" s="7">
        <f ca="1">OFFSET('Stress Multipliers'!BX$39,10*$J$14+1,0)</f>
        <v>1</v>
      </c>
      <c r="AT46" s="7">
        <f ca="1">OFFSET('Stress Multipliers'!BY$39,10*$J$14+1,0)</f>
        <v>1</v>
      </c>
      <c r="AU46" s="8">
        <f ca="1">OFFSET('Stress Multipliers'!BZ$39,10*$J$14+1,0)</f>
        <v>1</v>
      </c>
    </row>
    <row r="47" spans="3:102" hidden="1" outlineLevel="1" x14ac:dyDescent="0.25">
      <c r="C47" s="4" t="str">
        <f t="shared" si="1"/>
        <v>Line 47: Relative Direct Support payments. This is a scenario multiplier. This is the multiplier on payments.  It may increase if for example the Government pays for increased production volume, or it may decrease if for example there are service penalties.</v>
      </c>
      <c r="E47" s="4">
        <f t="shared" si="2"/>
        <v>47</v>
      </c>
      <c r="F47" s="4" t="s">
        <v>7</v>
      </c>
      <c r="G47" s="4" t="s">
        <v>10</v>
      </c>
      <c r="H47" s="1" t="s">
        <v>18</v>
      </c>
      <c r="I47" s="1" t="s">
        <v>10</v>
      </c>
      <c r="K47" s="1" t="str">
        <f t="shared" si="40"/>
        <v>Relative Direct Support payments</v>
      </c>
      <c r="M47" s="15">
        <f ca="1">OFFSET('Stress Multipliers'!AR$39,10*$J$14+1,0)</f>
        <v>1</v>
      </c>
      <c r="N47" s="7">
        <f ca="1">OFFSET('Stress Multipliers'!AS$39,10*$J$14+1,0)</f>
        <v>1</v>
      </c>
      <c r="O47" s="7">
        <f ca="1">OFFSET('Stress Multipliers'!AT$39,10*$J$14+1,0)</f>
        <v>1</v>
      </c>
      <c r="P47" s="7">
        <f ca="1">OFFSET('Stress Multipliers'!AU$39,10*$J$14+1,0)</f>
        <v>1</v>
      </c>
      <c r="Q47" s="7">
        <f ca="1">OFFSET('Stress Multipliers'!AV$39,10*$J$14+1,0)</f>
        <v>1</v>
      </c>
      <c r="R47" s="7">
        <f ca="1">OFFSET('Stress Multipliers'!AW$39,10*$J$14+1,0)</f>
        <v>1</v>
      </c>
      <c r="S47" s="7">
        <f ca="1">OFFSET('Stress Multipliers'!AX$39,10*$J$14+1,0)</f>
        <v>1</v>
      </c>
      <c r="T47" s="7">
        <f ca="1">OFFSET('Stress Multipliers'!AY$39,10*$J$14+1,0)</f>
        <v>1</v>
      </c>
      <c r="U47" s="7">
        <f ca="1">OFFSET('Stress Multipliers'!AZ$39,10*$J$14+1,0)</f>
        <v>1</v>
      </c>
      <c r="V47" s="7">
        <f ca="1">OFFSET('Stress Multipliers'!BA$39,10*$J$14+1,0)</f>
        <v>1</v>
      </c>
      <c r="W47" s="7">
        <f ca="1">OFFSET('Stress Multipliers'!BB$39,10*$J$14+1,0)</f>
        <v>1</v>
      </c>
      <c r="X47" s="7">
        <f ca="1">OFFSET('Stress Multipliers'!BC$39,10*$J$14+1,0)</f>
        <v>1</v>
      </c>
      <c r="Y47" s="7">
        <f ca="1">OFFSET('Stress Multipliers'!BD$39,10*$J$14+1,0)</f>
        <v>1</v>
      </c>
      <c r="Z47" s="7">
        <f ca="1">OFFSET('Stress Multipliers'!BE$39,10*$J$14+1,0)</f>
        <v>1</v>
      </c>
      <c r="AA47" s="7">
        <f ca="1">OFFSET('Stress Multipliers'!BF$39,10*$J$14+1,0)</f>
        <v>1</v>
      </c>
      <c r="AB47" s="7">
        <f ca="1">OFFSET('Stress Multipliers'!BG$39,10*$J$14+1,0)</f>
        <v>1</v>
      </c>
      <c r="AC47" s="7">
        <f ca="1">OFFSET('Stress Multipliers'!BH$39,10*$J$14+1,0)</f>
        <v>1</v>
      </c>
      <c r="AD47" s="7">
        <f ca="1">OFFSET('Stress Multipliers'!BI$39,10*$J$14+1,0)</f>
        <v>1</v>
      </c>
      <c r="AE47" s="7">
        <f ca="1">OFFSET('Stress Multipliers'!BJ$39,10*$J$14+1,0)</f>
        <v>1</v>
      </c>
      <c r="AF47" s="7">
        <f ca="1">OFFSET('Stress Multipliers'!BK$39,10*$J$14+1,0)</f>
        <v>1</v>
      </c>
      <c r="AG47" s="7">
        <f ca="1">OFFSET('Stress Multipliers'!BL$39,10*$J$14+1,0)</f>
        <v>1</v>
      </c>
      <c r="AH47" s="7">
        <f ca="1">OFFSET('Stress Multipliers'!BM$39,10*$J$14+1,0)</f>
        <v>1</v>
      </c>
      <c r="AI47" s="7">
        <f ca="1">OFFSET('Stress Multipliers'!BN$39,10*$J$14+1,0)</f>
        <v>1</v>
      </c>
      <c r="AJ47" s="7">
        <f ca="1">OFFSET('Stress Multipliers'!BO$39,10*$J$14+1,0)</f>
        <v>1</v>
      </c>
      <c r="AK47" s="7">
        <f ca="1">OFFSET('Stress Multipliers'!BP$39,10*$J$14+1,0)</f>
        <v>1</v>
      </c>
      <c r="AL47" s="7">
        <f ca="1">OFFSET('Stress Multipliers'!BQ$39,10*$J$14+1,0)</f>
        <v>1</v>
      </c>
      <c r="AM47" s="7">
        <f ca="1">OFFSET('Stress Multipliers'!BR$39,10*$J$14+1,0)</f>
        <v>1</v>
      </c>
      <c r="AN47" s="7">
        <f ca="1">OFFSET('Stress Multipliers'!BS$39,10*$J$14+1,0)</f>
        <v>1</v>
      </c>
      <c r="AO47" s="7">
        <f ca="1">OFFSET('Stress Multipliers'!BT$39,10*$J$14+1,0)</f>
        <v>1</v>
      </c>
      <c r="AP47" s="7">
        <f ca="1">OFFSET('Stress Multipliers'!BU$39,10*$J$14+1,0)</f>
        <v>1</v>
      </c>
      <c r="AQ47" s="7">
        <f ca="1">OFFSET('Stress Multipliers'!BV$39,10*$J$14+1,0)</f>
        <v>1</v>
      </c>
      <c r="AR47" s="7">
        <f ca="1">OFFSET('Stress Multipliers'!BW$39,10*$J$14+1,0)</f>
        <v>1</v>
      </c>
      <c r="AS47" s="7">
        <f ca="1">OFFSET('Stress Multipliers'!BX$39,10*$J$14+1,0)</f>
        <v>1</v>
      </c>
      <c r="AT47" s="7">
        <f ca="1">OFFSET('Stress Multipliers'!BY$39,10*$J$14+1,0)</f>
        <v>1</v>
      </c>
      <c r="AU47" s="8">
        <f ca="1">OFFSET('Stress Multipliers'!BZ$39,10*$J$14+1,0)</f>
        <v>1</v>
      </c>
      <c r="BO47" s="1" t="s">
        <v>239</v>
      </c>
    </row>
    <row r="48" spans="3:102" ht="15.75" hidden="1" outlineLevel="1" thickBot="1" x14ac:dyDescent="0.3">
      <c r="C48" s="4" t="str">
        <f t="shared" si="1"/>
        <v>Line 48: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48" s="4">
        <f t="shared" si="2"/>
        <v>48</v>
      </c>
      <c r="F48" s="4" t="s">
        <v>7</v>
      </c>
      <c r="G48" s="4" t="s">
        <v>10</v>
      </c>
      <c r="H48" s="1" t="s">
        <v>44</v>
      </c>
      <c r="I48" s="1" t="s">
        <v>10</v>
      </c>
      <c r="K48" s="1" t="str">
        <f t="shared" si="40"/>
        <v>Relative Direct Government receipts</v>
      </c>
      <c r="M48" s="16">
        <f ca="1">OFFSET('Stress Multipliers'!AR$39,10*$J$14+1,0)</f>
        <v>1</v>
      </c>
      <c r="N48" s="9">
        <f ca="1">OFFSET('Stress Multipliers'!AS$39,10*$J$14+1,0)</f>
        <v>1</v>
      </c>
      <c r="O48" s="9">
        <f ca="1">OFFSET('Stress Multipliers'!AT$39,10*$J$14+1,0)</f>
        <v>1</v>
      </c>
      <c r="P48" s="9">
        <f ca="1">OFFSET('Stress Multipliers'!AU$39,10*$J$14+1,0)</f>
        <v>1</v>
      </c>
      <c r="Q48" s="9">
        <f ca="1">OFFSET('Stress Multipliers'!AV$39,10*$J$14+1,0)</f>
        <v>1</v>
      </c>
      <c r="R48" s="9">
        <f ca="1">OFFSET('Stress Multipliers'!AW$39,10*$J$14+1,0)</f>
        <v>1</v>
      </c>
      <c r="S48" s="9">
        <f ca="1">OFFSET('Stress Multipliers'!AX$39,10*$J$14+1,0)</f>
        <v>1</v>
      </c>
      <c r="T48" s="9">
        <f ca="1">OFFSET('Stress Multipliers'!AY$39,10*$J$14+1,0)</f>
        <v>1</v>
      </c>
      <c r="U48" s="9">
        <f ca="1">OFFSET('Stress Multipliers'!AZ$39,10*$J$14+1,0)</f>
        <v>1</v>
      </c>
      <c r="V48" s="9">
        <f ca="1">OFFSET('Stress Multipliers'!BA$39,10*$J$14+1,0)</f>
        <v>1</v>
      </c>
      <c r="W48" s="9">
        <f ca="1">OFFSET('Stress Multipliers'!BB$39,10*$J$14+1,0)</f>
        <v>1</v>
      </c>
      <c r="X48" s="9">
        <f ca="1">OFFSET('Stress Multipliers'!BC$39,10*$J$14+1,0)</f>
        <v>1</v>
      </c>
      <c r="Y48" s="9">
        <f ca="1">OFFSET('Stress Multipliers'!BD$39,10*$J$14+1,0)</f>
        <v>1</v>
      </c>
      <c r="Z48" s="9">
        <f ca="1">OFFSET('Stress Multipliers'!BE$39,10*$J$14+1,0)</f>
        <v>1</v>
      </c>
      <c r="AA48" s="9">
        <f ca="1">OFFSET('Stress Multipliers'!BF$39,10*$J$14+1,0)</f>
        <v>1</v>
      </c>
      <c r="AB48" s="9">
        <f ca="1">OFFSET('Stress Multipliers'!BG$39,10*$J$14+1,0)</f>
        <v>1</v>
      </c>
      <c r="AC48" s="9">
        <f ca="1">OFFSET('Stress Multipliers'!BH$39,10*$J$14+1,0)</f>
        <v>1</v>
      </c>
      <c r="AD48" s="9">
        <f ca="1">OFFSET('Stress Multipliers'!BI$39,10*$J$14+1,0)</f>
        <v>1</v>
      </c>
      <c r="AE48" s="9">
        <f ca="1">OFFSET('Stress Multipliers'!BJ$39,10*$J$14+1,0)</f>
        <v>1</v>
      </c>
      <c r="AF48" s="9">
        <f ca="1">OFFSET('Stress Multipliers'!BK$39,10*$J$14+1,0)</f>
        <v>1</v>
      </c>
      <c r="AG48" s="9">
        <f ca="1">OFFSET('Stress Multipliers'!BL$39,10*$J$14+1,0)</f>
        <v>1</v>
      </c>
      <c r="AH48" s="9">
        <f ca="1">OFFSET('Stress Multipliers'!BM$39,10*$J$14+1,0)</f>
        <v>1</v>
      </c>
      <c r="AI48" s="9">
        <f ca="1">OFFSET('Stress Multipliers'!BN$39,10*$J$14+1,0)</f>
        <v>1</v>
      </c>
      <c r="AJ48" s="9">
        <f ca="1">OFFSET('Stress Multipliers'!BO$39,10*$J$14+1,0)</f>
        <v>1</v>
      </c>
      <c r="AK48" s="9">
        <f ca="1">OFFSET('Stress Multipliers'!BP$39,10*$J$14+1,0)</f>
        <v>1</v>
      </c>
      <c r="AL48" s="9">
        <f ca="1">OFFSET('Stress Multipliers'!BQ$39,10*$J$14+1,0)</f>
        <v>1</v>
      </c>
      <c r="AM48" s="9">
        <f ca="1">OFFSET('Stress Multipliers'!BR$39,10*$J$14+1,0)</f>
        <v>1</v>
      </c>
      <c r="AN48" s="9">
        <f ca="1">OFFSET('Stress Multipliers'!BS$39,10*$J$14+1,0)</f>
        <v>1</v>
      </c>
      <c r="AO48" s="9">
        <f ca="1">OFFSET('Stress Multipliers'!BT$39,10*$J$14+1,0)</f>
        <v>1</v>
      </c>
      <c r="AP48" s="9">
        <f ca="1">OFFSET('Stress Multipliers'!BU$39,10*$J$14+1,0)</f>
        <v>1</v>
      </c>
      <c r="AQ48" s="9">
        <f ca="1">OFFSET('Stress Multipliers'!BV$39,10*$J$14+1,0)</f>
        <v>1</v>
      </c>
      <c r="AR48" s="9">
        <f ca="1">OFFSET('Stress Multipliers'!BW$39,10*$J$14+1,0)</f>
        <v>1</v>
      </c>
      <c r="AS48" s="9">
        <f ca="1">OFFSET('Stress Multipliers'!BX$39,10*$J$14+1,0)</f>
        <v>1</v>
      </c>
      <c r="AT48" s="9">
        <f ca="1">OFFSET('Stress Multipliers'!BY$39,10*$J$14+1,0)</f>
        <v>1</v>
      </c>
      <c r="AU48" s="10">
        <f ca="1">OFFSET('Stress Multipliers'!BZ$39,10*$J$14+1,0)</f>
        <v>1</v>
      </c>
      <c r="BO48" s="154"/>
      <c r="BP48" s="152">
        <f>M$5</f>
        <v>2020</v>
      </c>
      <c r="BQ48" s="152">
        <f t="shared" ref="BQ48:CX48" si="43">N$5</f>
        <v>2021</v>
      </c>
      <c r="BR48" s="152">
        <f t="shared" si="43"/>
        <v>2022</v>
      </c>
      <c r="BS48" s="152">
        <f t="shared" si="43"/>
        <v>2023</v>
      </c>
      <c r="BT48" s="152">
        <f t="shared" si="43"/>
        <v>2024</v>
      </c>
      <c r="BU48" s="152">
        <f t="shared" si="43"/>
        <v>2025</v>
      </c>
      <c r="BV48" s="152">
        <f t="shared" si="43"/>
        <v>2026</v>
      </c>
      <c r="BW48" s="152">
        <f t="shared" si="43"/>
        <v>2027</v>
      </c>
      <c r="BX48" s="152">
        <f t="shared" si="43"/>
        <v>2028</v>
      </c>
      <c r="BY48" s="152">
        <f t="shared" si="43"/>
        <v>2029</v>
      </c>
      <c r="BZ48" s="152">
        <f t="shared" si="43"/>
        <v>2030</v>
      </c>
      <c r="CA48" s="152">
        <f t="shared" si="43"/>
        <v>2031</v>
      </c>
      <c r="CB48" s="152">
        <f t="shared" si="43"/>
        <v>2032</v>
      </c>
      <c r="CC48" s="152">
        <f t="shared" si="43"/>
        <v>2033</v>
      </c>
      <c r="CD48" s="152">
        <f t="shared" si="43"/>
        <v>2034</v>
      </c>
      <c r="CE48" s="152">
        <f t="shared" si="43"/>
        <v>2035</v>
      </c>
      <c r="CF48" s="152">
        <f t="shared" si="43"/>
        <v>2036</v>
      </c>
      <c r="CG48" s="152">
        <f t="shared" si="43"/>
        <v>2037</v>
      </c>
      <c r="CH48" s="152">
        <f t="shared" si="43"/>
        <v>2038</v>
      </c>
      <c r="CI48" s="152">
        <f t="shared" si="43"/>
        <v>2039</v>
      </c>
      <c r="CJ48" s="152">
        <f t="shared" si="43"/>
        <v>2040</v>
      </c>
      <c r="CK48" s="152">
        <f t="shared" si="43"/>
        <v>2041</v>
      </c>
      <c r="CL48" s="152">
        <f t="shared" si="43"/>
        <v>2042</v>
      </c>
      <c r="CM48" s="152">
        <f t="shared" si="43"/>
        <v>2043</v>
      </c>
      <c r="CN48" s="152">
        <f t="shared" si="43"/>
        <v>2044</v>
      </c>
      <c r="CO48" s="152">
        <f t="shared" si="43"/>
        <v>2045</v>
      </c>
      <c r="CP48" s="152">
        <f t="shared" si="43"/>
        <v>2046</v>
      </c>
      <c r="CQ48" s="152">
        <f t="shared" si="43"/>
        <v>2047</v>
      </c>
      <c r="CR48" s="152">
        <f t="shared" si="43"/>
        <v>2048</v>
      </c>
      <c r="CS48" s="152">
        <f t="shared" si="43"/>
        <v>2049</v>
      </c>
      <c r="CT48" s="152">
        <f t="shared" si="43"/>
        <v>2050</v>
      </c>
      <c r="CU48" s="152">
        <f t="shared" si="43"/>
        <v>2051</v>
      </c>
      <c r="CV48" s="152">
        <f t="shared" si="43"/>
        <v>2052</v>
      </c>
      <c r="CW48" s="152">
        <f t="shared" si="43"/>
        <v>2053</v>
      </c>
      <c r="CX48" s="153">
        <f t="shared" si="43"/>
        <v>2054</v>
      </c>
    </row>
    <row r="49" spans="3:102" ht="15.75" hidden="1" outlineLevel="1" thickBot="1" x14ac:dyDescent="0.3">
      <c r="C49" s="4" t="str">
        <f t="shared" si="1"/>
        <v/>
      </c>
      <c r="E49" s="4">
        <f t="shared" si="2"/>
        <v>49</v>
      </c>
      <c r="G49" s="4" t="s">
        <v>10</v>
      </c>
      <c r="I49" s="1" t="s">
        <v>10</v>
      </c>
      <c r="J49" s="2" t="s">
        <v>12</v>
      </c>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BO49" s="155" t="str">
        <f t="shared" ref="BO49:BO54" si="44">BO36</f>
        <v>Gross Operating Income to Company</v>
      </c>
      <c r="BP49" s="146">
        <f t="shared" ref="BP49:CX49" ca="1" si="45">M50</f>
        <v>0</v>
      </c>
      <c r="BQ49" s="146">
        <f t="shared" ca="1" si="45"/>
        <v>0</v>
      </c>
      <c r="BR49" s="146">
        <f t="shared" ca="1" si="45"/>
        <v>0</v>
      </c>
      <c r="BS49" s="146">
        <f t="shared" ca="1" si="45"/>
        <v>0</v>
      </c>
      <c r="BT49" s="146">
        <f t="shared" ca="1" si="45"/>
        <v>0</v>
      </c>
      <c r="BU49" s="146">
        <f t="shared" ca="1" si="45"/>
        <v>0</v>
      </c>
      <c r="BV49" s="146">
        <f t="shared" ca="1" si="45"/>
        <v>0</v>
      </c>
      <c r="BW49" s="146">
        <f t="shared" ca="1" si="45"/>
        <v>0</v>
      </c>
      <c r="BX49" s="146">
        <f t="shared" ca="1" si="45"/>
        <v>0</v>
      </c>
      <c r="BY49" s="146">
        <f t="shared" ca="1" si="45"/>
        <v>0</v>
      </c>
      <c r="BZ49" s="146">
        <f t="shared" ca="1" si="45"/>
        <v>0</v>
      </c>
      <c r="CA49" s="146">
        <f t="shared" ca="1" si="45"/>
        <v>0</v>
      </c>
      <c r="CB49" s="146">
        <f t="shared" ca="1" si="45"/>
        <v>0</v>
      </c>
      <c r="CC49" s="146">
        <f t="shared" ca="1" si="45"/>
        <v>0</v>
      </c>
      <c r="CD49" s="146">
        <f t="shared" ca="1" si="45"/>
        <v>0</v>
      </c>
      <c r="CE49" s="146">
        <f t="shared" ca="1" si="45"/>
        <v>0</v>
      </c>
      <c r="CF49" s="146">
        <f t="shared" ca="1" si="45"/>
        <v>0</v>
      </c>
      <c r="CG49" s="146">
        <f t="shared" ca="1" si="45"/>
        <v>0</v>
      </c>
      <c r="CH49" s="146">
        <f t="shared" ca="1" si="45"/>
        <v>0</v>
      </c>
      <c r="CI49" s="146">
        <f t="shared" ca="1" si="45"/>
        <v>0</v>
      </c>
      <c r="CJ49" s="146">
        <f t="shared" ca="1" si="45"/>
        <v>0</v>
      </c>
      <c r="CK49" s="146">
        <f t="shared" ca="1" si="45"/>
        <v>0</v>
      </c>
      <c r="CL49" s="146">
        <f t="shared" ca="1" si="45"/>
        <v>0</v>
      </c>
      <c r="CM49" s="146">
        <f t="shared" ca="1" si="45"/>
        <v>0</v>
      </c>
      <c r="CN49" s="146">
        <f t="shared" ca="1" si="45"/>
        <v>0</v>
      </c>
      <c r="CO49" s="146">
        <f t="shared" ca="1" si="45"/>
        <v>0</v>
      </c>
      <c r="CP49" s="146">
        <f t="shared" ca="1" si="45"/>
        <v>0</v>
      </c>
      <c r="CQ49" s="146">
        <f t="shared" ca="1" si="45"/>
        <v>0</v>
      </c>
      <c r="CR49" s="146">
        <f t="shared" ca="1" si="45"/>
        <v>0</v>
      </c>
      <c r="CS49" s="146">
        <f t="shared" ca="1" si="45"/>
        <v>0</v>
      </c>
      <c r="CT49" s="146">
        <f t="shared" ca="1" si="45"/>
        <v>0</v>
      </c>
      <c r="CU49" s="146">
        <f t="shared" ca="1" si="45"/>
        <v>0</v>
      </c>
      <c r="CV49" s="146">
        <f t="shared" ca="1" si="45"/>
        <v>0</v>
      </c>
      <c r="CW49" s="146">
        <f t="shared" ca="1" si="45"/>
        <v>0</v>
      </c>
      <c r="CX49" s="147">
        <f t="shared" ca="1" si="45"/>
        <v>0</v>
      </c>
    </row>
    <row r="50" spans="3:102" hidden="1" outlineLevel="1" x14ac:dyDescent="0.25">
      <c r="C50" s="4" t="str">
        <f t="shared" si="1"/>
        <v>Line 50: Gross Income. This is a calculation. This is simply the basecase multiplied by the relative scenario.</v>
      </c>
      <c r="E50" s="4">
        <f t="shared" si="2"/>
        <v>50</v>
      </c>
      <c r="F50" s="4" t="s">
        <v>8</v>
      </c>
      <c r="G50" s="4" t="s">
        <v>10</v>
      </c>
      <c r="H50" s="1" t="s">
        <v>21</v>
      </c>
      <c r="I50" s="1" t="s">
        <v>10</v>
      </c>
      <c r="K50" s="1" t="s">
        <v>0</v>
      </c>
      <c r="M50" s="32">
        <f t="shared" ref="M50:AU53" ca="1" si="46">M36*M43</f>
        <v>0</v>
      </c>
      <c r="N50" s="33">
        <f t="shared" ca="1" si="46"/>
        <v>0</v>
      </c>
      <c r="O50" s="33">
        <f t="shared" ca="1" si="46"/>
        <v>0</v>
      </c>
      <c r="P50" s="33">
        <f t="shared" ca="1" si="46"/>
        <v>0</v>
      </c>
      <c r="Q50" s="33">
        <f t="shared" ca="1" si="46"/>
        <v>0</v>
      </c>
      <c r="R50" s="33">
        <f t="shared" ca="1" si="46"/>
        <v>0</v>
      </c>
      <c r="S50" s="33">
        <f t="shared" ca="1" si="46"/>
        <v>0</v>
      </c>
      <c r="T50" s="33">
        <f t="shared" ca="1" si="46"/>
        <v>0</v>
      </c>
      <c r="U50" s="33">
        <f t="shared" ca="1" si="46"/>
        <v>0</v>
      </c>
      <c r="V50" s="33">
        <f t="shared" ca="1" si="46"/>
        <v>0</v>
      </c>
      <c r="W50" s="33">
        <f t="shared" ca="1" si="46"/>
        <v>0</v>
      </c>
      <c r="X50" s="33">
        <f t="shared" ca="1" si="46"/>
        <v>0</v>
      </c>
      <c r="Y50" s="33">
        <f t="shared" ca="1" si="46"/>
        <v>0</v>
      </c>
      <c r="Z50" s="33">
        <f t="shared" ca="1" si="46"/>
        <v>0</v>
      </c>
      <c r="AA50" s="33">
        <f t="shared" ca="1" si="46"/>
        <v>0</v>
      </c>
      <c r="AB50" s="33">
        <f t="shared" ca="1" si="46"/>
        <v>0</v>
      </c>
      <c r="AC50" s="33">
        <f t="shared" ca="1" si="46"/>
        <v>0</v>
      </c>
      <c r="AD50" s="33">
        <f t="shared" ca="1" si="46"/>
        <v>0</v>
      </c>
      <c r="AE50" s="33">
        <f t="shared" ca="1" si="46"/>
        <v>0</v>
      </c>
      <c r="AF50" s="33">
        <f t="shared" ca="1" si="46"/>
        <v>0</v>
      </c>
      <c r="AG50" s="33">
        <f t="shared" ca="1" si="46"/>
        <v>0</v>
      </c>
      <c r="AH50" s="33">
        <f t="shared" ca="1" si="46"/>
        <v>0</v>
      </c>
      <c r="AI50" s="33">
        <f t="shared" ca="1" si="46"/>
        <v>0</v>
      </c>
      <c r="AJ50" s="33">
        <f t="shared" ca="1" si="46"/>
        <v>0</v>
      </c>
      <c r="AK50" s="33">
        <f t="shared" ca="1" si="46"/>
        <v>0</v>
      </c>
      <c r="AL50" s="33">
        <f t="shared" ca="1" si="46"/>
        <v>0</v>
      </c>
      <c r="AM50" s="33">
        <f t="shared" ca="1" si="46"/>
        <v>0</v>
      </c>
      <c r="AN50" s="33">
        <f t="shared" ca="1" si="46"/>
        <v>0</v>
      </c>
      <c r="AO50" s="33">
        <f t="shared" ca="1" si="46"/>
        <v>0</v>
      </c>
      <c r="AP50" s="33">
        <f t="shared" ca="1" si="46"/>
        <v>0</v>
      </c>
      <c r="AQ50" s="33">
        <f t="shared" ca="1" si="46"/>
        <v>0</v>
      </c>
      <c r="AR50" s="33">
        <f t="shared" ca="1" si="46"/>
        <v>0</v>
      </c>
      <c r="AS50" s="33">
        <f t="shared" ca="1" si="46"/>
        <v>0</v>
      </c>
      <c r="AT50" s="33">
        <f t="shared" ca="1" si="46"/>
        <v>0</v>
      </c>
      <c r="AU50" s="34">
        <f t="shared" ca="1" si="46"/>
        <v>0</v>
      </c>
      <c r="BO50" s="156" t="str">
        <f t="shared" si="44"/>
        <v>Operating Expenses</v>
      </c>
      <c r="BP50" s="150">
        <f t="shared" ref="BP50:BY52" ca="1" si="47">-M51</f>
        <v>0</v>
      </c>
      <c r="BQ50" s="150">
        <f t="shared" ca="1" si="47"/>
        <v>0</v>
      </c>
      <c r="BR50" s="150">
        <f t="shared" ca="1" si="47"/>
        <v>0</v>
      </c>
      <c r="BS50" s="150">
        <f t="shared" ca="1" si="47"/>
        <v>0</v>
      </c>
      <c r="BT50" s="150">
        <f t="shared" ca="1" si="47"/>
        <v>0</v>
      </c>
      <c r="BU50" s="150">
        <f t="shared" ca="1" si="47"/>
        <v>0</v>
      </c>
      <c r="BV50" s="150">
        <f t="shared" ca="1" si="47"/>
        <v>0</v>
      </c>
      <c r="BW50" s="150">
        <f t="shared" ca="1" si="47"/>
        <v>0</v>
      </c>
      <c r="BX50" s="150">
        <f t="shared" ca="1" si="47"/>
        <v>0</v>
      </c>
      <c r="BY50" s="150">
        <f t="shared" ca="1" si="47"/>
        <v>0</v>
      </c>
      <c r="BZ50" s="150">
        <f t="shared" ref="BZ50:CI52" ca="1" si="48">-W51</f>
        <v>0</v>
      </c>
      <c r="CA50" s="150">
        <f t="shared" ca="1" si="48"/>
        <v>0</v>
      </c>
      <c r="CB50" s="150">
        <f t="shared" ca="1" si="48"/>
        <v>0</v>
      </c>
      <c r="CC50" s="150">
        <f t="shared" ca="1" si="48"/>
        <v>0</v>
      </c>
      <c r="CD50" s="150">
        <f t="shared" ca="1" si="48"/>
        <v>0</v>
      </c>
      <c r="CE50" s="150">
        <f t="shared" ca="1" si="48"/>
        <v>0</v>
      </c>
      <c r="CF50" s="150">
        <f t="shared" ca="1" si="48"/>
        <v>0</v>
      </c>
      <c r="CG50" s="150">
        <f t="shared" ca="1" si="48"/>
        <v>0</v>
      </c>
      <c r="CH50" s="150">
        <f t="shared" ca="1" si="48"/>
        <v>0</v>
      </c>
      <c r="CI50" s="150">
        <f t="shared" ca="1" si="48"/>
        <v>0</v>
      </c>
      <c r="CJ50" s="150">
        <f t="shared" ref="CJ50:CS52" ca="1" si="49">-AG51</f>
        <v>0</v>
      </c>
      <c r="CK50" s="150">
        <f t="shared" ca="1" si="49"/>
        <v>0</v>
      </c>
      <c r="CL50" s="150">
        <f t="shared" ca="1" si="49"/>
        <v>0</v>
      </c>
      <c r="CM50" s="150">
        <f t="shared" ca="1" si="49"/>
        <v>0</v>
      </c>
      <c r="CN50" s="150">
        <f t="shared" ca="1" si="49"/>
        <v>0</v>
      </c>
      <c r="CO50" s="150">
        <f t="shared" ca="1" si="49"/>
        <v>0</v>
      </c>
      <c r="CP50" s="150">
        <f t="shared" ca="1" si="49"/>
        <v>0</v>
      </c>
      <c r="CQ50" s="150">
        <f t="shared" ca="1" si="49"/>
        <v>0</v>
      </c>
      <c r="CR50" s="150">
        <f t="shared" ca="1" si="49"/>
        <v>0</v>
      </c>
      <c r="CS50" s="150">
        <f t="shared" ca="1" si="49"/>
        <v>0</v>
      </c>
      <c r="CT50" s="150">
        <f t="shared" ref="CT50:CX52" ca="1" si="50">-AQ51</f>
        <v>0</v>
      </c>
      <c r="CU50" s="150">
        <f t="shared" ca="1" si="50"/>
        <v>0</v>
      </c>
      <c r="CV50" s="150">
        <f t="shared" ca="1" si="50"/>
        <v>0</v>
      </c>
      <c r="CW50" s="150">
        <f t="shared" ca="1" si="50"/>
        <v>0</v>
      </c>
      <c r="CX50" s="151">
        <f t="shared" ca="1" si="50"/>
        <v>0</v>
      </c>
    </row>
    <row r="51" spans="3:102" hidden="1" outlineLevel="1" x14ac:dyDescent="0.25">
      <c r="C51" s="4" t="str">
        <f t="shared" si="1"/>
        <v>Line 51: Operating Expenses. This is a calculation. This is simply the basecase multiplied by the relative scenario.</v>
      </c>
      <c r="E51" s="4">
        <f t="shared" si="2"/>
        <v>51</v>
      </c>
      <c r="F51" s="4" t="s">
        <v>8</v>
      </c>
      <c r="G51" s="4" t="s">
        <v>10</v>
      </c>
      <c r="H51" s="1" t="s">
        <v>21</v>
      </c>
      <c r="I51" s="1" t="s">
        <v>10</v>
      </c>
      <c r="K51" s="1" t="s">
        <v>4</v>
      </c>
      <c r="M51" s="35">
        <f t="shared" ca="1" si="46"/>
        <v>0</v>
      </c>
      <c r="N51" s="36">
        <f t="shared" ca="1" si="46"/>
        <v>0</v>
      </c>
      <c r="O51" s="36">
        <f t="shared" ca="1" si="46"/>
        <v>0</v>
      </c>
      <c r="P51" s="36">
        <f t="shared" ca="1" si="46"/>
        <v>0</v>
      </c>
      <c r="Q51" s="36">
        <f t="shared" ca="1" si="46"/>
        <v>0</v>
      </c>
      <c r="R51" s="36">
        <f t="shared" ca="1" si="46"/>
        <v>0</v>
      </c>
      <c r="S51" s="36">
        <f t="shared" ca="1" si="46"/>
        <v>0</v>
      </c>
      <c r="T51" s="36">
        <f t="shared" ca="1" si="46"/>
        <v>0</v>
      </c>
      <c r="U51" s="36">
        <f t="shared" ca="1" si="46"/>
        <v>0</v>
      </c>
      <c r="V51" s="36">
        <f t="shared" ca="1" si="46"/>
        <v>0</v>
      </c>
      <c r="W51" s="36">
        <f t="shared" ca="1" si="46"/>
        <v>0</v>
      </c>
      <c r="X51" s="36">
        <f t="shared" ca="1" si="46"/>
        <v>0</v>
      </c>
      <c r="Y51" s="36">
        <f t="shared" ca="1" si="46"/>
        <v>0</v>
      </c>
      <c r="Z51" s="36">
        <f t="shared" ca="1" si="46"/>
        <v>0</v>
      </c>
      <c r="AA51" s="36">
        <f t="shared" ca="1" si="46"/>
        <v>0</v>
      </c>
      <c r="AB51" s="36">
        <f t="shared" ca="1" si="46"/>
        <v>0</v>
      </c>
      <c r="AC51" s="36">
        <f t="shared" ca="1" si="46"/>
        <v>0</v>
      </c>
      <c r="AD51" s="36">
        <f t="shared" ca="1" si="46"/>
        <v>0</v>
      </c>
      <c r="AE51" s="36">
        <f t="shared" ca="1" si="46"/>
        <v>0</v>
      </c>
      <c r="AF51" s="36">
        <f t="shared" ca="1" si="46"/>
        <v>0</v>
      </c>
      <c r="AG51" s="36">
        <f t="shared" ca="1" si="46"/>
        <v>0</v>
      </c>
      <c r="AH51" s="36">
        <f t="shared" ca="1" si="46"/>
        <v>0</v>
      </c>
      <c r="AI51" s="36">
        <f t="shared" ca="1" si="46"/>
        <v>0</v>
      </c>
      <c r="AJ51" s="36">
        <f t="shared" ca="1" si="46"/>
        <v>0</v>
      </c>
      <c r="AK51" s="36">
        <f t="shared" ca="1" si="46"/>
        <v>0</v>
      </c>
      <c r="AL51" s="36">
        <f t="shared" ca="1" si="46"/>
        <v>0</v>
      </c>
      <c r="AM51" s="36">
        <f t="shared" ca="1" si="46"/>
        <v>0</v>
      </c>
      <c r="AN51" s="36">
        <f t="shared" ca="1" si="46"/>
        <v>0</v>
      </c>
      <c r="AO51" s="36">
        <f t="shared" ca="1" si="46"/>
        <v>0</v>
      </c>
      <c r="AP51" s="36">
        <f t="shared" ca="1" si="46"/>
        <v>0</v>
      </c>
      <c r="AQ51" s="36">
        <f t="shared" ca="1" si="46"/>
        <v>0</v>
      </c>
      <c r="AR51" s="36">
        <f t="shared" ca="1" si="46"/>
        <v>0</v>
      </c>
      <c r="AS51" s="36">
        <f t="shared" ca="1" si="46"/>
        <v>0</v>
      </c>
      <c r="AT51" s="36">
        <f t="shared" ca="1" si="46"/>
        <v>0</v>
      </c>
      <c r="AU51" s="37">
        <f t="shared" ca="1" si="46"/>
        <v>0</v>
      </c>
      <c r="BO51" s="156" t="str">
        <f t="shared" si="44"/>
        <v>Expected Debt Principal Repayments</v>
      </c>
      <c r="BP51" s="150">
        <f t="shared" ca="1" si="47"/>
        <v>0</v>
      </c>
      <c r="BQ51" s="150">
        <f t="shared" ca="1" si="47"/>
        <v>0</v>
      </c>
      <c r="BR51" s="150">
        <f t="shared" ca="1" si="47"/>
        <v>0</v>
      </c>
      <c r="BS51" s="150">
        <f t="shared" ca="1" si="47"/>
        <v>0</v>
      </c>
      <c r="BT51" s="150">
        <f t="shared" ca="1" si="47"/>
        <v>0</v>
      </c>
      <c r="BU51" s="150">
        <f t="shared" ca="1" si="47"/>
        <v>0</v>
      </c>
      <c r="BV51" s="150">
        <f t="shared" ca="1" si="47"/>
        <v>0</v>
      </c>
      <c r="BW51" s="150">
        <f t="shared" ca="1" si="47"/>
        <v>0</v>
      </c>
      <c r="BX51" s="150">
        <f t="shared" ca="1" si="47"/>
        <v>0</v>
      </c>
      <c r="BY51" s="150">
        <f t="shared" ca="1" si="47"/>
        <v>0</v>
      </c>
      <c r="BZ51" s="150">
        <f t="shared" ca="1" si="48"/>
        <v>0</v>
      </c>
      <c r="CA51" s="150">
        <f t="shared" ca="1" si="48"/>
        <v>0</v>
      </c>
      <c r="CB51" s="150">
        <f t="shared" ca="1" si="48"/>
        <v>0</v>
      </c>
      <c r="CC51" s="150">
        <f t="shared" ca="1" si="48"/>
        <v>0</v>
      </c>
      <c r="CD51" s="150">
        <f t="shared" ca="1" si="48"/>
        <v>0</v>
      </c>
      <c r="CE51" s="150">
        <f t="shared" ca="1" si="48"/>
        <v>0</v>
      </c>
      <c r="CF51" s="150">
        <f t="shared" ca="1" si="48"/>
        <v>0</v>
      </c>
      <c r="CG51" s="150">
        <f t="shared" ca="1" si="48"/>
        <v>0</v>
      </c>
      <c r="CH51" s="150">
        <f t="shared" ca="1" si="48"/>
        <v>0</v>
      </c>
      <c r="CI51" s="150">
        <f t="shared" ca="1" si="48"/>
        <v>0</v>
      </c>
      <c r="CJ51" s="150">
        <f t="shared" ca="1" si="49"/>
        <v>0</v>
      </c>
      <c r="CK51" s="150">
        <f t="shared" ca="1" si="49"/>
        <v>0</v>
      </c>
      <c r="CL51" s="150">
        <f t="shared" ca="1" si="49"/>
        <v>0</v>
      </c>
      <c r="CM51" s="150">
        <f t="shared" ca="1" si="49"/>
        <v>0</v>
      </c>
      <c r="CN51" s="150">
        <f t="shared" ca="1" si="49"/>
        <v>0</v>
      </c>
      <c r="CO51" s="150">
        <f t="shared" ca="1" si="49"/>
        <v>0</v>
      </c>
      <c r="CP51" s="150">
        <f t="shared" ca="1" si="49"/>
        <v>0</v>
      </c>
      <c r="CQ51" s="150">
        <f t="shared" ca="1" si="49"/>
        <v>0</v>
      </c>
      <c r="CR51" s="150">
        <f t="shared" ca="1" si="49"/>
        <v>0</v>
      </c>
      <c r="CS51" s="150">
        <f t="shared" ca="1" si="49"/>
        <v>0</v>
      </c>
      <c r="CT51" s="150">
        <f t="shared" ca="1" si="50"/>
        <v>0</v>
      </c>
      <c r="CU51" s="150">
        <f t="shared" ca="1" si="50"/>
        <v>0</v>
      </c>
      <c r="CV51" s="150">
        <f t="shared" ca="1" si="50"/>
        <v>0</v>
      </c>
      <c r="CW51" s="150">
        <f t="shared" ca="1" si="50"/>
        <v>0</v>
      </c>
      <c r="CX51" s="151">
        <f t="shared" ca="1" si="50"/>
        <v>0</v>
      </c>
    </row>
    <row r="52" spans="3:102" hidden="1" outlineLevel="1" x14ac:dyDescent="0.25">
      <c r="C52" s="4" t="str">
        <f t="shared" si="1"/>
        <v>Line 52: Debt Principal payment required. This is a calculation. This is simply the basecase multiplied by the relative scenario.</v>
      </c>
      <c r="E52" s="4">
        <f t="shared" si="2"/>
        <v>52</v>
      </c>
      <c r="F52" s="4" t="s">
        <v>8</v>
      </c>
      <c r="G52" s="4" t="s">
        <v>10</v>
      </c>
      <c r="H52" s="1" t="s">
        <v>21</v>
      </c>
      <c r="I52" s="1" t="s">
        <v>10</v>
      </c>
      <c r="K52" s="1" t="s">
        <v>247</v>
      </c>
      <c r="M52" s="35">
        <f t="shared" ca="1" si="46"/>
        <v>0</v>
      </c>
      <c r="N52" s="36">
        <f t="shared" ca="1" si="46"/>
        <v>0</v>
      </c>
      <c r="O52" s="36">
        <f t="shared" ca="1" si="46"/>
        <v>0</v>
      </c>
      <c r="P52" s="36">
        <f t="shared" ca="1" si="46"/>
        <v>0</v>
      </c>
      <c r="Q52" s="36">
        <f t="shared" ca="1" si="46"/>
        <v>0</v>
      </c>
      <c r="R52" s="36">
        <f t="shared" ca="1" si="46"/>
        <v>0</v>
      </c>
      <c r="S52" s="36">
        <f t="shared" ca="1" si="46"/>
        <v>0</v>
      </c>
      <c r="T52" s="36">
        <f t="shared" ca="1" si="46"/>
        <v>0</v>
      </c>
      <c r="U52" s="36">
        <f t="shared" ca="1" si="46"/>
        <v>0</v>
      </c>
      <c r="V52" s="36">
        <f t="shared" ca="1" si="46"/>
        <v>0</v>
      </c>
      <c r="W52" s="36">
        <f t="shared" ca="1" si="46"/>
        <v>0</v>
      </c>
      <c r="X52" s="36">
        <f t="shared" ca="1" si="46"/>
        <v>0</v>
      </c>
      <c r="Y52" s="36">
        <f t="shared" ca="1" si="46"/>
        <v>0</v>
      </c>
      <c r="Z52" s="36">
        <f t="shared" ca="1" si="46"/>
        <v>0</v>
      </c>
      <c r="AA52" s="36">
        <f t="shared" ca="1" si="46"/>
        <v>0</v>
      </c>
      <c r="AB52" s="36">
        <f t="shared" ca="1" si="46"/>
        <v>0</v>
      </c>
      <c r="AC52" s="36">
        <f t="shared" ca="1" si="46"/>
        <v>0</v>
      </c>
      <c r="AD52" s="36">
        <f t="shared" ca="1" si="46"/>
        <v>0</v>
      </c>
      <c r="AE52" s="36">
        <f t="shared" ca="1" si="46"/>
        <v>0</v>
      </c>
      <c r="AF52" s="36">
        <f t="shared" ca="1" si="46"/>
        <v>0</v>
      </c>
      <c r="AG52" s="36">
        <f t="shared" ca="1" si="46"/>
        <v>0</v>
      </c>
      <c r="AH52" s="36">
        <f t="shared" ca="1" si="46"/>
        <v>0</v>
      </c>
      <c r="AI52" s="36">
        <f t="shared" ca="1" si="46"/>
        <v>0</v>
      </c>
      <c r="AJ52" s="36">
        <f t="shared" ca="1" si="46"/>
        <v>0</v>
      </c>
      <c r="AK52" s="36">
        <f t="shared" ca="1" si="46"/>
        <v>0</v>
      </c>
      <c r="AL52" s="36">
        <f t="shared" ca="1" si="46"/>
        <v>0</v>
      </c>
      <c r="AM52" s="36">
        <f t="shared" ca="1" si="46"/>
        <v>0</v>
      </c>
      <c r="AN52" s="36">
        <f t="shared" ca="1" si="46"/>
        <v>0</v>
      </c>
      <c r="AO52" s="36">
        <f t="shared" ca="1" si="46"/>
        <v>0</v>
      </c>
      <c r="AP52" s="36">
        <f t="shared" ca="1" si="46"/>
        <v>0</v>
      </c>
      <c r="AQ52" s="36">
        <f t="shared" ca="1" si="46"/>
        <v>0</v>
      </c>
      <c r="AR52" s="36">
        <f t="shared" ca="1" si="46"/>
        <v>0</v>
      </c>
      <c r="AS52" s="36">
        <f t="shared" ca="1" si="46"/>
        <v>0</v>
      </c>
      <c r="AT52" s="36">
        <f t="shared" ca="1" si="46"/>
        <v>0</v>
      </c>
      <c r="AU52" s="37">
        <f t="shared" ca="1" si="46"/>
        <v>0</v>
      </c>
      <c r="BO52" s="156" t="str">
        <f t="shared" si="44"/>
        <v>Expected Debt Interest Repayments</v>
      </c>
      <c r="BP52" s="150">
        <f t="shared" ca="1" si="47"/>
        <v>0</v>
      </c>
      <c r="BQ52" s="150">
        <f t="shared" ca="1" si="47"/>
        <v>0</v>
      </c>
      <c r="BR52" s="150">
        <f t="shared" ca="1" si="47"/>
        <v>0</v>
      </c>
      <c r="BS52" s="150">
        <f t="shared" ca="1" si="47"/>
        <v>0</v>
      </c>
      <c r="BT52" s="150">
        <f t="shared" ca="1" si="47"/>
        <v>0</v>
      </c>
      <c r="BU52" s="150">
        <f t="shared" ca="1" si="47"/>
        <v>0</v>
      </c>
      <c r="BV52" s="150">
        <f t="shared" ca="1" si="47"/>
        <v>0</v>
      </c>
      <c r="BW52" s="150">
        <f t="shared" ca="1" si="47"/>
        <v>0</v>
      </c>
      <c r="BX52" s="150">
        <f t="shared" ca="1" si="47"/>
        <v>0</v>
      </c>
      <c r="BY52" s="150">
        <f t="shared" ca="1" si="47"/>
        <v>0</v>
      </c>
      <c r="BZ52" s="150">
        <f t="shared" ca="1" si="48"/>
        <v>0</v>
      </c>
      <c r="CA52" s="150">
        <f t="shared" ca="1" si="48"/>
        <v>0</v>
      </c>
      <c r="CB52" s="150">
        <f t="shared" ca="1" si="48"/>
        <v>0</v>
      </c>
      <c r="CC52" s="150">
        <f t="shared" ca="1" si="48"/>
        <v>0</v>
      </c>
      <c r="CD52" s="150">
        <f t="shared" ca="1" si="48"/>
        <v>0</v>
      </c>
      <c r="CE52" s="150">
        <f t="shared" ca="1" si="48"/>
        <v>0</v>
      </c>
      <c r="CF52" s="150">
        <f t="shared" ca="1" si="48"/>
        <v>0</v>
      </c>
      <c r="CG52" s="150">
        <f t="shared" ca="1" si="48"/>
        <v>0</v>
      </c>
      <c r="CH52" s="150">
        <f t="shared" ca="1" si="48"/>
        <v>0</v>
      </c>
      <c r="CI52" s="150">
        <f t="shared" ca="1" si="48"/>
        <v>0</v>
      </c>
      <c r="CJ52" s="150">
        <f t="shared" ca="1" si="49"/>
        <v>0</v>
      </c>
      <c r="CK52" s="150">
        <f t="shared" ca="1" si="49"/>
        <v>0</v>
      </c>
      <c r="CL52" s="150">
        <f t="shared" ca="1" si="49"/>
        <v>0</v>
      </c>
      <c r="CM52" s="150">
        <f t="shared" ca="1" si="49"/>
        <v>0</v>
      </c>
      <c r="CN52" s="150">
        <f t="shared" ca="1" si="49"/>
        <v>0</v>
      </c>
      <c r="CO52" s="150">
        <f t="shared" ca="1" si="49"/>
        <v>0</v>
      </c>
      <c r="CP52" s="150">
        <f t="shared" ca="1" si="49"/>
        <v>0</v>
      </c>
      <c r="CQ52" s="150">
        <f t="shared" ca="1" si="49"/>
        <v>0</v>
      </c>
      <c r="CR52" s="150">
        <f t="shared" ca="1" si="49"/>
        <v>0</v>
      </c>
      <c r="CS52" s="150">
        <f t="shared" ca="1" si="49"/>
        <v>0</v>
      </c>
      <c r="CT52" s="150">
        <f t="shared" ca="1" si="50"/>
        <v>0</v>
      </c>
      <c r="CU52" s="150">
        <f t="shared" ca="1" si="50"/>
        <v>0</v>
      </c>
      <c r="CV52" s="150">
        <f t="shared" ca="1" si="50"/>
        <v>0</v>
      </c>
      <c r="CW52" s="150">
        <f t="shared" ca="1" si="50"/>
        <v>0</v>
      </c>
      <c r="CX52" s="151">
        <f t="shared" ca="1" si="50"/>
        <v>0</v>
      </c>
    </row>
    <row r="53" spans="3:102" hidden="1" outlineLevel="1" x14ac:dyDescent="0.25">
      <c r="C53" s="4" t="str">
        <f t="shared" si="1"/>
        <v>Line 53: Debt Interest payment required. This is a calculation. This is simply the basecase multiplied by the relative scenario.</v>
      </c>
      <c r="E53" s="4">
        <f t="shared" si="2"/>
        <v>53</v>
      </c>
      <c r="F53" s="4" t="s">
        <v>8</v>
      </c>
      <c r="G53" s="4" t="s">
        <v>10</v>
      </c>
      <c r="H53" s="1" t="s">
        <v>21</v>
      </c>
      <c r="I53" s="1" t="s">
        <v>10</v>
      </c>
      <c r="K53" s="1" t="s">
        <v>46</v>
      </c>
      <c r="M53" s="35">
        <f t="shared" ca="1" si="46"/>
        <v>0</v>
      </c>
      <c r="N53" s="36">
        <f t="shared" ca="1" si="46"/>
        <v>0</v>
      </c>
      <c r="O53" s="36">
        <f t="shared" ca="1" si="46"/>
        <v>0</v>
      </c>
      <c r="P53" s="36">
        <f t="shared" ca="1" si="46"/>
        <v>0</v>
      </c>
      <c r="Q53" s="36">
        <f t="shared" ca="1" si="46"/>
        <v>0</v>
      </c>
      <c r="R53" s="36">
        <f t="shared" ca="1" si="46"/>
        <v>0</v>
      </c>
      <c r="S53" s="36">
        <f t="shared" ca="1" si="46"/>
        <v>0</v>
      </c>
      <c r="T53" s="36">
        <f t="shared" ca="1" si="46"/>
        <v>0</v>
      </c>
      <c r="U53" s="36">
        <f t="shared" ca="1" si="46"/>
        <v>0</v>
      </c>
      <c r="V53" s="36">
        <f t="shared" ca="1" si="46"/>
        <v>0</v>
      </c>
      <c r="W53" s="36">
        <f t="shared" ca="1" si="46"/>
        <v>0</v>
      </c>
      <c r="X53" s="36">
        <f t="shared" ca="1" si="46"/>
        <v>0</v>
      </c>
      <c r="Y53" s="36">
        <f t="shared" ca="1" si="46"/>
        <v>0</v>
      </c>
      <c r="Z53" s="36">
        <f t="shared" ca="1" si="46"/>
        <v>0</v>
      </c>
      <c r="AA53" s="36">
        <f t="shared" ca="1" si="46"/>
        <v>0</v>
      </c>
      <c r="AB53" s="36">
        <f t="shared" ca="1" si="46"/>
        <v>0</v>
      </c>
      <c r="AC53" s="36">
        <f t="shared" ca="1" si="46"/>
        <v>0</v>
      </c>
      <c r="AD53" s="36">
        <f t="shared" ca="1" si="46"/>
        <v>0</v>
      </c>
      <c r="AE53" s="36">
        <f t="shared" ca="1" si="46"/>
        <v>0</v>
      </c>
      <c r="AF53" s="36">
        <f t="shared" ca="1" si="46"/>
        <v>0</v>
      </c>
      <c r="AG53" s="36">
        <f t="shared" ca="1" si="46"/>
        <v>0</v>
      </c>
      <c r="AH53" s="36">
        <f t="shared" ca="1" si="46"/>
        <v>0</v>
      </c>
      <c r="AI53" s="36">
        <f t="shared" ca="1" si="46"/>
        <v>0</v>
      </c>
      <c r="AJ53" s="36">
        <f t="shared" ca="1" si="46"/>
        <v>0</v>
      </c>
      <c r="AK53" s="36">
        <f t="shared" ca="1" si="46"/>
        <v>0</v>
      </c>
      <c r="AL53" s="36">
        <f t="shared" ca="1" si="46"/>
        <v>0</v>
      </c>
      <c r="AM53" s="36">
        <f t="shared" ca="1" si="46"/>
        <v>0</v>
      </c>
      <c r="AN53" s="36">
        <f t="shared" ca="1" si="46"/>
        <v>0</v>
      </c>
      <c r="AO53" s="36">
        <f t="shared" ca="1" si="46"/>
        <v>0</v>
      </c>
      <c r="AP53" s="36">
        <f t="shared" ca="1" si="46"/>
        <v>0</v>
      </c>
      <c r="AQ53" s="36">
        <f t="shared" ca="1" si="46"/>
        <v>0</v>
      </c>
      <c r="AR53" s="36">
        <f t="shared" ca="1" si="46"/>
        <v>0</v>
      </c>
      <c r="AS53" s="36">
        <f t="shared" ca="1" si="46"/>
        <v>0</v>
      </c>
      <c r="AT53" s="36">
        <f t="shared" ca="1" si="46"/>
        <v>0</v>
      </c>
      <c r="AU53" s="37">
        <f t="shared" ca="1" si="46"/>
        <v>0</v>
      </c>
      <c r="BO53" s="156" t="str">
        <f t="shared" si="44"/>
        <v>Direct Support payments</v>
      </c>
      <c r="BP53" s="150">
        <f t="shared" ref="BP53:CX53" ca="1" si="51">-M55</f>
        <v>0</v>
      </c>
      <c r="BQ53" s="150">
        <f t="shared" ca="1" si="51"/>
        <v>0</v>
      </c>
      <c r="BR53" s="150">
        <f t="shared" ca="1" si="51"/>
        <v>0</v>
      </c>
      <c r="BS53" s="150">
        <f t="shared" ca="1" si="51"/>
        <v>0</v>
      </c>
      <c r="BT53" s="150">
        <f t="shared" ca="1" si="51"/>
        <v>0</v>
      </c>
      <c r="BU53" s="150">
        <f t="shared" ca="1" si="51"/>
        <v>0</v>
      </c>
      <c r="BV53" s="150">
        <f t="shared" ca="1" si="51"/>
        <v>0</v>
      </c>
      <c r="BW53" s="150">
        <f t="shared" ca="1" si="51"/>
        <v>0</v>
      </c>
      <c r="BX53" s="150">
        <f t="shared" ca="1" si="51"/>
        <v>0</v>
      </c>
      <c r="BY53" s="150">
        <f t="shared" ca="1" si="51"/>
        <v>0</v>
      </c>
      <c r="BZ53" s="150">
        <f t="shared" ca="1" si="51"/>
        <v>0</v>
      </c>
      <c r="CA53" s="150">
        <f t="shared" ca="1" si="51"/>
        <v>0</v>
      </c>
      <c r="CB53" s="150">
        <f t="shared" ca="1" si="51"/>
        <v>0</v>
      </c>
      <c r="CC53" s="150">
        <f t="shared" ca="1" si="51"/>
        <v>0</v>
      </c>
      <c r="CD53" s="150">
        <f t="shared" ca="1" si="51"/>
        <v>0</v>
      </c>
      <c r="CE53" s="150">
        <f t="shared" ca="1" si="51"/>
        <v>0</v>
      </c>
      <c r="CF53" s="150">
        <f t="shared" ca="1" si="51"/>
        <v>0</v>
      </c>
      <c r="CG53" s="150">
        <f t="shared" ca="1" si="51"/>
        <v>0</v>
      </c>
      <c r="CH53" s="150">
        <f t="shared" ca="1" si="51"/>
        <v>0</v>
      </c>
      <c r="CI53" s="150">
        <f t="shared" ca="1" si="51"/>
        <v>0</v>
      </c>
      <c r="CJ53" s="150">
        <f t="shared" ca="1" si="51"/>
        <v>0</v>
      </c>
      <c r="CK53" s="150">
        <f t="shared" ca="1" si="51"/>
        <v>0</v>
      </c>
      <c r="CL53" s="150">
        <f t="shared" ca="1" si="51"/>
        <v>0</v>
      </c>
      <c r="CM53" s="150">
        <f t="shared" ca="1" si="51"/>
        <v>0</v>
      </c>
      <c r="CN53" s="150">
        <f t="shared" ca="1" si="51"/>
        <v>0</v>
      </c>
      <c r="CO53" s="150">
        <f t="shared" ca="1" si="51"/>
        <v>0</v>
      </c>
      <c r="CP53" s="150">
        <f t="shared" ca="1" si="51"/>
        <v>0</v>
      </c>
      <c r="CQ53" s="150">
        <f t="shared" ca="1" si="51"/>
        <v>0</v>
      </c>
      <c r="CR53" s="150">
        <f t="shared" ca="1" si="51"/>
        <v>0</v>
      </c>
      <c r="CS53" s="150">
        <f t="shared" ca="1" si="51"/>
        <v>0</v>
      </c>
      <c r="CT53" s="150">
        <f t="shared" ca="1" si="51"/>
        <v>0</v>
      </c>
      <c r="CU53" s="150">
        <f t="shared" ca="1" si="51"/>
        <v>0</v>
      </c>
      <c r="CV53" s="150">
        <f t="shared" ca="1" si="51"/>
        <v>0</v>
      </c>
      <c r="CW53" s="150">
        <f t="shared" ca="1" si="51"/>
        <v>0</v>
      </c>
      <c r="CX53" s="151">
        <f t="shared" ca="1" si="51"/>
        <v>0</v>
      </c>
    </row>
    <row r="54" spans="3:102" hidden="1" outlineLevel="1" x14ac:dyDescent="0.25">
      <c r="C54" s="4" t="str">
        <f t="shared" si="1"/>
        <v>Line 54: Net cashflow after debt servicing. This is a calculation. This is the sum of scenario income and costs</v>
      </c>
      <c r="E54" s="4">
        <f t="shared" si="2"/>
        <v>54</v>
      </c>
      <c r="F54" s="4" t="s">
        <v>8</v>
      </c>
      <c r="G54" s="4" t="s">
        <v>10</v>
      </c>
      <c r="H54" s="1" t="s">
        <v>52</v>
      </c>
      <c r="I54" s="1" t="s">
        <v>10</v>
      </c>
      <c r="K54" s="1" t="s">
        <v>16</v>
      </c>
      <c r="M54" s="35">
        <f ca="1">SUM(M50:M53)</f>
        <v>0</v>
      </c>
      <c r="N54" s="36">
        <f t="shared" ref="N54:AU54" ca="1" si="52">SUM(N50:N53)</f>
        <v>0</v>
      </c>
      <c r="O54" s="36">
        <f t="shared" ca="1" si="52"/>
        <v>0</v>
      </c>
      <c r="P54" s="36">
        <f t="shared" ca="1" si="52"/>
        <v>0</v>
      </c>
      <c r="Q54" s="36">
        <f t="shared" ca="1" si="52"/>
        <v>0</v>
      </c>
      <c r="R54" s="36">
        <f t="shared" ca="1" si="52"/>
        <v>0</v>
      </c>
      <c r="S54" s="36">
        <f t="shared" ca="1" si="52"/>
        <v>0</v>
      </c>
      <c r="T54" s="36">
        <f t="shared" ca="1" si="52"/>
        <v>0</v>
      </c>
      <c r="U54" s="36">
        <f t="shared" ca="1" si="52"/>
        <v>0</v>
      </c>
      <c r="V54" s="36">
        <f t="shared" ca="1" si="52"/>
        <v>0</v>
      </c>
      <c r="W54" s="36">
        <f t="shared" ca="1" si="52"/>
        <v>0</v>
      </c>
      <c r="X54" s="36">
        <f t="shared" ca="1" si="52"/>
        <v>0</v>
      </c>
      <c r="Y54" s="36">
        <f t="shared" ca="1" si="52"/>
        <v>0</v>
      </c>
      <c r="Z54" s="36">
        <f t="shared" ca="1" si="52"/>
        <v>0</v>
      </c>
      <c r="AA54" s="36">
        <f t="shared" ca="1" si="52"/>
        <v>0</v>
      </c>
      <c r="AB54" s="36">
        <f t="shared" ca="1" si="52"/>
        <v>0</v>
      </c>
      <c r="AC54" s="36">
        <f t="shared" ca="1" si="52"/>
        <v>0</v>
      </c>
      <c r="AD54" s="36">
        <f t="shared" ca="1" si="52"/>
        <v>0</v>
      </c>
      <c r="AE54" s="36">
        <f t="shared" ca="1" si="52"/>
        <v>0</v>
      </c>
      <c r="AF54" s="36">
        <f t="shared" ca="1" si="52"/>
        <v>0</v>
      </c>
      <c r="AG54" s="36">
        <f t="shared" ca="1" si="52"/>
        <v>0</v>
      </c>
      <c r="AH54" s="36">
        <f t="shared" ca="1" si="52"/>
        <v>0</v>
      </c>
      <c r="AI54" s="36">
        <f t="shared" ca="1" si="52"/>
        <v>0</v>
      </c>
      <c r="AJ54" s="36">
        <f t="shared" ca="1" si="52"/>
        <v>0</v>
      </c>
      <c r="AK54" s="36">
        <f t="shared" ca="1" si="52"/>
        <v>0</v>
      </c>
      <c r="AL54" s="36">
        <f t="shared" ca="1" si="52"/>
        <v>0</v>
      </c>
      <c r="AM54" s="36">
        <f t="shared" ca="1" si="52"/>
        <v>0</v>
      </c>
      <c r="AN54" s="36">
        <f t="shared" ca="1" si="52"/>
        <v>0</v>
      </c>
      <c r="AO54" s="36">
        <f t="shared" ca="1" si="52"/>
        <v>0</v>
      </c>
      <c r="AP54" s="36">
        <f t="shared" ca="1" si="52"/>
        <v>0</v>
      </c>
      <c r="AQ54" s="36">
        <f t="shared" ca="1" si="52"/>
        <v>0</v>
      </c>
      <c r="AR54" s="36">
        <f t="shared" ca="1" si="52"/>
        <v>0</v>
      </c>
      <c r="AS54" s="36">
        <f t="shared" ca="1" si="52"/>
        <v>0</v>
      </c>
      <c r="AT54" s="36">
        <f t="shared" ca="1" si="52"/>
        <v>0</v>
      </c>
      <c r="AU54" s="37">
        <f t="shared" ca="1" si="52"/>
        <v>0</v>
      </c>
      <c r="BO54" s="157" t="str">
        <f t="shared" si="44"/>
        <v>Direct Government receipts</v>
      </c>
      <c r="BP54" s="148">
        <f t="shared" ref="BP54:CX54" ca="1" si="53">M56</f>
        <v>0</v>
      </c>
      <c r="BQ54" s="148">
        <f t="shared" ca="1" si="53"/>
        <v>0</v>
      </c>
      <c r="BR54" s="148">
        <f t="shared" ca="1" si="53"/>
        <v>0</v>
      </c>
      <c r="BS54" s="148">
        <f t="shared" ca="1" si="53"/>
        <v>0</v>
      </c>
      <c r="BT54" s="148">
        <f t="shared" ca="1" si="53"/>
        <v>0</v>
      </c>
      <c r="BU54" s="148">
        <f t="shared" ca="1" si="53"/>
        <v>0</v>
      </c>
      <c r="BV54" s="148">
        <f t="shared" ca="1" si="53"/>
        <v>0</v>
      </c>
      <c r="BW54" s="148">
        <f t="shared" ca="1" si="53"/>
        <v>0</v>
      </c>
      <c r="BX54" s="148">
        <f t="shared" ca="1" si="53"/>
        <v>0</v>
      </c>
      <c r="BY54" s="148">
        <f t="shared" ca="1" si="53"/>
        <v>0</v>
      </c>
      <c r="BZ54" s="148">
        <f t="shared" ca="1" si="53"/>
        <v>0</v>
      </c>
      <c r="CA54" s="148">
        <f t="shared" ca="1" si="53"/>
        <v>0</v>
      </c>
      <c r="CB54" s="148">
        <f t="shared" ca="1" si="53"/>
        <v>0</v>
      </c>
      <c r="CC54" s="148">
        <f t="shared" ca="1" si="53"/>
        <v>0</v>
      </c>
      <c r="CD54" s="148">
        <f t="shared" ca="1" si="53"/>
        <v>0</v>
      </c>
      <c r="CE54" s="148">
        <f t="shared" ca="1" si="53"/>
        <v>0</v>
      </c>
      <c r="CF54" s="148">
        <f t="shared" ca="1" si="53"/>
        <v>0</v>
      </c>
      <c r="CG54" s="148">
        <f t="shared" ca="1" si="53"/>
        <v>0</v>
      </c>
      <c r="CH54" s="148">
        <f t="shared" ca="1" si="53"/>
        <v>0</v>
      </c>
      <c r="CI54" s="148">
        <f t="shared" ca="1" si="53"/>
        <v>0</v>
      </c>
      <c r="CJ54" s="148">
        <f t="shared" ca="1" si="53"/>
        <v>0</v>
      </c>
      <c r="CK54" s="148">
        <f t="shared" ca="1" si="53"/>
        <v>0</v>
      </c>
      <c r="CL54" s="148">
        <f t="shared" ca="1" si="53"/>
        <v>0</v>
      </c>
      <c r="CM54" s="148">
        <f t="shared" ca="1" si="53"/>
        <v>0</v>
      </c>
      <c r="CN54" s="148">
        <f t="shared" ca="1" si="53"/>
        <v>0</v>
      </c>
      <c r="CO54" s="148">
        <f t="shared" ca="1" si="53"/>
        <v>0</v>
      </c>
      <c r="CP54" s="148">
        <f t="shared" ca="1" si="53"/>
        <v>0</v>
      </c>
      <c r="CQ54" s="148">
        <f t="shared" ca="1" si="53"/>
        <v>0</v>
      </c>
      <c r="CR54" s="148">
        <f t="shared" ca="1" si="53"/>
        <v>0</v>
      </c>
      <c r="CS54" s="148">
        <f t="shared" ca="1" si="53"/>
        <v>0</v>
      </c>
      <c r="CT54" s="148">
        <f t="shared" ca="1" si="53"/>
        <v>0</v>
      </c>
      <c r="CU54" s="148">
        <f t="shared" ca="1" si="53"/>
        <v>0</v>
      </c>
      <c r="CV54" s="148">
        <f t="shared" ca="1" si="53"/>
        <v>0</v>
      </c>
      <c r="CW54" s="148">
        <f t="shared" ca="1" si="53"/>
        <v>0</v>
      </c>
      <c r="CX54" s="149">
        <f t="shared" ca="1" si="53"/>
        <v>0</v>
      </c>
    </row>
    <row r="55" spans="3:102" hidden="1" outlineLevel="1" x14ac:dyDescent="0.25">
      <c r="C55" s="4" t="str">
        <f t="shared" si="1"/>
        <v>Line 55: Direct Support payments. This is a calculation. This is simply the basecase multiplied by the relative scenario.</v>
      </c>
      <c r="E55" s="4">
        <f t="shared" si="2"/>
        <v>55</v>
      </c>
      <c r="F55" s="4" t="s">
        <v>8</v>
      </c>
      <c r="G55" s="4" t="s">
        <v>10</v>
      </c>
      <c r="H55" s="1" t="s">
        <v>21</v>
      </c>
      <c r="I55" s="1" t="s">
        <v>10</v>
      </c>
      <c r="K55" s="1" t="str">
        <f>K40</f>
        <v>Direct Support payments</v>
      </c>
      <c r="M55" s="38">
        <f t="shared" ref="M55:AU56" ca="1" si="54">M40*M47</f>
        <v>0</v>
      </c>
      <c r="N55" s="39">
        <f t="shared" ca="1" si="54"/>
        <v>0</v>
      </c>
      <c r="O55" s="39">
        <f t="shared" ca="1" si="54"/>
        <v>0</v>
      </c>
      <c r="P55" s="39">
        <f t="shared" ca="1" si="54"/>
        <v>0</v>
      </c>
      <c r="Q55" s="39">
        <f t="shared" ca="1" si="54"/>
        <v>0</v>
      </c>
      <c r="R55" s="39">
        <f t="shared" ca="1" si="54"/>
        <v>0</v>
      </c>
      <c r="S55" s="39">
        <f t="shared" ca="1" si="54"/>
        <v>0</v>
      </c>
      <c r="T55" s="39">
        <f t="shared" ca="1" si="54"/>
        <v>0</v>
      </c>
      <c r="U55" s="39">
        <f t="shared" ca="1" si="54"/>
        <v>0</v>
      </c>
      <c r="V55" s="39">
        <f t="shared" ca="1" si="54"/>
        <v>0</v>
      </c>
      <c r="W55" s="39">
        <f t="shared" ca="1" si="54"/>
        <v>0</v>
      </c>
      <c r="X55" s="39">
        <f t="shared" ca="1" si="54"/>
        <v>0</v>
      </c>
      <c r="Y55" s="39">
        <f t="shared" ca="1" si="54"/>
        <v>0</v>
      </c>
      <c r="Z55" s="39">
        <f t="shared" ca="1" si="54"/>
        <v>0</v>
      </c>
      <c r="AA55" s="39">
        <f t="shared" ca="1" si="54"/>
        <v>0</v>
      </c>
      <c r="AB55" s="39">
        <f t="shared" ca="1" si="54"/>
        <v>0</v>
      </c>
      <c r="AC55" s="39">
        <f t="shared" ca="1" si="54"/>
        <v>0</v>
      </c>
      <c r="AD55" s="39">
        <f t="shared" ca="1" si="54"/>
        <v>0</v>
      </c>
      <c r="AE55" s="39">
        <f t="shared" ca="1" si="54"/>
        <v>0</v>
      </c>
      <c r="AF55" s="39">
        <f t="shared" ca="1" si="54"/>
        <v>0</v>
      </c>
      <c r="AG55" s="39">
        <f t="shared" ca="1" si="54"/>
        <v>0</v>
      </c>
      <c r="AH55" s="39">
        <f t="shared" ca="1" si="54"/>
        <v>0</v>
      </c>
      <c r="AI55" s="39">
        <f t="shared" ca="1" si="54"/>
        <v>0</v>
      </c>
      <c r="AJ55" s="39">
        <f t="shared" ca="1" si="54"/>
        <v>0</v>
      </c>
      <c r="AK55" s="39">
        <f t="shared" ca="1" si="54"/>
        <v>0</v>
      </c>
      <c r="AL55" s="39">
        <f t="shared" ca="1" si="54"/>
        <v>0</v>
      </c>
      <c r="AM55" s="39">
        <f t="shared" ca="1" si="54"/>
        <v>0</v>
      </c>
      <c r="AN55" s="39">
        <f t="shared" ca="1" si="54"/>
        <v>0</v>
      </c>
      <c r="AO55" s="39">
        <f t="shared" ca="1" si="54"/>
        <v>0</v>
      </c>
      <c r="AP55" s="39">
        <f t="shared" ca="1" si="54"/>
        <v>0</v>
      </c>
      <c r="AQ55" s="39">
        <f t="shared" ca="1" si="54"/>
        <v>0</v>
      </c>
      <c r="AR55" s="39">
        <f t="shared" ca="1" si="54"/>
        <v>0</v>
      </c>
      <c r="AS55" s="39">
        <f t="shared" ca="1" si="54"/>
        <v>0</v>
      </c>
      <c r="AT55" s="39">
        <f t="shared" ca="1" si="54"/>
        <v>0</v>
      </c>
      <c r="AU55" s="40">
        <f t="shared" ca="1" si="54"/>
        <v>0</v>
      </c>
      <c r="BO55" s="155" t="s">
        <v>236</v>
      </c>
      <c r="BP55" s="146">
        <f t="shared" ref="BP55:CX55" ca="1" si="55">BP49-BP50</f>
        <v>0</v>
      </c>
      <c r="BQ55" s="146">
        <f t="shared" ca="1" si="55"/>
        <v>0</v>
      </c>
      <c r="BR55" s="146">
        <f t="shared" ca="1" si="55"/>
        <v>0</v>
      </c>
      <c r="BS55" s="146">
        <f t="shared" ca="1" si="55"/>
        <v>0</v>
      </c>
      <c r="BT55" s="146">
        <f t="shared" ca="1" si="55"/>
        <v>0</v>
      </c>
      <c r="BU55" s="146">
        <f t="shared" ca="1" si="55"/>
        <v>0</v>
      </c>
      <c r="BV55" s="146">
        <f t="shared" ca="1" si="55"/>
        <v>0</v>
      </c>
      <c r="BW55" s="146">
        <f t="shared" ca="1" si="55"/>
        <v>0</v>
      </c>
      <c r="BX55" s="146">
        <f t="shared" ca="1" si="55"/>
        <v>0</v>
      </c>
      <c r="BY55" s="146">
        <f t="shared" ca="1" si="55"/>
        <v>0</v>
      </c>
      <c r="BZ55" s="146">
        <f t="shared" ca="1" si="55"/>
        <v>0</v>
      </c>
      <c r="CA55" s="146">
        <f t="shared" ca="1" si="55"/>
        <v>0</v>
      </c>
      <c r="CB55" s="146">
        <f t="shared" ca="1" si="55"/>
        <v>0</v>
      </c>
      <c r="CC55" s="146">
        <f t="shared" ca="1" si="55"/>
        <v>0</v>
      </c>
      <c r="CD55" s="146">
        <f t="shared" ca="1" si="55"/>
        <v>0</v>
      </c>
      <c r="CE55" s="146">
        <f t="shared" ca="1" si="55"/>
        <v>0</v>
      </c>
      <c r="CF55" s="146">
        <f t="shared" ca="1" si="55"/>
        <v>0</v>
      </c>
      <c r="CG55" s="146">
        <f t="shared" ca="1" si="55"/>
        <v>0</v>
      </c>
      <c r="CH55" s="146">
        <f t="shared" ca="1" si="55"/>
        <v>0</v>
      </c>
      <c r="CI55" s="146">
        <f t="shared" ca="1" si="55"/>
        <v>0</v>
      </c>
      <c r="CJ55" s="146">
        <f t="shared" ca="1" si="55"/>
        <v>0</v>
      </c>
      <c r="CK55" s="146">
        <f t="shared" ca="1" si="55"/>
        <v>0</v>
      </c>
      <c r="CL55" s="146">
        <f t="shared" ca="1" si="55"/>
        <v>0</v>
      </c>
      <c r="CM55" s="146">
        <f t="shared" ca="1" si="55"/>
        <v>0</v>
      </c>
      <c r="CN55" s="146">
        <f t="shared" ca="1" si="55"/>
        <v>0</v>
      </c>
      <c r="CO55" s="146">
        <f t="shared" ca="1" si="55"/>
        <v>0</v>
      </c>
      <c r="CP55" s="146">
        <f t="shared" ca="1" si="55"/>
        <v>0</v>
      </c>
      <c r="CQ55" s="146">
        <f t="shared" ca="1" si="55"/>
        <v>0</v>
      </c>
      <c r="CR55" s="146">
        <f t="shared" ca="1" si="55"/>
        <v>0</v>
      </c>
      <c r="CS55" s="146">
        <f t="shared" ca="1" si="55"/>
        <v>0</v>
      </c>
      <c r="CT55" s="146">
        <f t="shared" ca="1" si="55"/>
        <v>0</v>
      </c>
      <c r="CU55" s="146">
        <f t="shared" ca="1" si="55"/>
        <v>0</v>
      </c>
      <c r="CV55" s="146">
        <f t="shared" ca="1" si="55"/>
        <v>0</v>
      </c>
      <c r="CW55" s="146">
        <f t="shared" ca="1" si="55"/>
        <v>0</v>
      </c>
      <c r="CX55" s="147">
        <f t="shared" ca="1" si="55"/>
        <v>0</v>
      </c>
    </row>
    <row r="56" spans="3:102" ht="15.75" hidden="1" outlineLevel="1" thickBot="1" x14ac:dyDescent="0.3">
      <c r="C56" s="4" t="str">
        <f t="shared" si="1"/>
        <v>Line 56: Direct Government receipts. This is a calculation. This is simply the basecase multiplied by the relative scenario.</v>
      </c>
      <c r="E56" s="4">
        <f t="shared" si="2"/>
        <v>56</v>
      </c>
      <c r="F56" s="4" t="s">
        <v>8</v>
      </c>
      <c r="G56" s="4" t="s">
        <v>10</v>
      </c>
      <c r="H56" s="1" t="s">
        <v>21</v>
      </c>
      <c r="I56" s="1" t="s">
        <v>10</v>
      </c>
      <c r="K56" s="1" t="str">
        <f>K41</f>
        <v>Direct Government receipts</v>
      </c>
      <c r="M56" s="59">
        <f t="shared" ca="1" si="54"/>
        <v>0</v>
      </c>
      <c r="N56" s="60">
        <f t="shared" ca="1" si="54"/>
        <v>0</v>
      </c>
      <c r="O56" s="60">
        <f t="shared" ca="1" si="54"/>
        <v>0</v>
      </c>
      <c r="P56" s="60">
        <f t="shared" ca="1" si="54"/>
        <v>0</v>
      </c>
      <c r="Q56" s="60">
        <f t="shared" ca="1" si="54"/>
        <v>0</v>
      </c>
      <c r="R56" s="60">
        <f t="shared" ca="1" si="54"/>
        <v>0</v>
      </c>
      <c r="S56" s="60">
        <f t="shared" ca="1" si="54"/>
        <v>0</v>
      </c>
      <c r="T56" s="60">
        <f t="shared" ca="1" si="54"/>
        <v>0</v>
      </c>
      <c r="U56" s="60">
        <f t="shared" ca="1" si="54"/>
        <v>0</v>
      </c>
      <c r="V56" s="60">
        <f t="shared" ca="1" si="54"/>
        <v>0</v>
      </c>
      <c r="W56" s="60">
        <f t="shared" ca="1" si="54"/>
        <v>0</v>
      </c>
      <c r="X56" s="60">
        <f t="shared" ca="1" si="54"/>
        <v>0</v>
      </c>
      <c r="Y56" s="60">
        <f t="shared" ca="1" si="54"/>
        <v>0</v>
      </c>
      <c r="Z56" s="60">
        <f t="shared" ca="1" si="54"/>
        <v>0</v>
      </c>
      <c r="AA56" s="60">
        <f t="shared" ca="1" si="54"/>
        <v>0</v>
      </c>
      <c r="AB56" s="60">
        <f t="shared" ca="1" si="54"/>
        <v>0</v>
      </c>
      <c r="AC56" s="60">
        <f t="shared" ca="1" si="54"/>
        <v>0</v>
      </c>
      <c r="AD56" s="60">
        <f t="shared" ca="1" si="54"/>
        <v>0</v>
      </c>
      <c r="AE56" s="60">
        <f t="shared" ca="1" si="54"/>
        <v>0</v>
      </c>
      <c r="AF56" s="60">
        <f t="shared" ca="1" si="54"/>
        <v>0</v>
      </c>
      <c r="AG56" s="60">
        <f t="shared" ca="1" si="54"/>
        <v>0</v>
      </c>
      <c r="AH56" s="60">
        <f t="shared" ca="1" si="54"/>
        <v>0</v>
      </c>
      <c r="AI56" s="60">
        <f t="shared" ca="1" si="54"/>
        <v>0</v>
      </c>
      <c r="AJ56" s="60">
        <f t="shared" ca="1" si="54"/>
        <v>0</v>
      </c>
      <c r="AK56" s="60">
        <f t="shared" ca="1" si="54"/>
        <v>0</v>
      </c>
      <c r="AL56" s="60">
        <f t="shared" ca="1" si="54"/>
        <v>0</v>
      </c>
      <c r="AM56" s="60">
        <f t="shared" ca="1" si="54"/>
        <v>0</v>
      </c>
      <c r="AN56" s="60">
        <f t="shared" ca="1" si="54"/>
        <v>0</v>
      </c>
      <c r="AO56" s="60">
        <f t="shared" ca="1" si="54"/>
        <v>0</v>
      </c>
      <c r="AP56" s="60">
        <f t="shared" ca="1" si="54"/>
        <v>0</v>
      </c>
      <c r="AQ56" s="60">
        <f t="shared" ca="1" si="54"/>
        <v>0</v>
      </c>
      <c r="AR56" s="60">
        <f t="shared" ca="1" si="54"/>
        <v>0</v>
      </c>
      <c r="AS56" s="60">
        <f t="shared" ca="1" si="54"/>
        <v>0</v>
      </c>
      <c r="AT56" s="60">
        <f t="shared" ca="1" si="54"/>
        <v>0</v>
      </c>
      <c r="AU56" s="61">
        <f t="shared" ca="1" si="54"/>
        <v>0</v>
      </c>
      <c r="BO56" s="156" t="s">
        <v>237</v>
      </c>
      <c r="BP56" s="150">
        <f t="shared" ref="BP56:CX56" ca="1" si="56">BP51+BP52</f>
        <v>0</v>
      </c>
      <c r="BQ56" s="150">
        <f t="shared" ca="1" si="56"/>
        <v>0</v>
      </c>
      <c r="BR56" s="150">
        <f t="shared" ca="1" si="56"/>
        <v>0</v>
      </c>
      <c r="BS56" s="150">
        <f t="shared" ca="1" si="56"/>
        <v>0</v>
      </c>
      <c r="BT56" s="150">
        <f t="shared" ca="1" si="56"/>
        <v>0</v>
      </c>
      <c r="BU56" s="150">
        <f t="shared" ca="1" si="56"/>
        <v>0</v>
      </c>
      <c r="BV56" s="150">
        <f t="shared" ca="1" si="56"/>
        <v>0</v>
      </c>
      <c r="BW56" s="150">
        <f t="shared" ca="1" si="56"/>
        <v>0</v>
      </c>
      <c r="BX56" s="150">
        <f t="shared" ca="1" si="56"/>
        <v>0</v>
      </c>
      <c r="BY56" s="150">
        <f t="shared" ca="1" si="56"/>
        <v>0</v>
      </c>
      <c r="BZ56" s="150">
        <f t="shared" ca="1" si="56"/>
        <v>0</v>
      </c>
      <c r="CA56" s="150">
        <f t="shared" ca="1" si="56"/>
        <v>0</v>
      </c>
      <c r="CB56" s="150">
        <f t="shared" ca="1" si="56"/>
        <v>0</v>
      </c>
      <c r="CC56" s="150">
        <f t="shared" ca="1" si="56"/>
        <v>0</v>
      </c>
      <c r="CD56" s="150">
        <f t="shared" ca="1" si="56"/>
        <v>0</v>
      </c>
      <c r="CE56" s="150">
        <f t="shared" ca="1" si="56"/>
        <v>0</v>
      </c>
      <c r="CF56" s="150">
        <f t="shared" ca="1" si="56"/>
        <v>0</v>
      </c>
      <c r="CG56" s="150">
        <f t="shared" ca="1" si="56"/>
        <v>0</v>
      </c>
      <c r="CH56" s="150">
        <f t="shared" ca="1" si="56"/>
        <v>0</v>
      </c>
      <c r="CI56" s="150">
        <f t="shared" ca="1" si="56"/>
        <v>0</v>
      </c>
      <c r="CJ56" s="150">
        <f t="shared" ca="1" si="56"/>
        <v>0</v>
      </c>
      <c r="CK56" s="150">
        <f t="shared" ca="1" si="56"/>
        <v>0</v>
      </c>
      <c r="CL56" s="150">
        <f t="shared" ca="1" si="56"/>
        <v>0</v>
      </c>
      <c r="CM56" s="150">
        <f t="shared" ca="1" si="56"/>
        <v>0</v>
      </c>
      <c r="CN56" s="150">
        <f t="shared" ca="1" si="56"/>
        <v>0</v>
      </c>
      <c r="CO56" s="150">
        <f t="shared" ca="1" si="56"/>
        <v>0</v>
      </c>
      <c r="CP56" s="150">
        <f t="shared" ca="1" si="56"/>
        <v>0</v>
      </c>
      <c r="CQ56" s="150">
        <f t="shared" ca="1" si="56"/>
        <v>0</v>
      </c>
      <c r="CR56" s="150">
        <f t="shared" ca="1" si="56"/>
        <v>0</v>
      </c>
      <c r="CS56" s="150">
        <f t="shared" ca="1" si="56"/>
        <v>0</v>
      </c>
      <c r="CT56" s="150">
        <f t="shared" ca="1" si="56"/>
        <v>0</v>
      </c>
      <c r="CU56" s="150">
        <f t="shared" ca="1" si="56"/>
        <v>0</v>
      </c>
      <c r="CV56" s="150">
        <f t="shared" ca="1" si="56"/>
        <v>0</v>
      </c>
      <c r="CW56" s="150">
        <f t="shared" ca="1" si="56"/>
        <v>0</v>
      </c>
      <c r="CX56" s="151">
        <f t="shared" ca="1" si="56"/>
        <v>0</v>
      </c>
    </row>
    <row r="57" spans="3:102" hidden="1" outlineLevel="1" x14ac:dyDescent="0.25">
      <c r="C57" s="4" t="str">
        <f t="shared" si="1"/>
        <v/>
      </c>
      <c r="E57" s="4">
        <f t="shared" si="2"/>
        <v>57</v>
      </c>
      <c r="G57" s="4" t="s">
        <v>10</v>
      </c>
      <c r="I57" s="1" t="s">
        <v>10</v>
      </c>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BO57" s="157" t="s">
        <v>241</v>
      </c>
      <c r="BP57" s="148">
        <f ca="1">BP53-BP54</f>
        <v>0</v>
      </c>
      <c r="BQ57" s="148">
        <f t="shared" ref="BQ57:CX57" ca="1" si="57">BQ53-BQ54</f>
        <v>0</v>
      </c>
      <c r="BR57" s="148">
        <f t="shared" ca="1" si="57"/>
        <v>0</v>
      </c>
      <c r="BS57" s="148">
        <f t="shared" ca="1" si="57"/>
        <v>0</v>
      </c>
      <c r="BT57" s="148">
        <f t="shared" ca="1" si="57"/>
        <v>0</v>
      </c>
      <c r="BU57" s="148">
        <f t="shared" ca="1" si="57"/>
        <v>0</v>
      </c>
      <c r="BV57" s="148">
        <f t="shared" ca="1" si="57"/>
        <v>0</v>
      </c>
      <c r="BW57" s="148">
        <f t="shared" ca="1" si="57"/>
        <v>0</v>
      </c>
      <c r="BX57" s="148">
        <f t="shared" ca="1" si="57"/>
        <v>0</v>
      </c>
      <c r="BY57" s="148">
        <f t="shared" ca="1" si="57"/>
        <v>0</v>
      </c>
      <c r="BZ57" s="148">
        <f t="shared" ca="1" si="57"/>
        <v>0</v>
      </c>
      <c r="CA57" s="148">
        <f t="shared" ca="1" si="57"/>
        <v>0</v>
      </c>
      <c r="CB57" s="148">
        <f t="shared" ca="1" si="57"/>
        <v>0</v>
      </c>
      <c r="CC57" s="148">
        <f t="shared" ca="1" si="57"/>
        <v>0</v>
      </c>
      <c r="CD57" s="148">
        <f t="shared" ca="1" si="57"/>
        <v>0</v>
      </c>
      <c r="CE57" s="148">
        <f t="shared" ca="1" si="57"/>
        <v>0</v>
      </c>
      <c r="CF57" s="148">
        <f t="shared" ca="1" si="57"/>
        <v>0</v>
      </c>
      <c r="CG57" s="148">
        <f t="shared" ca="1" si="57"/>
        <v>0</v>
      </c>
      <c r="CH57" s="148">
        <f t="shared" ca="1" si="57"/>
        <v>0</v>
      </c>
      <c r="CI57" s="148">
        <f t="shared" ca="1" si="57"/>
        <v>0</v>
      </c>
      <c r="CJ57" s="148">
        <f t="shared" ca="1" si="57"/>
        <v>0</v>
      </c>
      <c r="CK57" s="148">
        <f t="shared" ca="1" si="57"/>
        <v>0</v>
      </c>
      <c r="CL57" s="148">
        <f t="shared" ca="1" si="57"/>
        <v>0</v>
      </c>
      <c r="CM57" s="148">
        <f t="shared" ca="1" si="57"/>
        <v>0</v>
      </c>
      <c r="CN57" s="148">
        <f t="shared" ca="1" si="57"/>
        <v>0</v>
      </c>
      <c r="CO57" s="148">
        <f t="shared" ca="1" si="57"/>
        <v>0</v>
      </c>
      <c r="CP57" s="148">
        <f t="shared" ca="1" si="57"/>
        <v>0</v>
      </c>
      <c r="CQ57" s="148">
        <f t="shared" ca="1" si="57"/>
        <v>0</v>
      </c>
      <c r="CR57" s="148">
        <f t="shared" ca="1" si="57"/>
        <v>0</v>
      </c>
      <c r="CS57" s="148">
        <f t="shared" ca="1" si="57"/>
        <v>0</v>
      </c>
      <c r="CT57" s="148">
        <f t="shared" ca="1" si="57"/>
        <v>0</v>
      </c>
      <c r="CU57" s="148">
        <f t="shared" ca="1" si="57"/>
        <v>0</v>
      </c>
      <c r="CV57" s="148">
        <f t="shared" ca="1" si="57"/>
        <v>0</v>
      </c>
      <c r="CW57" s="148">
        <f t="shared" ca="1" si="57"/>
        <v>0</v>
      </c>
      <c r="CX57" s="149">
        <f t="shared" ca="1" si="57"/>
        <v>0</v>
      </c>
    </row>
    <row r="58" spans="3:102" s="45" customFormat="1" collapsed="1" x14ac:dyDescent="0.25">
      <c r="C58" s="44" t="str">
        <f t="shared" si="1"/>
        <v/>
      </c>
      <c r="D58" s="44"/>
      <c r="E58" s="44">
        <f t="shared" si="2"/>
        <v>58</v>
      </c>
      <c r="F58" s="44"/>
      <c r="G58" s="44" t="s">
        <v>10</v>
      </c>
      <c r="I58" s="45" t="s">
        <v>10</v>
      </c>
    </row>
    <row r="59" spans="3:102" ht="19.5" thickBot="1" x14ac:dyDescent="0.35">
      <c r="C59" s="4" t="str">
        <f t="shared" si="1"/>
        <v>Line 59: . This is a new section of the model. These are the combined cashflow of New Project and Existing Business</v>
      </c>
      <c r="E59" s="4">
        <f t="shared" si="2"/>
        <v>59</v>
      </c>
      <c r="F59" s="4" t="s">
        <v>23</v>
      </c>
      <c r="G59" s="4" t="s">
        <v>10</v>
      </c>
      <c r="H59" s="3" t="s">
        <v>24</v>
      </c>
      <c r="I59" s="1" t="s">
        <v>10</v>
      </c>
      <c r="J59" s="3" t="s">
        <v>22</v>
      </c>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BO59" s="154"/>
      <c r="BP59" s="152">
        <f>M$5</f>
        <v>2020</v>
      </c>
      <c r="BQ59" s="152">
        <f t="shared" ref="BQ59:CX59" si="58">N$5</f>
        <v>2021</v>
      </c>
      <c r="BR59" s="152">
        <f t="shared" si="58"/>
        <v>2022</v>
      </c>
      <c r="BS59" s="152">
        <f t="shared" si="58"/>
        <v>2023</v>
      </c>
      <c r="BT59" s="152">
        <f t="shared" si="58"/>
        <v>2024</v>
      </c>
      <c r="BU59" s="152">
        <f t="shared" si="58"/>
        <v>2025</v>
      </c>
      <c r="BV59" s="152">
        <f t="shared" si="58"/>
        <v>2026</v>
      </c>
      <c r="BW59" s="152">
        <f t="shared" si="58"/>
        <v>2027</v>
      </c>
      <c r="BX59" s="152">
        <f t="shared" si="58"/>
        <v>2028</v>
      </c>
      <c r="BY59" s="152">
        <f t="shared" si="58"/>
        <v>2029</v>
      </c>
      <c r="BZ59" s="152">
        <f t="shared" si="58"/>
        <v>2030</v>
      </c>
      <c r="CA59" s="152">
        <f t="shared" si="58"/>
        <v>2031</v>
      </c>
      <c r="CB59" s="152">
        <f t="shared" si="58"/>
        <v>2032</v>
      </c>
      <c r="CC59" s="152">
        <f t="shared" si="58"/>
        <v>2033</v>
      </c>
      <c r="CD59" s="152">
        <f t="shared" si="58"/>
        <v>2034</v>
      </c>
      <c r="CE59" s="152">
        <f t="shared" si="58"/>
        <v>2035</v>
      </c>
      <c r="CF59" s="152">
        <f t="shared" si="58"/>
        <v>2036</v>
      </c>
      <c r="CG59" s="152">
        <f t="shared" si="58"/>
        <v>2037</v>
      </c>
      <c r="CH59" s="152">
        <f t="shared" si="58"/>
        <v>2038</v>
      </c>
      <c r="CI59" s="152">
        <f t="shared" si="58"/>
        <v>2039</v>
      </c>
      <c r="CJ59" s="152">
        <f t="shared" si="58"/>
        <v>2040</v>
      </c>
      <c r="CK59" s="152">
        <f t="shared" si="58"/>
        <v>2041</v>
      </c>
      <c r="CL59" s="152">
        <f t="shared" si="58"/>
        <v>2042</v>
      </c>
      <c r="CM59" s="152">
        <f t="shared" si="58"/>
        <v>2043</v>
      </c>
      <c r="CN59" s="152">
        <f t="shared" si="58"/>
        <v>2044</v>
      </c>
      <c r="CO59" s="152">
        <f t="shared" si="58"/>
        <v>2045</v>
      </c>
      <c r="CP59" s="152">
        <f t="shared" si="58"/>
        <v>2046</v>
      </c>
      <c r="CQ59" s="152">
        <f t="shared" si="58"/>
        <v>2047</v>
      </c>
      <c r="CR59" s="152">
        <f t="shared" si="58"/>
        <v>2048</v>
      </c>
      <c r="CS59" s="152">
        <f t="shared" si="58"/>
        <v>2049</v>
      </c>
      <c r="CT59" s="152">
        <f t="shared" si="58"/>
        <v>2050</v>
      </c>
      <c r="CU59" s="152">
        <f t="shared" si="58"/>
        <v>2051</v>
      </c>
      <c r="CV59" s="152">
        <f t="shared" si="58"/>
        <v>2052</v>
      </c>
      <c r="CW59" s="152">
        <f t="shared" si="58"/>
        <v>2053</v>
      </c>
      <c r="CX59" s="153">
        <f t="shared" si="58"/>
        <v>2054</v>
      </c>
    </row>
    <row r="60" spans="3:102" x14ac:dyDescent="0.25">
      <c r="C60" s="4" t="str">
        <f t="shared" si="1"/>
        <v>Line 60: Gross Income. This is a calculation. This is simply the sum from the existing and new.</v>
      </c>
      <c r="E60" s="4">
        <f t="shared" si="2"/>
        <v>60</v>
      </c>
      <c r="F60" s="4" t="s">
        <v>8</v>
      </c>
      <c r="G60" s="4" t="s">
        <v>10</v>
      </c>
      <c r="H60" s="1" t="s">
        <v>25</v>
      </c>
      <c r="I60" s="1" t="s">
        <v>10</v>
      </c>
      <c r="K60" s="1" t="s">
        <v>0</v>
      </c>
      <c r="M60" s="32">
        <f t="shared" ref="M60:AU60" ca="1" si="59">M21+M50</f>
        <v>0</v>
      </c>
      <c r="N60" s="33">
        <f t="shared" ca="1" si="59"/>
        <v>0</v>
      </c>
      <c r="O60" s="33">
        <f t="shared" ca="1" si="59"/>
        <v>0</v>
      </c>
      <c r="P60" s="33">
        <f t="shared" ca="1" si="59"/>
        <v>0</v>
      </c>
      <c r="Q60" s="33">
        <f t="shared" ca="1" si="59"/>
        <v>0</v>
      </c>
      <c r="R60" s="33">
        <f t="shared" ca="1" si="59"/>
        <v>0</v>
      </c>
      <c r="S60" s="33">
        <f t="shared" ca="1" si="59"/>
        <v>0</v>
      </c>
      <c r="T60" s="33">
        <f t="shared" ca="1" si="59"/>
        <v>0</v>
      </c>
      <c r="U60" s="33">
        <f t="shared" ca="1" si="59"/>
        <v>0</v>
      </c>
      <c r="V60" s="33">
        <f t="shared" ca="1" si="59"/>
        <v>0</v>
      </c>
      <c r="W60" s="33">
        <f t="shared" ca="1" si="59"/>
        <v>0</v>
      </c>
      <c r="X60" s="33">
        <f t="shared" ca="1" si="59"/>
        <v>0</v>
      </c>
      <c r="Y60" s="33">
        <f t="shared" ca="1" si="59"/>
        <v>0</v>
      </c>
      <c r="Z60" s="33">
        <f t="shared" ca="1" si="59"/>
        <v>0</v>
      </c>
      <c r="AA60" s="33">
        <f t="shared" ca="1" si="59"/>
        <v>0</v>
      </c>
      <c r="AB60" s="33">
        <f t="shared" ca="1" si="59"/>
        <v>0</v>
      </c>
      <c r="AC60" s="33">
        <f t="shared" ca="1" si="59"/>
        <v>0</v>
      </c>
      <c r="AD60" s="33">
        <f t="shared" ca="1" si="59"/>
        <v>0</v>
      </c>
      <c r="AE60" s="33">
        <f t="shared" ca="1" si="59"/>
        <v>0</v>
      </c>
      <c r="AF60" s="33">
        <f t="shared" ca="1" si="59"/>
        <v>0</v>
      </c>
      <c r="AG60" s="33">
        <f t="shared" ca="1" si="59"/>
        <v>0</v>
      </c>
      <c r="AH60" s="33">
        <f t="shared" ca="1" si="59"/>
        <v>0</v>
      </c>
      <c r="AI60" s="33">
        <f t="shared" ca="1" si="59"/>
        <v>0</v>
      </c>
      <c r="AJ60" s="33">
        <f t="shared" ca="1" si="59"/>
        <v>0</v>
      </c>
      <c r="AK60" s="33">
        <f t="shared" ca="1" si="59"/>
        <v>0</v>
      </c>
      <c r="AL60" s="33">
        <f t="shared" ca="1" si="59"/>
        <v>0</v>
      </c>
      <c r="AM60" s="33">
        <f t="shared" ca="1" si="59"/>
        <v>0</v>
      </c>
      <c r="AN60" s="33">
        <f t="shared" ca="1" si="59"/>
        <v>0</v>
      </c>
      <c r="AO60" s="33">
        <f t="shared" ca="1" si="59"/>
        <v>0</v>
      </c>
      <c r="AP60" s="33">
        <f t="shared" ca="1" si="59"/>
        <v>0</v>
      </c>
      <c r="AQ60" s="33">
        <f t="shared" ca="1" si="59"/>
        <v>0</v>
      </c>
      <c r="AR60" s="33">
        <f t="shared" ca="1" si="59"/>
        <v>0</v>
      </c>
      <c r="AS60" s="33">
        <f t="shared" ca="1" si="59"/>
        <v>0</v>
      </c>
      <c r="AT60" s="33">
        <f t="shared" ca="1" si="59"/>
        <v>0</v>
      </c>
      <c r="AU60" s="34">
        <f t="shared" ca="1" si="59"/>
        <v>0</v>
      </c>
      <c r="BO60" s="155" t="str">
        <f>K60</f>
        <v>Gross Income</v>
      </c>
      <c r="BP60" s="146">
        <f ca="1">M60</f>
        <v>0</v>
      </c>
      <c r="BQ60" s="146">
        <f t="shared" ref="BQ60:CX60" ca="1" si="60">N60</f>
        <v>0</v>
      </c>
      <c r="BR60" s="146">
        <f t="shared" ca="1" si="60"/>
        <v>0</v>
      </c>
      <c r="BS60" s="146">
        <f t="shared" ca="1" si="60"/>
        <v>0</v>
      </c>
      <c r="BT60" s="146">
        <f t="shared" ca="1" si="60"/>
        <v>0</v>
      </c>
      <c r="BU60" s="146">
        <f t="shared" ca="1" si="60"/>
        <v>0</v>
      </c>
      <c r="BV60" s="146">
        <f t="shared" ca="1" si="60"/>
        <v>0</v>
      </c>
      <c r="BW60" s="146">
        <f t="shared" ca="1" si="60"/>
        <v>0</v>
      </c>
      <c r="BX60" s="146">
        <f t="shared" ca="1" si="60"/>
        <v>0</v>
      </c>
      <c r="BY60" s="146">
        <f t="shared" ca="1" si="60"/>
        <v>0</v>
      </c>
      <c r="BZ60" s="146">
        <f t="shared" ca="1" si="60"/>
        <v>0</v>
      </c>
      <c r="CA60" s="146">
        <f t="shared" ca="1" si="60"/>
        <v>0</v>
      </c>
      <c r="CB60" s="146">
        <f t="shared" ca="1" si="60"/>
        <v>0</v>
      </c>
      <c r="CC60" s="146">
        <f t="shared" ca="1" si="60"/>
        <v>0</v>
      </c>
      <c r="CD60" s="146">
        <f t="shared" ca="1" si="60"/>
        <v>0</v>
      </c>
      <c r="CE60" s="146">
        <f t="shared" ca="1" si="60"/>
        <v>0</v>
      </c>
      <c r="CF60" s="146">
        <f t="shared" ca="1" si="60"/>
        <v>0</v>
      </c>
      <c r="CG60" s="146">
        <f t="shared" ca="1" si="60"/>
        <v>0</v>
      </c>
      <c r="CH60" s="146">
        <f t="shared" ca="1" si="60"/>
        <v>0</v>
      </c>
      <c r="CI60" s="146">
        <f t="shared" ca="1" si="60"/>
        <v>0</v>
      </c>
      <c r="CJ60" s="146">
        <f t="shared" ca="1" si="60"/>
        <v>0</v>
      </c>
      <c r="CK60" s="146">
        <f t="shared" ca="1" si="60"/>
        <v>0</v>
      </c>
      <c r="CL60" s="146">
        <f t="shared" ca="1" si="60"/>
        <v>0</v>
      </c>
      <c r="CM60" s="146">
        <f t="shared" ca="1" si="60"/>
        <v>0</v>
      </c>
      <c r="CN60" s="146">
        <f t="shared" ca="1" si="60"/>
        <v>0</v>
      </c>
      <c r="CO60" s="146">
        <f t="shared" ca="1" si="60"/>
        <v>0</v>
      </c>
      <c r="CP60" s="146">
        <f t="shared" ca="1" si="60"/>
        <v>0</v>
      </c>
      <c r="CQ60" s="146">
        <f t="shared" ca="1" si="60"/>
        <v>0</v>
      </c>
      <c r="CR60" s="146">
        <f t="shared" ca="1" si="60"/>
        <v>0</v>
      </c>
      <c r="CS60" s="146">
        <f t="shared" ca="1" si="60"/>
        <v>0</v>
      </c>
      <c r="CT60" s="146">
        <f t="shared" ca="1" si="60"/>
        <v>0</v>
      </c>
      <c r="CU60" s="146">
        <f t="shared" ca="1" si="60"/>
        <v>0</v>
      </c>
      <c r="CV60" s="146">
        <f t="shared" ca="1" si="60"/>
        <v>0</v>
      </c>
      <c r="CW60" s="146">
        <f t="shared" ca="1" si="60"/>
        <v>0</v>
      </c>
      <c r="CX60" s="147">
        <f t="shared" ca="1" si="60"/>
        <v>0</v>
      </c>
    </row>
    <row r="61" spans="3:102" x14ac:dyDescent="0.25">
      <c r="C61" s="4" t="str">
        <f t="shared" si="1"/>
        <v>Line 61: Operating Expenses. This is a calculation. This is simply the sum from the existing and new.</v>
      </c>
      <c r="E61" s="4">
        <f t="shared" si="2"/>
        <v>61</v>
      </c>
      <c r="F61" s="4" t="s">
        <v>8</v>
      </c>
      <c r="G61" s="4" t="s">
        <v>10</v>
      </c>
      <c r="H61" s="1" t="s">
        <v>25</v>
      </c>
      <c r="I61" s="1" t="s">
        <v>10</v>
      </c>
      <c r="K61" s="1" t="s">
        <v>4</v>
      </c>
      <c r="M61" s="35">
        <f t="shared" ref="M61:AU61" ca="1" si="61">M22+M51</f>
        <v>0</v>
      </c>
      <c r="N61" s="36">
        <f t="shared" ca="1" si="61"/>
        <v>0</v>
      </c>
      <c r="O61" s="36">
        <f t="shared" ca="1" si="61"/>
        <v>0</v>
      </c>
      <c r="P61" s="36">
        <f t="shared" ca="1" si="61"/>
        <v>0</v>
      </c>
      <c r="Q61" s="36">
        <f t="shared" ca="1" si="61"/>
        <v>0</v>
      </c>
      <c r="R61" s="36">
        <f t="shared" ca="1" si="61"/>
        <v>0</v>
      </c>
      <c r="S61" s="36">
        <f t="shared" ca="1" si="61"/>
        <v>0</v>
      </c>
      <c r="T61" s="36">
        <f t="shared" ca="1" si="61"/>
        <v>0</v>
      </c>
      <c r="U61" s="36">
        <f t="shared" ca="1" si="61"/>
        <v>0</v>
      </c>
      <c r="V61" s="36">
        <f t="shared" ca="1" si="61"/>
        <v>0</v>
      </c>
      <c r="W61" s="36">
        <f t="shared" ca="1" si="61"/>
        <v>0</v>
      </c>
      <c r="X61" s="36">
        <f t="shared" ca="1" si="61"/>
        <v>0</v>
      </c>
      <c r="Y61" s="36">
        <f t="shared" ca="1" si="61"/>
        <v>0</v>
      </c>
      <c r="Z61" s="36">
        <f t="shared" ca="1" si="61"/>
        <v>0</v>
      </c>
      <c r="AA61" s="36">
        <f t="shared" ca="1" si="61"/>
        <v>0</v>
      </c>
      <c r="AB61" s="36">
        <f t="shared" ca="1" si="61"/>
        <v>0</v>
      </c>
      <c r="AC61" s="36">
        <f t="shared" ca="1" si="61"/>
        <v>0</v>
      </c>
      <c r="AD61" s="36">
        <f t="shared" ca="1" si="61"/>
        <v>0</v>
      </c>
      <c r="AE61" s="36">
        <f t="shared" ca="1" si="61"/>
        <v>0</v>
      </c>
      <c r="AF61" s="36">
        <f t="shared" ca="1" si="61"/>
        <v>0</v>
      </c>
      <c r="AG61" s="36">
        <f t="shared" ca="1" si="61"/>
        <v>0</v>
      </c>
      <c r="AH61" s="36">
        <f t="shared" ca="1" si="61"/>
        <v>0</v>
      </c>
      <c r="AI61" s="36">
        <f t="shared" ca="1" si="61"/>
        <v>0</v>
      </c>
      <c r="AJ61" s="36">
        <f t="shared" ca="1" si="61"/>
        <v>0</v>
      </c>
      <c r="AK61" s="36">
        <f t="shared" ca="1" si="61"/>
        <v>0</v>
      </c>
      <c r="AL61" s="36">
        <f t="shared" ca="1" si="61"/>
        <v>0</v>
      </c>
      <c r="AM61" s="36">
        <f t="shared" ca="1" si="61"/>
        <v>0</v>
      </c>
      <c r="AN61" s="36">
        <f t="shared" ca="1" si="61"/>
        <v>0</v>
      </c>
      <c r="AO61" s="36">
        <f t="shared" ca="1" si="61"/>
        <v>0</v>
      </c>
      <c r="AP61" s="36">
        <f t="shared" ca="1" si="61"/>
        <v>0</v>
      </c>
      <c r="AQ61" s="36">
        <f t="shared" ca="1" si="61"/>
        <v>0</v>
      </c>
      <c r="AR61" s="36">
        <f t="shared" ca="1" si="61"/>
        <v>0</v>
      </c>
      <c r="AS61" s="36">
        <f t="shared" ca="1" si="61"/>
        <v>0</v>
      </c>
      <c r="AT61" s="36">
        <f t="shared" ca="1" si="61"/>
        <v>0</v>
      </c>
      <c r="AU61" s="37">
        <f t="shared" ca="1" si="61"/>
        <v>0</v>
      </c>
      <c r="BO61" s="156" t="str">
        <f t="shared" ref="BO61:BO63" si="62">K61</f>
        <v>Operating Expenses</v>
      </c>
      <c r="BP61" s="150">
        <f ca="1">-M61</f>
        <v>0</v>
      </c>
      <c r="BQ61" s="150">
        <f t="shared" ref="BQ61:CF63" ca="1" si="63">-N61</f>
        <v>0</v>
      </c>
      <c r="BR61" s="150">
        <f t="shared" ca="1" si="63"/>
        <v>0</v>
      </c>
      <c r="BS61" s="150">
        <f t="shared" ca="1" si="63"/>
        <v>0</v>
      </c>
      <c r="BT61" s="150">
        <f t="shared" ca="1" si="63"/>
        <v>0</v>
      </c>
      <c r="BU61" s="150">
        <f t="shared" ca="1" si="63"/>
        <v>0</v>
      </c>
      <c r="BV61" s="150">
        <f t="shared" ca="1" si="63"/>
        <v>0</v>
      </c>
      <c r="BW61" s="150">
        <f t="shared" ca="1" si="63"/>
        <v>0</v>
      </c>
      <c r="BX61" s="150">
        <f t="shared" ca="1" si="63"/>
        <v>0</v>
      </c>
      <c r="BY61" s="150">
        <f t="shared" ca="1" si="63"/>
        <v>0</v>
      </c>
      <c r="BZ61" s="150">
        <f t="shared" ca="1" si="63"/>
        <v>0</v>
      </c>
      <c r="CA61" s="150">
        <f t="shared" ca="1" si="63"/>
        <v>0</v>
      </c>
      <c r="CB61" s="150">
        <f t="shared" ca="1" si="63"/>
        <v>0</v>
      </c>
      <c r="CC61" s="150">
        <f t="shared" ca="1" si="63"/>
        <v>0</v>
      </c>
      <c r="CD61" s="150">
        <f t="shared" ca="1" si="63"/>
        <v>0</v>
      </c>
      <c r="CE61" s="150">
        <f t="shared" ca="1" si="63"/>
        <v>0</v>
      </c>
      <c r="CF61" s="150">
        <f t="shared" ca="1" si="63"/>
        <v>0</v>
      </c>
      <c r="CG61" s="150">
        <f t="shared" ref="CG61:CV63" ca="1" si="64">-AD61</f>
        <v>0</v>
      </c>
      <c r="CH61" s="150">
        <f t="shared" ca="1" si="64"/>
        <v>0</v>
      </c>
      <c r="CI61" s="150">
        <f t="shared" ca="1" si="64"/>
        <v>0</v>
      </c>
      <c r="CJ61" s="150">
        <f t="shared" ca="1" si="64"/>
        <v>0</v>
      </c>
      <c r="CK61" s="150">
        <f t="shared" ca="1" si="64"/>
        <v>0</v>
      </c>
      <c r="CL61" s="150">
        <f t="shared" ca="1" si="64"/>
        <v>0</v>
      </c>
      <c r="CM61" s="150">
        <f t="shared" ca="1" si="64"/>
        <v>0</v>
      </c>
      <c r="CN61" s="150">
        <f t="shared" ca="1" si="64"/>
        <v>0</v>
      </c>
      <c r="CO61" s="150">
        <f t="shared" ca="1" si="64"/>
        <v>0</v>
      </c>
      <c r="CP61" s="150">
        <f t="shared" ca="1" si="64"/>
        <v>0</v>
      </c>
      <c r="CQ61" s="150">
        <f t="shared" ca="1" si="64"/>
        <v>0</v>
      </c>
      <c r="CR61" s="150">
        <f t="shared" ca="1" si="64"/>
        <v>0</v>
      </c>
      <c r="CS61" s="150">
        <f t="shared" ca="1" si="64"/>
        <v>0</v>
      </c>
      <c r="CT61" s="150">
        <f t="shared" ca="1" si="64"/>
        <v>0</v>
      </c>
      <c r="CU61" s="150">
        <f t="shared" ca="1" si="64"/>
        <v>0</v>
      </c>
      <c r="CV61" s="150">
        <f t="shared" ca="1" si="64"/>
        <v>0</v>
      </c>
      <c r="CW61" s="150">
        <f t="shared" ref="CW61:CX63" ca="1" si="65">-AT61</f>
        <v>0</v>
      </c>
      <c r="CX61" s="151">
        <f t="shared" ca="1" si="65"/>
        <v>0</v>
      </c>
    </row>
    <row r="62" spans="3:102" x14ac:dyDescent="0.25">
      <c r="C62" s="4" t="str">
        <f t="shared" si="1"/>
        <v>Line 62: Debt Principal payment required. This is a calculation. This is simply the sum from the existing and new.</v>
      </c>
      <c r="E62" s="4">
        <f t="shared" si="2"/>
        <v>62</v>
      </c>
      <c r="F62" s="4" t="s">
        <v>8</v>
      </c>
      <c r="G62" s="4" t="s">
        <v>10</v>
      </c>
      <c r="H62" s="1" t="s">
        <v>25</v>
      </c>
      <c r="I62" s="1" t="s">
        <v>10</v>
      </c>
      <c r="K62" s="1" t="s">
        <v>247</v>
      </c>
      <c r="M62" s="35">
        <f t="shared" ref="M62:AU62" ca="1" si="66">M23+M52</f>
        <v>0</v>
      </c>
      <c r="N62" s="36">
        <f t="shared" ca="1" si="66"/>
        <v>0</v>
      </c>
      <c r="O62" s="36">
        <f t="shared" ca="1" si="66"/>
        <v>0</v>
      </c>
      <c r="P62" s="36">
        <f t="shared" ca="1" si="66"/>
        <v>0</v>
      </c>
      <c r="Q62" s="36">
        <f t="shared" ca="1" si="66"/>
        <v>0</v>
      </c>
      <c r="R62" s="36">
        <f t="shared" ca="1" si="66"/>
        <v>0</v>
      </c>
      <c r="S62" s="36">
        <f t="shared" ca="1" si="66"/>
        <v>0</v>
      </c>
      <c r="T62" s="36">
        <f t="shared" ca="1" si="66"/>
        <v>0</v>
      </c>
      <c r="U62" s="36">
        <f t="shared" ca="1" si="66"/>
        <v>0</v>
      </c>
      <c r="V62" s="36">
        <f t="shared" ca="1" si="66"/>
        <v>0</v>
      </c>
      <c r="W62" s="36">
        <f t="shared" ca="1" si="66"/>
        <v>0</v>
      </c>
      <c r="X62" s="36">
        <f t="shared" ca="1" si="66"/>
        <v>0</v>
      </c>
      <c r="Y62" s="36">
        <f t="shared" ca="1" si="66"/>
        <v>0</v>
      </c>
      <c r="Z62" s="36">
        <f t="shared" ca="1" si="66"/>
        <v>0</v>
      </c>
      <c r="AA62" s="36">
        <f t="shared" ca="1" si="66"/>
        <v>0</v>
      </c>
      <c r="AB62" s="36">
        <f t="shared" ca="1" si="66"/>
        <v>0</v>
      </c>
      <c r="AC62" s="36">
        <f t="shared" ca="1" si="66"/>
        <v>0</v>
      </c>
      <c r="AD62" s="36">
        <f t="shared" ca="1" si="66"/>
        <v>0</v>
      </c>
      <c r="AE62" s="36">
        <f t="shared" ca="1" si="66"/>
        <v>0</v>
      </c>
      <c r="AF62" s="36">
        <f t="shared" ca="1" si="66"/>
        <v>0</v>
      </c>
      <c r="AG62" s="36">
        <f t="shared" ca="1" si="66"/>
        <v>0</v>
      </c>
      <c r="AH62" s="36">
        <f t="shared" ca="1" si="66"/>
        <v>0</v>
      </c>
      <c r="AI62" s="36">
        <f t="shared" ca="1" si="66"/>
        <v>0</v>
      </c>
      <c r="AJ62" s="36">
        <f t="shared" ca="1" si="66"/>
        <v>0</v>
      </c>
      <c r="AK62" s="36">
        <f t="shared" ca="1" si="66"/>
        <v>0</v>
      </c>
      <c r="AL62" s="36">
        <f t="shared" ca="1" si="66"/>
        <v>0</v>
      </c>
      <c r="AM62" s="36">
        <f t="shared" ca="1" si="66"/>
        <v>0</v>
      </c>
      <c r="AN62" s="36">
        <f t="shared" ca="1" si="66"/>
        <v>0</v>
      </c>
      <c r="AO62" s="36">
        <f t="shared" ca="1" si="66"/>
        <v>0</v>
      </c>
      <c r="AP62" s="36">
        <f t="shared" ca="1" si="66"/>
        <v>0</v>
      </c>
      <c r="AQ62" s="36">
        <f t="shared" ca="1" si="66"/>
        <v>0</v>
      </c>
      <c r="AR62" s="36">
        <f t="shared" ca="1" si="66"/>
        <v>0</v>
      </c>
      <c r="AS62" s="36">
        <f t="shared" ca="1" si="66"/>
        <v>0</v>
      </c>
      <c r="AT62" s="36">
        <f t="shared" ca="1" si="66"/>
        <v>0</v>
      </c>
      <c r="AU62" s="37">
        <f t="shared" ca="1" si="66"/>
        <v>0</v>
      </c>
      <c r="BO62" s="156" t="str">
        <f t="shared" si="62"/>
        <v>Debt Principal payment required</v>
      </c>
      <c r="BP62" s="150">
        <f ca="1">-M62</f>
        <v>0</v>
      </c>
      <c r="BQ62" s="150">
        <f t="shared" ca="1" si="63"/>
        <v>0</v>
      </c>
      <c r="BR62" s="150">
        <f t="shared" ca="1" si="63"/>
        <v>0</v>
      </c>
      <c r="BS62" s="150">
        <f t="shared" ca="1" si="63"/>
        <v>0</v>
      </c>
      <c r="BT62" s="150">
        <f t="shared" ca="1" si="63"/>
        <v>0</v>
      </c>
      <c r="BU62" s="150">
        <f t="shared" ca="1" si="63"/>
        <v>0</v>
      </c>
      <c r="BV62" s="150">
        <f t="shared" ca="1" si="63"/>
        <v>0</v>
      </c>
      <c r="BW62" s="150">
        <f t="shared" ca="1" si="63"/>
        <v>0</v>
      </c>
      <c r="BX62" s="150">
        <f t="shared" ca="1" si="63"/>
        <v>0</v>
      </c>
      <c r="BY62" s="150">
        <f t="shared" ca="1" si="63"/>
        <v>0</v>
      </c>
      <c r="BZ62" s="150">
        <f t="shared" ca="1" si="63"/>
        <v>0</v>
      </c>
      <c r="CA62" s="150">
        <f t="shared" ca="1" si="63"/>
        <v>0</v>
      </c>
      <c r="CB62" s="150">
        <f t="shared" ca="1" si="63"/>
        <v>0</v>
      </c>
      <c r="CC62" s="150">
        <f t="shared" ca="1" si="63"/>
        <v>0</v>
      </c>
      <c r="CD62" s="150">
        <f t="shared" ca="1" si="63"/>
        <v>0</v>
      </c>
      <c r="CE62" s="150">
        <f t="shared" ca="1" si="63"/>
        <v>0</v>
      </c>
      <c r="CF62" s="150">
        <f t="shared" ca="1" si="63"/>
        <v>0</v>
      </c>
      <c r="CG62" s="150">
        <f t="shared" ca="1" si="64"/>
        <v>0</v>
      </c>
      <c r="CH62" s="150">
        <f t="shared" ca="1" si="64"/>
        <v>0</v>
      </c>
      <c r="CI62" s="150">
        <f t="shared" ca="1" si="64"/>
        <v>0</v>
      </c>
      <c r="CJ62" s="150">
        <f t="shared" ca="1" si="64"/>
        <v>0</v>
      </c>
      <c r="CK62" s="150">
        <f t="shared" ca="1" si="64"/>
        <v>0</v>
      </c>
      <c r="CL62" s="150">
        <f t="shared" ca="1" si="64"/>
        <v>0</v>
      </c>
      <c r="CM62" s="150">
        <f t="shared" ca="1" si="64"/>
        <v>0</v>
      </c>
      <c r="CN62" s="150">
        <f t="shared" ca="1" si="64"/>
        <v>0</v>
      </c>
      <c r="CO62" s="150">
        <f t="shared" ca="1" si="64"/>
        <v>0</v>
      </c>
      <c r="CP62" s="150">
        <f t="shared" ca="1" si="64"/>
        <v>0</v>
      </c>
      <c r="CQ62" s="150">
        <f t="shared" ca="1" si="64"/>
        <v>0</v>
      </c>
      <c r="CR62" s="150">
        <f t="shared" ca="1" si="64"/>
        <v>0</v>
      </c>
      <c r="CS62" s="150">
        <f t="shared" ca="1" si="64"/>
        <v>0</v>
      </c>
      <c r="CT62" s="150">
        <f t="shared" ca="1" si="64"/>
        <v>0</v>
      </c>
      <c r="CU62" s="150">
        <f t="shared" ca="1" si="64"/>
        <v>0</v>
      </c>
      <c r="CV62" s="150">
        <f t="shared" ca="1" si="64"/>
        <v>0</v>
      </c>
      <c r="CW62" s="150">
        <f t="shared" ca="1" si="65"/>
        <v>0</v>
      </c>
      <c r="CX62" s="151">
        <f t="shared" ca="1" si="65"/>
        <v>0</v>
      </c>
    </row>
    <row r="63" spans="3:102" x14ac:dyDescent="0.25">
      <c r="C63" s="4" t="str">
        <f t="shared" si="1"/>
        <v>Line 63: Debt Interest payment required. This is a calculation. This is simply the sum from the existing and new.</v>
      </c>
      <c r="E63" s="4">
        <f t="shared" si="2"/>
        <v>63</v>
      </c>
      <c r="F63" s="4" t="s">
        <v>8</v>
      </c>
      <c r="G63" s="4" t="s">
        <v>10</v>
      </c>
      <c r="H63" s="1" t="s">
        <v>25</v>
      </c>
      <c r="I63" s="1" t="s">
        <v>10</v>
      </c>
      <c r="K63" s="1" t="s">
        <v>46</v>
      </c>
      <c r="M63" s="35">
        <f t="shared" ref="M63:AU63" ca="1" si="67">M24+M53</f>
        <v>0</v>
      </c>
      <c r="N63" s="36">
        <f t="shared" ca="1" si="67"/>
        <v>0</v>
      </c>
      <c r="O63" s="36">
        <f t="shared" ca="1" si="67"/>
        <v>0</v>
      </c>
      <c r="P63" s="36">
        <f t="shared" ca="1" si="67"/>
        <v>0</v>
      </c>
      <c r="Q63" s="36">
        <f t="shared" ca="1" si="67"/>
        <v>0</v>
      </c>
      <c r="R63" s="36">
        <f t="shared" ca="1" si="67"/>
        <v>0</v>
      </c>
      <c r="S63" s="36">
        <f t="shared" ca="1" si="67"/>
        <v>0</v>
      </c>
      <c r="T63" s="36">
        <f t="shared" ca="1" si="67"/>
        <v>0</v>
      </c>
      <c r="U63" s="36">
        <f t="shared" ca="1" si="67"/>
        <v>0</v>
      </c>
      <c r="V63" s="36">
        <f t="shared" ca="1" si="67"/>
        <v>0</v>
      </c>
      <c r="W63" s="36">
        <f t="shared" ca="1" si="67"/>
        <v>0</v>
      </c>
      <c r="X63" s="36">
        <f t="shared" ca="1" si="67"/>
        <v>0</v>
      </c>
      <c r="Y63" s="36">
        <f t="shared" ca="1" si="67"/>
        <v>0</v>
      </c>
      <c r="Z63" s="36">
        <f t="shared" ca="1" si="67"/>
        <v>0</v>
      </c>
      <c r="AA63" s="36">
        <f t="shared" ca="1" si="67"/>
        <v>0</v>
      </c>
      <c r="AB63" s="36">
        <f t="shared" ca="1" si="67"/>
        <v>0</v>
      </c>
      <c r="AC63" s="36">
        <f t="shared" ca="1" si="67"/>
        <v>0</v>
      </c>
      <c r="AD63" s="36">
        <f t="shared" ca="1" si="67"/>
        <v>0</v>
      </c>
      <c r="AE63" s="36">
        <f t="shared" ca="1" si="67"/>
        <v>0</v>
      </c>
      <c r="AF63" s="36">
        <f t="shared" ca="1" si="67"/>
        <v>0</v>
      </c>
      <c r="AG63" s="36">
        <f t="shared" ca="1" si="67"/>
        <v>0</v>
      </c>
      <c r="AH63" s="36">
        <f t="shared" ca="1" si="67"/>
        <v>0</v>
      </c>
      <c r="AI63" s="36">
        <f t="shared" ca="1" si="67"/>
        <v>0</v>
      </c>
      <c r="AJ63" s="36">
        <f t="shared" ca="1" si="67"/>
        <v>0</v>
      </c>
      <c r="AK63" s="36">
        <f t="shared" ca="1" si="67"/>
        <v>0</v>
      </c>
      <c r="AL63" s="36">
        <f t="shared" ca="1" si="67"/>
        <v>0</v>
      </c>
      <c r="AM63" s="36">
        <f t="shared" ca="1" si="67"/>
        <v>0</v>
      </c>
      <c r="AN63" s="36">
        <f t="shared" ca="1" si="67"/>
        <v>0</v>
      </c>
      <c r="AO63" s="36">
        <f t="shared" ca="1" si="67"/>
        <v>0</v>
      </c>
      <c r="AP63" s="36">
        <f t="shared" ca="1" si="67"/>
        <v>0</v>
      </c>
      <c r="AQ63" s="36">
        <f t="shared" ca="1" si="67"/>
        <v>0</v>
      </c>
      <c r="AR63" s="36">
        <f t="shared" ca="1" si="67"/>
        <v>0</v>
      </c>
      <c r="AS63" s="36">
        <f t="shared" ca="1" si="67"/>
        <v>0</v>
      </c>
      <c r="AT63" s="36">
        <f t="shared" ca="1" si="67"/>
        <v>0</v>
      </c>
      <c r="AU63" s="37">
        <f t="shared" ca="1" si="67"/>
        <v>0</v>
      </c>
      <c r="BO63" s="156" t="str">
        <f t="shared" si="62"/>
        <v>Debt Interest payment required</v>
      </c>
      <c r="BP63" s="150">
        <f ca="1">-M63</f>
        <v>0</v>
      </c>
      <c r="BQ63" s="150">
        <f t="shared" ca="1" si="63"/>
        <v>0</v>
      </c>
      <c r="BR63" s="150">
        <f t="shared" ca="1" si="63"/>
        <v>0</v>
      </c>
      <c r="BS63" s="150">
        <f t="shared" ca="1" si="63"/>
        <v>0</v>
      </c>
      <c r="BT63" s="150">
        <f t="shared" ca="1" si="63"/>
        <v>0</v>
      </c>
      <c r="BU63" s="150">
        <f t="shared" ca="1" si="63"/>
        <v>0</v>
      </c>
      <c r="BV63" s="150">
        <f t="shared" ca="1" si="63"/>
        <v>0</v>
      </c>
      <c r="BW63" s="150">
        <f t="shared" ca="1" si="63"/>
        <v>0</v>
      </c>
      <c r="BX63" s="150">
        <f t="shared" ca="1" si="63"/>
        <v>0</v>
      </c>
      <c r="BY63" s="150">
        <f t="shared" ca="1" si="63"/>
        <v>0</v>
      </c>
      <c r="BZ63" s="150">
        <f t="shared" ca="1" si="63"/>
        <v>0</v>
      </c>
      <c r="CA63" s="150">
        <f t="shared" ca="1" si="63"/>
        <v>0</v>
      </c>
      <c r="CB63" s="150">
        <f t="shared" ca="1" si="63"/>
        <v>0</v>
      </c>
      <c r="CC63" s="150">
        <f t="shared" ca="1" si="63"/>
        <v>0</v>
      </c>
      <c r="CD63" s="150">
        <f t="shared" ca="1" si="63"/>
        <v>0</v>
      </c>
      <c r="CE63" s="150">
        <f t="shared" ca="1" si="63"/>
        <v>0</v>
      </c>
      <c r="CF63" s="150">
        <f t="shared" ca="1" si="63"/>
        <v>0</v>
      </c>
      <c r="CG63" s="150">
        <f t="shared" ca="1" si="64"/>
        <v>0</v>
      </c>
      <c r="CH63" s="150">
        <f t="shared" ca="1" si="64"/>
        <v>0</v>
      </c>
      <c r="CI63" s="150">
        <f t="shared" ca="1" si="64"/>
        <v>0</v>
      </c>
      <c r="CJ63" s="150">
        <f t="shared" ca="1" si="64"/>
        <v>0</v>
      </c>
      <c r="CK63" s="150">
        <f t="shared" ca="1" si="64"/>
        <v>0</v>
      </c>
      <c r="CL63" s="150">
        <f t="shared" ca="1" si="64"/>
        <v>0</v>
      </c>
      <c r="CM63" s="150">
        <f t="shared" ca="1" si="64"/>
        <v>0</v>
      </c>
      <c r="CN63" s="150">
        <f t="shared" ca="1" si="64"/>
        <v>0</v>
      </c>
      <c r="CO63" s="150">
        <f t="shared" ca="1" si="64"/>
        <v>0</v>
      </c>
      <c r="CP63" s="150">
        <f t="shared" ca="1" si="64"/>
        <v>0</v>
      </c>
      <c r="CQ63" s="150">
        <f t="shared" ca="1" si="64"/>
        <v>0</v>
      </c>
      <c r="CR63" s="150">
        <f t="shared" ca="1" si="64"/>
        <v>0</v>
      </c>
      <c r="CS63" s="150">
        <f t="shared" ca="1" si="64"/>
        <v>0</v>
      </c>
      <c r="CT63" s="150">
        <f t="shared" ca="1" si="64"/>
        <v>0</v>
      </c>
      <c r="CU63" s="150">
        <f t="shared" ca="1" si="64"/>
        <v>0</v>
      </c>
      <c r="CV63" s="150">
        <f t="shared" ca="1" si="64"/>
        <v>0</v>
      </c>
      <c r="CW63" s="150">
        <f t="shared" ca="1" si="65"/>
        <v>0</v>
      </c>
      <c r="CX63" s="151">
        <f t="shared" ca="1" si="65"/>
        <v>0</v>
      </c>
    </row>
    <row r="64" spans="3:102" ht="15.75" thickBot="1" x14ac:dyDescent="0.3">
      <c r="C64" s="4" t="str">
        <f t="shared" si="1"/>
        <v>Line 64: Net cashflow after debt servicing. This is a calculation. This is the sum of the combined income paying the combined debt.</v>
      </c>
      <c r="E64" s="4">
        <f t="shared" si="2"/>
        <v>64</v>
      </c>
      <c r="F64" s="4" t="s">
        <v>8</v>
      </c>
      <c r="G64" s="4" t="s">
        <v>10</v>
      </c>
      <c r="H64" s="1" t="s">
        <v>53</v>
      </c>
      <c r="I64" s="1" t="s">
        <v>10</v>
      </c>
      <c r="K64" s="1" t="s">
        <v>16</v>
      </c>
      <c r="M64" s="35">
        <f t="shared" ref="M64:AU64" ca="1" si="68">M25+M54</f>
        <v>0</v>
      </c>
      <c r="N64" s="36">
        <f t="shared" ca="1" si="68"/>
        <v>0</v>
      </c>
      <c r="O64" s="36">
        <f t="shared" ca="1" si="68"/>
        <v>0</v>
      </c>
      <c r="P64" s="36">
        <f t="shared" ca="1" si="68"/>
        <v>0</v>
      </c>
      <c r="Q64" s="36">
        <f t="shared" ca="1" si="68"/>
        <v>0</v>
      </c>
      <c r="R64" s="36">
        <f t="shared" ca="1" si="68"/>
        <v>0</v>
      </c>
      <c r="S64" s="36">
        <f t="shared" ca="1" si="68"/>
        <v>0</v>
      </c>
      <c r="T64" s="36">
        <f t="shared" ca="1" si="68"/>
        <v>0</v>
      </c>
      <c r="U64" s="36">
        <f t="shared" ca="1" si="68"/>
        <v>0</v>
      </c>
      <c r="V64" s="36">
        <f t="shared" ca="1" si="68"/>
        <v>0</v>
      </c>
      <c r="W64" s="36">
        <f t="shared" ca="1" si="68"/>
        <v>0</v>
      </c>
      <c r="X64" s="36">
        <f t="shared" ca="1" si="68"/>
        <v>0</v>
      </c>
      <c r="Y64" s="36">
        <f t="shared" ca="1" si="68"/>
        <v>0</v>
      </c>
      <c r="Z64" s="36">
        <f t="shared" ca="1" si="68"/>
        <v>0</v>
      </c>
      <c r="AA64" s="36">
        <f t="shared" ca="1" si="68"/>
        <v>0</v>
      </c>
      <c r="AB64" s="36">
        <f t="shared" ca="1" si="68"/>
        <v>0</v>
      </c>
      <c r="AC64" s="36">
        <f t="shared" ca="1" si="68"/>
        <v>0</v>
      </c>
      <c r="AD64" s="36">
        <f t="shared" ca="1" si="68"/>
        <v>0</v>
      </c>
      <c r="AE64" s="36">
        <f t="shared" ca="1" si="68"/>
        <v>0</v>
      </c>
      <c r="AF64" s="36">
        <f t="shared" ca="1" si="68"/>
        <v>0</v>
      </c>
      <c r="AG64" s="36">
        <f t="shared" ca="1" si="68"/>
        <v>0</v>
      </c>
      <c r="AH64" s="36">
        <f t="shared" ca="1" si="68"/>
        <v>0</v>
      </c>
      <c r="AI64" s="36">
        <f t="shared" ca="1" si="68"/>
        <v>0</v>
      </c>
      <c r="AJ64" s="36">
        <f t="shared" ca="1" si="68"/>
        <v>0</v>
      </c>
      <c r="AK64" s="36">
        <f t="shared" ca="1" si="68"/>
        <v>0</v>
      </c>
      <c r="AL64" s="36">
        <f t="shared" ca="1" si="68"/>
        <v>0</v>
      </c>
      <c r="AM64" s="36">
        <f t="shared" ca="1" si="68"/>
        <v>0</v>
      </c>
      <c r="AN64" s="36">
        <f t="shared" ca="1" si="68"/>
        <v>0</v>
      </c>
      <c r="AO64" s="36">
        <f t="shared" ca="1" si="68"/>
        <v>0</v>
      </c>
      <c r="AP64" s="36">
        <f t="shared" ca="1" si="68"/>
        <v>0</v>
      </c>
      <c r="AQ64" s="36">
        <f t="shared" ca="1" si="68"/>
        <v>0</v>
      </c>
      <c r="AR64" s="36">
        <f t="shared" ca="1" si="68"/>
        <v>0</v>
      </c>
      <c r="AS64" s="36">
        <f t="shared" ca="1" si="68"/>
        <v>0</v>
      </c>
      <c r="AT64" s="36">
        <f t="shared" ca="1" si="68"/>
        <v>0</v>
      </c>
      <c r="AU64" s="37">
        <f t="shared" ca="1" si="68"/>
        <v>0</v>
      </c>
      <c r="BO64" s="156" t="str">
        <f>K67</f>
        <v>Direct Support payments</v>
      </c>
      <c r="BP64" s="150">
        <f ca="1">-M67</f>
        <v>0</v>
      </c>
      <c r="BQ64" s="150">
        <f t="shared" ref="BQ64:CX64" ca="1" si="69">-N67</f>
        <v>0</v>
      </c>
      <c r="BR64" s="150">
        <f t="shared" ca="1" si="69"/>
        <v>0</v>
      </c>
      <c r="BS64" s="150">
        <f t="shared" ca="1" si="69"/>
        <v>0</v>
      </c>
      <c r="BT64" s="150">
        <f t="shared" ca="1" si="69"/>
        <v>0</v>
      </c>
      <c r="BU64" s="150">
        <f t="shared" ca="1" si="69"/>
        <v>0</v>
      </c>
      <c r="BV64" s="150">
        <f t="shared" ca="1" si="69"/>
        <v>0</v>
      </c>
      <c r="BW64" s="150">
        <f t="shared" ca="1" si="69"/>
        <v>0</v>
      </c>
      <c r="BX64" s="150">
        <f t="shared" ca="1" si="69"/>
        <v>0</v>
      </c>
      <c r="BY64" s="150">
        <f t="shared" ca="1" si="69"/>
        <v>0</v>
      </c>
      <c r="BZ64" s="150">
        <f t="shared" ca="1" si="69"/>
        <v>0</v>
      </c>
      <c r="CA64" s="150">
        <f t="shared" ca="1" si="69"/>
        <v>0</v>
      </c>
      <c r="CB64" s="150">
        <f t="shared" ca="1" si="69"/>
        <v>0</v>
      </c>
      <c r="CC64" s="150">
        <f t="shared" ca="1" si="69"/>
        <v>0</v>
      </c>
      <c r="CD64" s="150">
        <f t="shared" ca="1" si="69"/>
        <v>0</v>
      </c>
      <c r="CE64" s="150">
        <f t="shared" ca="1" si="69"/>
        <v>0</v>
      </c>
      <c r="CF64" s="150">
        <f t="shared" ca="1" si="69"/>
        <v>0</v>
      </c>
      <c r="CG64" s="150">
        <f t="shared" ca="1" si="69"/>
        <v>0</v>
      </c>
      <c r="CH64" s="150">
        <f t="shared" ca="1" si="69"/>
        <v>0</v>
      </c>
      <c r="CI64" s="150">
        <f t="shared" ca="1" si="69"/>
        <v>0</v>
      </c>
      <c r="CJ64" s="150">
        <f t="shared" ca="1" si="69"/>
        <v>0</v>
      </c>
      <c r="CK64" s="150">
        <f t="shared" ca="1" si="69"/>
        <v>0</v>
      </c>
      <c r="CL64" s="150">
        <f t="shared" ca="1" si="69"/>
        <v>0</v>
      </c>
      <c r="CM64" s="150">
        <f t="shared" ca="1" si="69"/>
        <v>0</v>
      </c>
      <c r="CN64" s="150">
        <f t="shared" ca="1" si="69"/>
        <v>0</v>
      </c>
      <c r="CO64" s="150">
        <f t="shared" ca="1" si="69"/>
        <v>0</v>
      </c>
      <c r="CP64" s="150">
        <f t="shared" ca="1" si="69"/>
        <v>0</v>
      </c>
      <c r="CQ64" s="150">
        <f t="shared" ca="1" si="69"/>
        <v>0</v>
      </c>
      <c r="CR64" s="150">
        <f t="shared" ca="1" si="69"/>
        <v>0</v>
      </c>
      <c r="CS64" s="150">
        <f t="shared" ca="1" si="69"/>
        <v>0</v>
      </c>
      <c r="CT64" s="150">
        <f t="shared" ca="1" si="69"/>
        <v>0</v>
      </c>
      <c r="CU64" s="150">
        <f t="shared" ca="1" si="69"/>
        <v>0</v>
      </c>
      <c r="CV64" s="150">
        <f t="shared" ca="1" si="69"/>
        <v>0</v>
      </c>
      <c r="CW64" s="150">
        <f t="shared" ca="1" si="69"/>
        <v>0</v>
      </c>
      <c r="CX64" s="151">
        <f t="shared" ca="1" si="69"/>
        <v>0</v>
      </c>
    </row>
    <row r="65" spans="3:102" ht="15.75" thickBot="1" x14ac:dyDescent="0.3">
      <c r="C65" s="4" t="str">
        <f t="shared" si="1"/>
        <v>Line 65: Percent of combined debt shortfall guaranteed by government. This is an input. This determines the extent to which the Government has effectively guaranteed the debt.</v>
      </c>
      <c r="E65" s="4">
        <f t="shared" si="2"/>
        <v>65</v>
      </c>
      <c r="F65" s="4" t="s">
        <v>6</v>
      </c>
      <c r="G65" s="4" t="s">
        <v>10</v>
      </c>
      <c r="H65" s="1" t="s">
        <v>20</v>
      </c>
      <c r="I65" s="1" t="s">
        <v>10</v>
      </c>
      <c r="K65" s="1" t="s">
        <v>51</v>
      </c>
      <c r="M65" s="191">
        <f>'Input Cashflows'!M63</f>
        <v>1</v>
      </c>
      <c r="N65" s="18">
        <f t="shared" ref="N65:AU65" si="70">M65</f>
        <v>1</v>
      </c>
      <c r="O65" s="18">
        <f t="shared" si="70"/>
        <v>1</v>
      </c>
      <c r="P65" s="18">
        <f t="shared" si="70"/>
        <v>1</v>
      </c>
      <c r="Q65" s="18">
        <f t="shared" si="70"/>
        <v>1</v>
      </c>
      <c r="R65" s="18">
        <f t="shared" si="70"/>
        <v>1</v>
      </c>
      <c r="S65" s="18">
        <f t="shared" si="70"/>
        <v>1</v>
      </c>
      <c r="T65" s="18">
        <f t="shared" si="70"/>
        <v>1</v>
      </c>
      <c r="U65" s="18">
        <f t="shared" si="70"/>
        <v>1</v>
      </c>
      <c r="V65" s="18">
        <f t="shared" si="70"/>
        <v>1</v>
      </c>
      <c r="W65" s="18">
        <f t="shared" si="70"/>
        <v>1</v>
      </c>
      <c r="X65" s="18">
        <f t="shared" si="70"/>
        <v>1</v>
      </c>
      <c r="Y65" s="18">
        <f t="shared" si="70"/>
        <v>1</v>
      </c>
      <c r="Z65" s="18">
        <f t="shared" si="70"/>
        <v>1</v>
      </c>
      <c r="AA65" s="18">
        <f t="shared" si="70"/>
        <v>1</v>
      </c>
      <c r="AB65" s="18">
        <f t="shared" si="70"/>
        <v>1</v>
      </c>
      <c r="AC65" s="18">
        <f t="shared" si="70"/>
        <v>1</v>
      </c>
      <c r="AD65" s="18">
        <f t="shared" si="70"/>
        <v>1</v>
      </c>
      <c r="AE65" s="18">
        <f t="shared" si="70"/>
        <v>1</v>
      </c>
      <c r="AF65" s="18">
        <f t="shared" si="70"/>
        <v>1</v>
      </c>
      <c r="AG65" s="18">
        <f t="shared" si="70"/>
        <v>1</v>
      </c>
      <c r="AH65" s="18">
        <f t="shared" si="70"/>
        <v>1</v>
      </c>
      <c r="AI65" s="18">
        <f t="shared" si="70"/>
        <v>1</v>
      </c>
      <c r="AJ65" s="18">
        <f t="shared" si="70"/>
        <v>1</v>
      </c>
      <c r="AK65" s="18">
        <f t="shared" si="70"/>
        <v>1</v>
      </c>
      <c r="AL65" s="18">
        <f t="shared" si="70"/>
        <v>1</v>
      </c>
      <c r="AM65" s="18">
        <f t="shared" si="70"/>
        <v>1</v>
      </c>
      <c r="AN65" s="18">
        <f t="shared" si="70"/>
        <v>1</v>
      </c>
      <c r="AO65" s="18">
        <f t="shared" si="70"/>
        <v>1</v>
      </c>
      <c r="AP65" s="18">
        <f t="shared" si="70"/>
        <v>1</v>
      </c>
      <c r="AQ65" s="18">
        <f t="shared" si="70"/>
        <v>1</v>
      </c>
      <c r="AR65" s="18">
        <f t="shared" si="70"/>
        <v>1</v>
      </c>
      <c r="AS65" s="18">
        <f t="shared" si="70"/>
        <v>1</v>
      </c>
      <c r="AT65" s="18">
        <f t="shared" si="70"/>
        <v>1</v>
      </c>
      <c r="AU65" s="19">
        <f t="shared" si="70"/>
        <v>1</v>
      </c>
      <c r="BO65" s="157" t="str">
        <f>K68</f>
        <v>Direct Government receipts</v>
      </c>
      <c r="BP65" s="148">
        <f ca="1">M68</f>
        <v>0</v>
      </c>
      <c r="BQ65" s="148">
        <f t="shared" ref="BQ65:CX65" ca="1" si="71">N68</f>
        <v>0</v>
      </c>
      <c r="BR65" s="148">
        <f t="shared" ca="1" si="71"/>
        <v>0</v>
      </c>
      <c r="BS65" s="148">
        <f t="shared" ca="1" si="71"/>
        <v>0</v>
      </c>
      <c r="BT65" s="148">
        <f t="shared" ca="1" si="71"/>
        <v>0</v>
      </c>
      <c r="BU65" s="148">
        <f t="shared" ca="1" si="71"/>
        <v>0</v>
      </c>
      <c r="BV65" s="148">
        <f t="shared" ca="1" si="71"/>
        <v>0</v>
      </c>
      <c r="BW65" s="148">
        <f t="shared" ca="1" si="71"/>
        <v>0</v>
      </c>
      <c r="BX65" s="148">
        <f t="shared" ca="1" si="71"/>
        <v>0</v>
      </c>
      <c r="BY65" s="148">
        <f t="shared" ca="1" si="71"/>
        <v>0</v>
      </c>
      <c r="BZ65" s="148">
        <f t="shared" ca="1" si="71"/>
        <v>0</v>
      </c>
      <c r="CA65" s="148">
        <f t="shared" ca="1" si="71"/>
        <v>0</v>
      </c>
      <c r="CB65" s="148">
        <f t="shared" ca="1" si="71"/>
        <v>0</v>
      </c>
      <c r="CC65" s="148">
        <f t="shared" ca="1" si="71"/>
        <v>0</v>
      </c>
      <c r="CD65" s="148">
        <f t="shared" ca="1" si="71"/>
        <v>0</v>
      </c>
      <c r="CE65" s="148">
        <f t="shared" ca="1" si="71"/>
        <v>0</v>
      </c>
      <c r="CF65" s="148">
        <f t="shared" ca="1" si="71"/>
        <v>0</v>
      </c>
      <c r="CG65" s="148">
        <f t="shared" ca="1" si="71"/>
        <v>0</v>
      </c>
      <c r="CH65" s="148">
        <f t="shared" ca="1" si="71"/>
        <v>0</v>
      </c>
      <c r="CI65" s="148">
        <f t="shared" ca="1" si="71"/>
        <v>0</v>
      </c>
      <c r="CJ65" s="148">
        <f t="shared" ca="1" si="71"/>
        <v>0</v>
      </c>
      <c r="CK65" s="148">
        <f t="shared" ca="1" si="71"/>
        <v>0</v>
      </c>
      <c r="CL65" s="148">
        <f t="shared" ca="1" si="71"/>
        <v>0</v>
      </c>
      <c r="CM65" s="148">
        <f t="shared" ca="1" si="71"/>
        <v>0</v>
      </c>
      <c r="CN65" s="148">
        <f t="shared" ca="1" si="71"/>
        <v>0</v>
      </c>
      <c r="CO65" s="148">
        <f t="shared" ca="1" si="71"/>
        <v>0</v>
      </c>
      <c r="CP65" s="148">
        <f t="shared" ca="1" si="71"/>
        <v>0</v>
      </c>
      <c r="CQ65" s="148">
        <f t="shared" ca="1" si="71"/>
        <v>0</v>
      </c>
      <c r="CR65" s="148">
        <f t="shared" ca="1" si="71"/>
        <v>0</v>
      </c>
      <c r="CS65" s="148">
        <f t="shared" ca="1" si="71"/>
        <v>0</v>
      </c>
      <c r="CT65" s="148">
        <f t="shared" ca="1" si="71"/>
        <v>0</v>
      </c>
      <c r="CU65" s="148">
        <f t="shared" ca="1" si="71"/>
        <v>0</v>
      </c>
      <c r="CV65" s="148">
        <f t="shared" ca="1" si="71"/>
        <v>0</v>
      </c>
      <c r="CW65" s="148">
        <f t="shared" ca="1" si="71"/>
        <v>0</v>
      </c>
      <c r="CX65" s="149">
        <f t="shared" ca="1" si="71"/>
        <v>0</v>
      </c>
    </row>
    <row r="66" spans="3:102" ht="15.75" thickBot="1" x14ac:dyDescent="0.3">
      <c r="C66" s="4" t="str">
        <f t="shared" si="1"/>
        <v>Line 66: Debt payments made by Government for Guarantee on Debt of combined business and project. This is a calculation. This is the combined shortfall multiplied by the Government's responsibility.</v>
      </c>
      <c r="E66" s="4">
        <f t="shared" si="2"/>
        <v>66</v>
      </c>
      <c r="F66" s="4" t="s">
        <v>8</v>
      </c>
      <c r="G66" s="4" t="s">
        <v>10</v>
      </c>
      <c r="H66" s="1" t="s">
        <v>26</v>
      </c>
      <c r="I66" s="1" t="s">
        <v>10</v>
      </c>
      <c r="K66" s="1" t="s">
        <v>54</v>
      </c>
      <c r="M66" s="47">
        <f ca="1">MIN(0,M64)*M65</f>
        <v>0</v>
      </c>
      <c r="N66" s="42">
        <f t="shared" ref="N66:AU66" ca="1" si="72">MIN(0,N64)*N65</f>
        <v>0</v>
      </c>
      <c r="O66" s="42">
        <f t="shared" ca="1" si="72"/>
        <v>0</v>
      </c>
      <c r="P66" s="42">
        <f t="shared" ca="1" si="72"/>
        <v>0</v>
      </c>
      <c r="Q66" s="42">
        <f t="shared" ca="1" si="72"/>
        <v>0</v>
      </c>
      <c r="R66" s="42">
        <f t="shared" ca="1" si="72"/>
        <v>0</v>
      </c>
      <c r="S66" s="42">
        <f t="shared" ca="1" si="72"/>
        <v>0</v>
      </c>
      <c r="T66" s="42">
        <f t="shared" ca="1" si="72"/>
        <v>0</v>
      </c>
      <c r="U66" s="42">
        <f t="shared" ca="1" si="72"/>
        <v>0</v>
      </c>
      <c r="V66" s="42">
        <f t="shared" ca="1" si="72"/>
        <v>0</v>
      </c>
      <c r="W66" s="42">
        <f t="shared" ca="1" si="72"/>
        <v>0</v>
      </c>
      <c r="X66" s="42">
        <f t="shared" ca="1" si="72"/>
        <v>0</v>
      </c>
      <c r="Y66" s="42">
        <f t="shared" ca="1" si="72"/>
        <v>0</v>
      </c>
      <c r="Z66" s="42">
        <f t="shared" ca="1" si="72"/>
        <v>0</v>
      </c>
      <c r="AA66" s="42">
        <f t="shared" ca="1" si="72"/>
        <v>0</v>
      </c>
      <c r="AB66" s="42">
        <f t="shared" ca="1" si="72"/>
        <v>0</v>
      </c>
      <c r="AC66" s="42">
        <f t="shared" ca="1" si="72"/>
        <v>0</v>
      </c>
      <c r="AD66" s="42">
        <f t="shared" ca="1" si="72"/>
        <v>0</v>
      </c>
      <c r="AE66" s="42">
        <f t="shared" ca="1" si="72"/>
        <v>0</v>
      </c>
      <c r="AF66" s="42">
        <f t="shared" ca="1" si="72"/>
        <v>0</v>
      </c>
      <c r="AG66" s="42">
        <f t="shared" ca="1" si="72"/>
        <v>0</v>
      </c>
      <c r="AH66" s="42">
        <f t="shared" ca="1" si="72"/>
        <v>0</v>
      </c>
      <c r="AI66" s="42">
        <f t="shared" ca="1" si="72"/>
        <v>0</v>
      </c>
      <c r="AJ66" s="42">
        <f t="shared" ca="1" si="72"/>
        <v>0</v>
      </c>
      <c r="AK66" s="42">
        <f t="shared" ca="1" si="72"/>
        <v>0</v>
      </c>
      <c r="AL66" s="42">
        <f t="shared" ca="1" si="72"/>
        <v>0</v>
      </c>
      <c r="AM66" s="42">
        <f t="shared" ca="1" si="72"/>
        <v>0</v>
      </c>
      <c r="AN66" s="42">
        <f t="shared" ca="1" si="72"/>
        <v>0</v>
      </c>
      <c r="AO66" s="42">
        <f t="shared" ca="1" si="72"/>
        <v>0</v>
      </c>
      <c r="AP66" s="42">
        <f t="shared" ca="1" si="72"/>
        <v>0</v>
      </c>
      <c r="AQ66" s="42">
        <f t="shared" ca="1" si="72"/>
        <v>0</v>
      </c>
      <c r="AR66" s="42">
        <f t="shared" ca="1" si="72"/>
        <v>0</v>
      </c>
      <c r="AS66" s="42">
        <f t="shared" ca="1" si="72"/>
        <v>0</v>
      </c>
      <c r="AT66" s="42">
        <f t="shared" ca="1" si="72"/>
        <v>0</v>
      </c>
      <c r="AU66" s="43">
        <f t="shared" ca="1" si="72"/>
        <v>0</v>
      </c>
      <c r="BO66" s="155" t="s">
        <v>236</v>
      </c>
      <c r="BP66" s="146">
        <f t="shared" ref="BP66:CX66" ca="1" si="73">BP60-BP61</f>
        <v>0</v>
      </c>
      <c r="BQ66" s="146">
        <f t="shared" ca="1" si="73"/>
        <v>0</v>
      </c>
      <c r="BR66" s="146">
        <f t="shared" ca="1" si="73"/>
        <v>0</v>
      </c>
      <c r="BS66" s="146">
        <f t="shared" ca="1" si="73"/>
        <v>0</v>
      </c>
      <c r="BT66" s="146">
        <f t="shared" ca="1" si="73"/>
        <v>0</v>
      </c>
      <c r="BU66" s="146">
        <f t="shared" ca="1" si="73"/>
        <v>0</v>
      </c>
      <c r="BV66" s="146">
        <f t="shared" ca="1" si="73"/>
        <v>0</v>
      </c>
      <c r="BW66" s="146">
        <f t="shared" ca="1" si="73"/>
        <v>0</v>
      </c>
      <c r="BX66" s="146">
        <f t="shared" ca="1" si="73"/>
        <v>0</v>
      </c>
      <c r="BY66" s="146">
        <f t="shared" ca="1" si="73"/>
        <v>0</v>
      </c>
      <c r="BZ66" s="146">
        <f t="shared" ca="1" si="73"/>
        <v>0</v>
      </c>
      <c r="CA66" s="146">
        <f t="shared" ca="1" si="73"/>
        <v>0</v>
      </c>
      <c r="CB66" s="146">
        <f t="shared" ca="1" si="73"/>
        <v>0</v>
      </c>
      <c r="CC66" s="146">
        <f t="shared" ca="1" si="73"/>
        <v>0</v>
      </c>
      <c r="CD66" s="146">
        <f t="shared" ca="1" si="73"/>
        <v>0</v>
      </c>
      <c r="CE66" s="146">
        <f t="shared" ca="1" si="73"/>
        <v>0</v>
      </c>
      <c r="CF66" s="146">
        <f t="shared" ca="1" si="73"/>
        <v>0</v>
      </c>
      <c r="CG66" s="146">
        <f t="shared" ca="1" si="73"/>
        <v>0</v>
      </c>
      <c r="CH66" s="146">
        <f t="shared" ca="1" si="73"/>
        <v>0</v>
      </c>
      <c r="CI66" s="146">
        <f t="shared" ca="1" si="73"/>
        <v>0</v>
      </c>
      <c r="CJ66" s="146">
        <f t="shared" ca="1" si="73"/>
        <v>0</v>
      </c>
      <c r="CK66" s="146">
        <f t="shared" ca="1" si="73"/>
        <v>0</v>
      </c>
      <c r="CL66" s="146">
        <f t="shared" ca="1" si="73"/>
        <v>0</v>
      </c>
      <c r="CM66" s="146">
        <f t="shared" ca="1" si="73"/>
        <v>0</v>
      </c>
      <c r="CN66" s="146">
        <f t="shared" ca="1" si="73"/>
        <v>0</v>
      </c>
      <c r="CO66" s="146">
        <f t="shared" ca="1" si="73"/>
        <v>0</v>
      </c>
      <c r="CP66" s="146">
        <f t="shared" ca="1" si="73"/>
        <v>0</v>
      </c>
      <c r="CQ66" s="146">
        <f t="shared" ca="1" si="73"/>
        <v>0</v>
      </c>
      <c r="CR66" s="146">
        <f t="shared" ca="1" si="73"/>
        <v>0</v>
      </c>
      <c r="CS66" s="146">
        <f t="shared" ca="1" si="73"/>
        <v>0</v>
      </c>
      <c r="CT66" s="146">
        <f t="shared" ca="1" si="73"/>
        <v>0</v>
      </c>
      <c r="CU66" s="146">
        <f t="shared" ca="1" si="73"/>
        <v>0</v>
      </c>
      <c r="CV66" s="146">
        <f t="shared" ca="1" si="73"/>
        <v>0</v>
      </c>
      <c r="CW66" s="146">
        <f t="shared" ca="1" si="73"/>
        <v>0</v>
      </c>
      <c r="CX66" s="147">
        <f t="shared" ca="1" si="73"/>
        <v>0</v>
      </c>
    </row>
    <row r="67" spans="3:102" x14ac:dyDescent="0.25">
      <c r="C67" s="4" t="str">
        <f t="shared" si="1"/>
        <v>Line 67: Direct Support payments. This is a calculation. This is simply the sum from the existing and new.</v>
      </c>
      <c r="E67" s="4">
        <f t="shared" si="2"/>
        <v>67</v>
      </c>
      <c r="F67" s="4" t="s">
        <v>8</v>
      </c>
      <c r="G67" s="4" t="s">
        <v>10</v>
      </c>
      <c r="H67" s="1" t="s">
        <v>25</v>
      </c>
      <c r="I67" s="1" t="s">
        <v>10</v>
      </c>
      <c r="K67" s="1" t="str">
        <f>K55</f>
        <v>Direct Support payments</v>
      </c>
      <c r="M67" s="38">
        <f t="shared" ref="M67:AU67" ca="1" si="74">M26+M55</f>
        <v>0</v>
      </c>
      <c r="N67" s="39">
        <f t="shared" ca="1" si="74"/>
        <v>0</v>
      </c>
      <c r="O67" s="39">
        <f t="shared" ca="1" si="74"/>
        <v>0</v>
      </c>
      <c r="P67" s="39">
        <f t="shared" ca="1" si="74"/>
        <v>0</v>
      </c>
      <c r="Q67" s="39">
        <f t="shared" ca="1" si="74"/>
        <v>0</v>
      </c>
      <c r="R67" s="39">
        <f t="shared" ca="1" si="74"/>
        <v>0</v>
      </c>
      <c r="S67" s="39">
        <f t="shared" ca="1" si="74"/>
        <v>0</v>
      </c>
      <c r="T67" s="39">
        <f t="shared" ca="1" si="74"/>
        <v>0</v>
      </c>
      <c r="U67" s="39">
        <f t="shared" ca="1" si="74"/>
        <v>0</v>
      </c>
      <c r="V67" s="39">
        <f t="shared" ca="1" si="74"/>
        <v>0</v>
      </c>
      <c r="W67" s="39">
        <f t="shared" ca="1" si="74"/>
        <v>0</v>
      </c>
      <c r="X67" s="39">
        <f t="shared" ca="1" si="74"/>
        <v>0</v>
      </c>
      <c r="Y67" s="39">
        <f t="shared" ca="1" si="74"/>
        <v>0</v>
      </c>
      <c r="Z67" s="39">
        <f t="shared" ca="1" si="74"/>
        <v>0</v>
      </c>
      <c r="AA67" s="39">
        <f t="shared" ca="1" si="74"/>
        <v>0</v>
      </c>
      <c r="AB67" s="39">
        <f t="shared" ca="1" si="74"/>
        <v>0</v>
      </c>
      <c r="AC67" s="39">
        <f t="shared" ca="1" si="74"/>
        <v>0</v>
      </c>
      <c r="AD67" s="39">
        <f t="shared" ca="1" si="74"/>
        <v>0</v>
      </c>
      <c r="AE67" s="39">
        <f t="shared" ca="1" si="74"/>
        <v>0</v>
      </c>
      <c r="AF67" s="39">
        <f t="shared" ca="1" si="74"/>
        <v>0</v>
      </c>
      <c r="AG67" s="39">
        <f t="shared" ca="1" si="74"/>
        <v>0</v>
      </c>
      <c r="AH67" s="39">
        <f t="shared" ca="1" si="74"/>
        <v>0</v>
      </c>
      <c r="AI67" s="39">
        <f t="shared" ca="1" si="74"/>
        <v>0</v>
      </c>
      <c r="AJ67" s="39">
        <f t="shared" ca="1" si="74"/>
        <v>0</v>
      </c>
      <c r="AK67" s="39">
        <f t="shared" ca="1" si="74"/>
        <v>0</v>
      </c>
      <c r="AL67" s="39">
        <f t="shared" ca="1" si="74"/>
        <v>0</v>
      </c>
      <c r="AM67" s="39">
        <f t="shared" ca="1" si="74"/>
        <v>0</v>
      </c>
      <c r="AN67" s="39">
        <f t="shared" ca="1" si="74"/>
        <v>0</v>
      </c>
      <c r="AO67" s="39">
        <f t="shared" ca="1" si="74"/>
        <v>0</v>
      </c>
      <c r="AP67" s="39">
        <f t="shared" ca="1" si="74"/>
        <v>0</v>
      </c>
      <c r="AQ67" s="39">
        <f t="shared" ca="1" si="74"/>
        <v>0</v>
      </c>
      <c r="AR67" s="39">
        <f t="shared" ca="1" si="74"/>
        <v>0</v>
      </c>
      <c r="AS67" s="39">
        <f t="shared" ca="1" si="74"/>
        <v>0</v>
      </c>
      <c r="AT67" s="39">
        <f t="shared" ca="1" si="74"/>
        <v>0</v>
      </c>
      <c r="AU67" s="40">
        <f t="shared" ca="1" si="74"/>
        <v>0</v>
      </c>
      <c r="BO67" s="157" t="s">
        <v>237</v>
      </c>
      <c r="BP67" s="148">
        <f t="shared" ref="BP67:CX67" ca="1" si="75">BP62+BP63</f>
        <v>0</v>
      </c>
      <c r="BQ67" s="148">
        <f t="shared" ca="1" si="75"/>
        <v>0</v>
      </c>
      <c r="BR67" s="148">
        <f t="shared" ca="1" si="75"/>
        <v>0</v>
      </c>
      <c r="BS67" s="148">
        <f t="shared" ca="1" si="75"/>
        <v>0</v>
      </c>
      <c r="BT67" s="148">
        <f t="shared" ca="1" si="75"/>
        <v>0</v>
      </c>
      <c r="BU67" s="148">
        <f t="shared" ca="1" si="75"/>
        <v>0</v>
      </c>
      <c r="BV67" s="148">
        <f t="shared" ca="1" si="75"/>
        <v>0</v>
      </c>
      <c r="BW67" s="148">
        <f t="shared" ca="1" si="75"/>
        <v>0</v>
      </c>
      <c r="BX67" s="148">
        <f t="shared" ca="1" si="75"/>
        <v>0</v>
      </c>
      <c r="BY67" s="148">
        <f t="shared" ca="1" si="75"/>
        <v>0</v>
      </c>
      <c r="BZ67" s="148">
        <f t="shared" ca="1" si="75"/>
        <v>0</v>
      </c>
      <c r="CA67" s="148">
        <f t="shared" ca="1" si="75"/>
        <v>0</v>
      </c>
      <c r="CB67" s="148">
        <f t="shared" ca="1" si="75"/>
        <v>0</v>
      </c>
      <c r="CC67" s="148">
        <f t="shared" ca="1" si="75"/>
        <v>0</v>
      </c>
      <c r="CD67" s="148">
        <f t="shared" ca="1" si="75"/>
        <v>0</v>
      </c>
      <c r="CE67" s="148">
        <f t="shared" ca="1" si="75"/>
        <v>0</v>
      </c>
      <c r="CF67" s="148">
        <f t="shared" ca="1" si="75"/>
        <v>0</v>
      </c>
      <c r="CG67" s="148">
        <f t="shared" ca="1" si="75"/>
        <v>0</v>
      </c>
      <c r="CH67" s="148">
        <f t="shared" ca="1" si="75"/>
        <v>0</v>
      </c>
      <c r="CI67" s="148">
        <f t="shared" ca="1" si="75"/>
        <v>0</v>
      </c>
      <c r="CJ67" s="148">
        <f t="shared" ca="1" si="75"/>
        <v>0</v>
      </c>
      <c r="CK67" s="148">
        <f t="shared" ca="1" si="75"/>
        <v>0</v>
      </c>
      <c r="CL67" s="148">
        <f t="shared" ca="1" si="75"/>
        <v>0</v>
      </c>
      <c r="CM67" s="148">
        <f t="shared" ca="1" si="75"/>
        <v>0</v>
      </c>
      <c r="CN67" s="148">
        <f t="shared" ca="1" si="75"/>
        <v>0</v>
      </c>
      <c r="CO67" s="148">
        <f t="shared" ca="1" si="75"/>
        <v>0</v>
      </c>
      <c r="CP67" s="148">
        <f t="shared" ca="1" si="75"/>
        <v>0</v>
      </c>
      <c r="CQ67" s="148">
        <f t="shared" ca="1" si="75"/>
        <v>0</v>
      </c>
      <c r="CR67" s="148">
        <f t="shared" ca="1" si="75"/>
        <v>0</v>
      </c>
      <c r="CS67" s="148">
        <f t="shared" ca="1" si="75"/>
        <v>0</v>
      </c>
      <c r="CT67" s="148">
        <f t="shared" ca="1" si="75"/>
        <v>0</v>
      </c>
      <c r="CU67" s="148">
        <f t="shared" ca="1" si="75"/>
        <v>0</v>
      </c>
      <c r="CV67" s="148">
        <f t="shared" ca="1" si="75"/>
        <v>0</v>
      </c>
      <c r="CW67" s="148">
        <f t="shared" ca="1" si="75"/>
        <v>0</v>
      </c>
      <c r="CX67" s="149">
        <f t="shared" ca="1" si="75"/>
        <v>0</v>
      </c>
    </row>
    <row r="68" spans="3:102" ht="15.75" thickBot="1" x14ac:dyDescent="0.3">
      <c r="C68" s="4" t="str">
        <f t="shared" si="1"/>
        <v>Line 68: Direct Government receipts. This is a calculation. This is simply the sum from the existing and new.</v>
      </c>
      <c r="E68" s="4">
        <f t="shared" si="2"/>
        <v>68</v>
      </c>
      <c r="F68" s="4" t="s">
        <v>8</v>
      </c>
      <c r="G68" s="4" t="s">
        <v>10</v>
      </c>
      <c r="H68" s="1" t="s">
        <v>25</v>
      </c>
      <c r="I68" s="1" t="s">
        <v>10</v>
      </c>
      <c r="K68" s="1" t="str">
        <f>K56</f>
        <v>Direct Government receipts</v>
      </c>
      <c r="M68" s="38">
        <f t="shared" ref="M68:AU68" ca="1" si="76">M27+M56</f>
        <v>0</v>
      </c>
      <c r="N68" s="39">
        <f t="shared" ca="1" si="76"/>
        <v>0</v>
      </c>
      <c r="O68" s="39">
        <f t="shared" ca="1" si="76"/>
        <v>0</v>
      </c>
      <c r="P68" s="39">
        <f t="shared" ca="1" si="76"/>
        <v>0</v>
      </c>
      <c r="Q68" s="39">
        <f t="shared" ca="1" si="76"/>
        <v>0</v>
      </c>
      <c r="R68" s="39">
        <f t="shared" ca="1" si="76"/>
        <v>0</v>
      </c>
      <c r="S68" s="39">
        <f t="shared" ca="1" si="76"/>
        <v>0</v>
      </c>
      <c r="T68" s="39">
        <f t="shared" ca="1" si="76"/>
        <v>0</v>
      </c>
      <c r="U68" s="39">
        <f t="shared" ca="1" si="76"/>
        <v>0</v>
      </c>
      <c r="V68" s="39">
        <f t="shared" ca="1" si="76"/>
        <v>0</v>
      </c>
      <c r="W68" s="39">
        <f t="shared" ca="1" si="76"/>
        <v>0</v>
      </c>
      <c r="X68" s="39">
        <f t="shared" ca="1" si="76"/>
        <v>0</v>
      </c>
      <c r="Y68" s="39">
        <f t="shared" ca="1" si="76"/>
        <v>0</v>
      </c>
      <c r="Z68" s="39">
        <f t="shared" ca="1" si="76"/>
        <v>0</v>
      </c>
      <c r="AA68" s="39">
        <f t="shared" ca="1" si="76"/>
        <v>0</v>
      </c>
      <c r="AB68" s="39">
        <f t="shared" ca="1" si="76"/>
        <v>0</v>
      </c>
      <c r="AC68" s="39">
        <f t="shared" ca="1" si="76"/>
        <v>0</v>
      </c>
      <c r="AD68" s="39">
        <f t="shared" ca="1" si="76"/>
        <v>0</v>
      </c>
      <c r="AE68" s="39">
        <f t="shared" ca="1" si="76"/>
        <v>0</v>
      </c>
      <c r="AF68" s="39">
        <f t="shared" ca="1" si="76"/>
        <v>0</v>
      </c>
      <c r="AG68" s="39">
        <f t="shared" ca="1" si="76"/>
        <v>0</v>
      </c>
      <c r="AH68" s="39">
        <f t="shared" ca="1" si="76"/>
        <v>0</v>
      </c>
      <c r="AI68" s="39">
        <f t="shared" ca="1" si="76"/>
        <v>0</v>
      </c>
      <c r="AJ68" s="39">
        <f t="shared" ca="1" si="76"/>
        <v>0</v>
      </c>
      <c r="AK68" s="39">
        <f t="shared" ca="1" si="76"/>
        <v>0</v>
      </c>
      <c r="AL68" s="39">
        <f t="shared" ca="1" si="76"/>
        <v>0</v>
      </c>
      <c r="AM68" s="39">
        <f t="shared" ca="1" si="76"/>
        <v>0</v>
      </c>
      <c r="AN68" s="39">
        <f t="shared" ca="1" si="76"/>
        <v>0</v>
      </c>
      <c r="AO68" s="39">
        <f t="shared" ca="1" si="76"/>
        <v>0</v>
      </c>
      <c r="AP68" s="39">
        <f t="shared" ca="1" si="76"/>
        <v>0</v>
      </c>
      <c r="AQ68" s="39">
        <f t="shared" ca="1" si="76"/>
        <v>0</v>
      </c>
      <c r="AR68" s="39">
        <f t="shared" ca="1" si="76"/>
        <v>0</v>
      </c>
      <c r="AS68" s="39">
        <f t="shared" ca="1" si="76"/>
        <v>0</v>
      </c>
      <c r="AT68" s="39">
        <f t="shared" ca="1" si="76"/>
        <v>0</v>
      </c>
      <c r="AU68" s="40">
        <f t="shared" ca="1" si="76"/>
        <v>0</v>
      </c>
      <c r="BO68" s="155" t="s">
        <v>240</v>
      </c>
      <c r="BP68" s="146">
        <f ca="1">BP64-BP65</f>
        <v>0</v>
      </c>
      <c r="BQ68" s="146">
        <f t="shared" ref="BQ68:CX68" ca="1" si="77">BQ64-BQ65</f>
        <v>0</v>
      </c>
      <c r="BR68" s="146">
        <f t="shared" ca="1" si="77"/>
        <v>0</v>
      </c>
      <c r="BS68" s="146">
        <f t="shared" ca="1" si="77"/>
        <v>0</v>
      </c>
      <c r="BT68" s="146">
        <f t="shared" ca="1" si="77"/>
        <v>0</v>
      </c>
      <c r="BU68" s="146">
        <f t="shared" ca="1" si="77"/>
        <v>0</v>
      </c>
      <c r="BV68" s="146">
        <f t="shared" ca="1" si="77"/>
        <v>0</v>
      </c>
      <c r="BW68" s="146">
        <f t="shared" ca="1" si="77"/>
        <v>0</v>
      </c>
      <c r="BX68" s="146">
        <f t="shared" ca="1" si="77"/>
        <v>0</v>
      </c>
      <c r="BY68" s="146">
        <f t="shared" ca="1" si="77"/>
        <v>0</v>
      </c>
      <c r="BZ68" s="146">
        <f t="shared" ca="1" si="77"/>
        <v>0</v>
      </c>
      <c r="CA68" s="146">
        <f t="shared" ca="1" si="77"/>
        <v>0</v>
      </c>
      <c r="CB68" s="146">
        <f t="shared" ca="1" si="77"/>
        <v>0</v>
      </c>
      <c r="CC68" s="146">
        <f t="shared" ca="1" si="77"/>
        <v>0</v>
      </c>
      <c r="CD68" s="146">
        <f t="shared" ca="1" si="77"/>
        <v>0</v>
      </c>
      <c r="CE68" s="146">
        <f t="shared" ca="1" si="77"/>
        <v>0</v>
      </c>
      <c r="CF68" s="146">
        <f t="shared" ca="1" si="77"/>
        <v>0</v>
      </c>
      <c r="CG68" s="146">
        <f t="shared" ca="1" si="77"/>
        <v>0</v>
      </c>
      <c r="CH68" s="146">
        <f t="shared" ca="1" si="77"/>
        <v>0</v>
      </c>
      <c r="CI68" s="146">
        <f t="shared" ca="1" si="77"/>
        <v>0</v>
      </c>
      <c r="CJ68" s="146">
        <f t="shared" ca="1" si="77"/>
        <v>0</v>
      </c>
      <c r="CK68" s="146">
        <f t="shared" ca="1" si="77"/>
        <v>0</v>
      </c>
      <c r="CL68" s="146">
        <f t="shared" ca="1" si="77"/>
        <v>0</v>
      </c>
      <c r="CM68" s="146">
        <f t="shared" ca="1" si="77"/>
        <v>0</v>
      </c>
      <c r="CN68" s="146">
        <f t="shared" ca="1" si="77"/>
        <v>0</v>
      </c>
      <c r="CO68" s="146">
        <f t="shared" ca="1" si="77"/>
        <v>0</v>
      </c>
      <c r="CP68" s="146">
        <f t="shared" ca="1" si="77"/>
        <v>0</v>
      </c>
      <c r="CQ68" s="146">
        <f t="shared" ca="1" si="77"/>
        <v>0</v>
      </c>
      <c r="CR68" s="146">
        <f t="shared" ca="1" si="77"/>
        <v>0</v>
      </c>
      <c r="CS68" s="146">
        <f t="shared" ca="1" si="77"/>
        <v>0</v>
      </c>
      <c r="CT68" s="146">
        <f t="shared" ca="1" si="77"/>
        <v>0</v>
      </c>
      <c r="CU68" s="146">
        <f t="shared" ca="1" si="77"/>
        <v>0</v>
      </c>
      <c r="CV68" s="146">
        <f t="shared" ca="1" si="77"/>
        <v>0</v>
      </c>
      <c r="CW68" s="146">
        <f t="shared" ca="1" si="77"/>
        <v>0</v>
      </c>
      <c r="CX68" s="147">
        <f t="shared" ca="1" si="77"/>
        <v>0</v>
      </c>
    </row>
    <row r="69" spans="3:102" ht="15.75" thickBot="1" x14ac:dyDescent="0.3">
      <c r="C69" s="4" t="str">
        <f t="shared" si="1"/>
        <v>Line 69: Total payments by Government. This is a calculation. This is the sum of revenues and payments.</v>
      </c>
      <c r="E69" s="4">
        <f t="shared" si="2"/>
        <v>69</v>
      </c>
      <c r="F69" s="4" t="s">
        <v>8</v>
      </c>
      <c r="G69" s="4" t="s">
        <v>10</v>
      </c>
      <c r="H69" s="1" t="s">
        <v>27</v>
      </c>
      <c r="I69" s="1" t="s">
        <v>10</v>
      </c>
      <c r="K69" s="1" t="s">
        <v>14</v>
      </c>
      <c r="M69" s="41">
        <f ca="1">SUM(M66:M68)</f>
        <v>0</v>
      </c>
      <c r="N69" s="42">
        <f t="shared" ref="N69:AU69" ca="1" si="78">SUM(N66:N68)</f>
        <v>0</v>
      </c>
      <c r="O69" s="42">
        <f t="shared" ca="1" si="78"/>
        <v>0</v>
      </c>
      <c r="P69" s="42">
        <f t="shared" ca="1" si="78"/>
        <v>0</v>
      </c>
      <c r="Q69" s="42">
        <f t="shared" ca="1" si="78"/>
        <v>0</v>
      </c>
      <c r="R69" s="42">
        <f t="shared" ca="1" si="78"/>
        <v>0</v>
      </c>
      <c r="S69" s="42">
        <f t="shared" ca="1" si="78"/>
        <v>0</v>
      </c>
      <c r="T69" s="42">
        <f t="shared" ca="1" si="78"/>
        <v>0</v>
      </c>
      <c r="U69" s="42">
        <f t="shared" ca="1" si="78"/>
        <v>0</v>
      </c>
      <c r="V69" s="42">
        <f t="shared" ca="1" si="78"/>
        <v>0</v>
      </c>
      <c r="W69" s="42">
        <f t="shared" ca="1" si="78"/>
        <v>0</v>
      </c>
      <c r="X69" s="42">
        <f t="shared" ca="1" si="78"/>
        <v>0</v>
      </c>
      <c r="Y69" s="42">
        <f t="shared" ca="1" si="78"/>
        <v>0</v>
      </c>
      <c r="Z69" s="42">
        <f t="shared" ca="1" si="78"/>
        <v>0</v>
      </c>
      <c r="AA69" s="42">
        <f t="shared" ca="1" si="78"/>
        <v>0</v>
      </c>
      <c r="AB69" s="42">
        <f t="shared" ca="1" si="78"/>
        <v>0</v>
      </c>
      <c r="AC69" s="42">
        <f t="shared" ca="1" si="78"/>
        <v>0</v>
      </c>
      <c r="AD69" s="42">
        <f t="shared" ca="1" si="78"/>
        <v>0</v>
      </c>
      <c r="AE69" s="42">
        <f t="shared" ca="1" si="78"/>
        <v>0</v>
      </c>
      <c r="AF69" s="42">
        <f t="shared" ca="1" si="78"/>
        <v>0</v>
      </c>
      <c r="AG69" s="42">
        <f t="shared" ca="1" si="78"/>
        <v>0</v>
      </c>
      <c r="AH69" s="42">
        <f t="shared" ca="1" si="78"/>
        <v>0</v>
      </c>
      <c r="AI69" s="42">
        <f t="shared" ca="1" si="78"/>
        <v>0</v>
      </c>
      <c r="AJ69" s="42">
        <f t="shared" ca="1" si="78"/>
        <v>0</v>
      </c>
      <c r="AK69" s="42">
        <f t="shared" ca="1" si="78"/>
        <v>0</v>
      </c>
      <c r="AL69" s="42">
        <f t="shared" ca="1" si="78"/>
        <v>0</v>
      </c>
      <c r="AM69" s="42">
        <f t="shared" ca="1" si="78"/>
        <v>0</v>
      </c>
      <c r="AN69" s="42">
        <f t="shared" ca="1" si="78"/>
        <v>0</v>
      </c>
      <c r="AO69" s="42">
        <f t="shared" ca="1" si="78"/>
        <v>0</v>
      </c>
      <c r="AP69" s="42">
        <f t="shared" ca="1" si="78"/>
        <v>0</v>
      </c>
      <c r="AQ69" s="42">
        <f t="shared" ca="1" si="78"/>
        <v>0</v>
      </c>
      <c r="AR69" s="42">
        <f t="shared" ca="1" si="78"/>
        <v>0</v>
      </c>
      <c r="AS69" s="42">
        <f t="shared" ca="1" si="78"/>
        <v>0</v>
      </c>
      <c r="AT69" s="42">
        <f t="shared" ca="1" si="78"/>
        <v>0</v>
      </c>
      <c r="AU69" s="43">
        <f t="shared" ca="1" si="78"/>
        <v>0</v>
      </c>
      <c r="BO69" s="157" t="s">
        <v>242</v>
      </c>
      <c r="BP69" s="148">
        <f ca="1">-M66</f>
        <v>0</v>
      </c>
      <c r="BQ69" s="148">
        <f t="shared" ref="BQ69:CX69" ca="1" si="79">-N66</f>
        <v>0</v>
      </c>
      <c r="BR69" s="148">
        <f t="shared" ca="1" si="79"/>
        <v>0</v>
      </c>
      <c r="BS69" s="148">
        <f t="shared" ca="1" si="79"/>
        <v>0</v>
      </c>
      <c r="BT69" s="148">
        <f t="shared" ca="1" si="79"/>
        <v>0</v>
      </c>
      <c r="BU69" s="148">
        <f t="shared" ca="1" si="79"/>
        <v>0</v>
      </c>
      <c r="BV69" s="148">
        <f t="shared" ca="1" si="79"/>
        <v>0</v>
      </c>
      <c r="BW69" s="148">
        <f t="shared" ca="1" si="79"/>
        <v>0</v>
      </c>
      <c r="BX69" s="148">
        <f t="shared" ca="1" si="79"/>
        <v>0</v>
      </c>
      <c r="BY69" s="148">
        <f t="shared" ca="1" si="79"/>
        <v>0</v>
      </c>
      <c r="BZ69" s="148">
        <f t="shared" ca="1" si="79"/>
        <v>0</v>
      </c>
      <c r="CA69" s="148">
        <f t="shared" ca="1" si="79"/>
        <v>0</v>
      </c>
      <c r="CB69" s="148">
        <f t="shared" ca="1" si="79"/>
        <v>0</v>
      </c>
      <c r="CC69" s="148">
        <f t="shared" ca="1" si="79"/>
        <v>0</v>
      </c>
      <c r="CD69" s="148">
        <f t="shared" ca="1" si="79"/>
        <v>0</v>
      </c>
      <c r="CE69" s="148">
        <f t="shared" ca="1" si="79"/>
        <v>0</v>
      </c>
      <c r="CF69" s="148">
        <f t="shared" ca="1" si="79"/>
        <v>0</v>
      </c>
      <c r="CG69" s="148">
        <f t="shared" ca="1" si="79"/>
        <v>0</v>
      </c>
      <c r="CH69" s="148">
        <f t="shared" ca="1" si="79"/>
        <v>0</v>
      </c>
      <c r="CI69" s="148">
        <f t="shared" ca="1" si="79"/>
        <v>0</v>
      </c>
      <c r="CJ69" s="148">
        <f t="shared" ca="1" si="79"/>
        <v>0</v>
      </c>
      <c r="CK69" s="148">
        <f t="shared" ca="1" si="79"/>
        <v>0</v>
      </c>
      <c r="CL69" s="148">
        <f t="shared" ca="1" si="79"/>
        <v>0</v>
      </c>
      <c r="CM69" s="148">
        <f t="shared" ca="1" si="79"/>
        <v>0</v>
      </c>
      <c r="CN69" s="148">
        <f t="shared" ca="1" si="79"/>
        <v>0</v>
      </c>
      <c r="CO69" s="148">
        <f t="shared" ca="1" si="79"/>
        <v>0</v>
      </c>
      <c r="CP69" s="148">
        <f t="shared" ca="1" si="79"/>
        <v>0</v>
      </c>
      <c r="CQ69" s="148">
        <f t="shared" ca="1" si="79"/>
        <v>0</v>
      </c>
      <c r="CR69" s="148">
        <f t="shared" ca="1" si="79"/>
        <v>0</v>
      </c>
      <c r="CS69" s="148">
        <f t="shared" ca="1" si="79"/>
        <v>0</v>
      </c>
      <c r="CT69" s="148">
        <f t="shared" ca="1" si="79"/>
        <v>0</v>
      </c>
      <c r="CU69" s="148">
        <f t="shared" ca="1" si="79"/>
        <v>0</v>
      </c>
      <c r="CV69" s="148">
        <f t="shared" ca="1" si="79"/>
        <v>0</v>
      </c>
      <c r="CW69" s="148">
        <f t="shared" ca="1" si="79"/>
        <v>0</v>
      </c>
      <c r="CX69" s="149">
        <f t="shared" ca="1" si="79"/>
        <v>0</v>
      </c>
    </row>
  </sheetData>
  <sheetProtection algorithmName="SHA-512" hashValue="NdowMdgE9eZMocD6RvfQwHbzXgcO/vS1dp0qTATfP+jxbI135Isb8piwTXgfisDPyI5UlXV8nygtczs8jEONOA==" saltValue="ClqKhH6afY4y+pIC32rGkQ==" spinCount="100000" sheet="1" objects="1" scenarios="1" formatCells="0" formatColumns="0" formatRows="0"/>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E12EE-3BF6-460E-AC6F-3147C24785BC}">
  <sheetPr codeName="Sheet9"/>
  <dimension ref="A1:CX69"/>
  <sheetViews>
    <sheetView topLeftCell="G1" zoomScale="90" zoomScaleNormal="90" workbookViewId="0">
      <selection activeCell="M10" sqref="M10"/>
    </sheetView>
  </sheetViews>
  <sheetFormatPr defaultRowHeight="15" outlineLevelRow="1" outlineLevelCol="1" x14ac:dyDescent="0.25"/>
  <cols>
    <col min="1" max="1" width="12.5703125" style="1" hidden="1" customWidth="1" outlineLevel="1"/>
    <col min="2" max="2" width="10.5703125" style="1" hidden="1" customWidth="1" outlineLevel="1"/>
    <col min="3" max="6" width="13.42578125" style="4" hidden="1" customWidth="1" outlineLevel="1"/>
    <col min="7" max="7" width="4.42578125" style="4" customWidth="1" collapsed="1"/>
    <col min="8" max="8" width="23.140625" style="1" customWidth="1"/>
    <col min="9" max="9" width="4.42578125" style="1" customWidth="1"/>
    <col min="10" max="10" width="4.85546875" style="1" customWidth="1"/>
    <col min="11" max="11" width="40" style="1" customWidth="1"/>
    <col min="12" max="12" width="7.28515625" style="1" customWidth="1"/>
    <col min="13" max="14" width="10" style="1" customWidth="1"/>
    <col min="15" max="15" width="13.28515625" style="1" customWidth="1"/>
    <col min="16" max="20" width="10" style="1" customWidth="1"/>
    <col min="21" max="22" width="9.140625" style="1"/>
    <col min="23" max="23" width="10.5703125" style="1" bestFit="1" customWidth="1"/>
    <col min="24" max="66" width="9.140625" style="1"/>
    <col min="67" max="67" width="26.42578125" style="1" customWidth="1"/>
    <col min="68" max="16384" width="9.140625" style="1"/>
  </cols>
  <sheetData>
    <row r="1" spans="3:102" x14ac:dyDescent="0.25">
      <c r="C1" s="20">
        <f ca="1">TODAY()</f>
        <v>43958</v>
      </c>
    </row>
    <row r="2" spans="3:102" ht="18.75" x14ac:dyDescent="0.3">
      <c r="H2" s="2" t="s">
        <v>31</v>
      </c>
      <c r="J2" s="3" t="s">
        <v>1</v>
      </c>
      <c r="L2" s="57" t="s">
        <v>36</v>
      </c>
      <c r="M2" s="174" t="s">
        <v>250</v>
      </c>
      <c r="N2" s="175"/>
      <c r="O2" s="175"/>
      <c r="P2" s="175"/>
      <c r="Q2" s="50" t="s">
        <v>3</v>
      </c>
      <c r="R2" s="50"/>
      <c r="S2" s="50"/>
      <c r="T2" s="50"/>
      <c r="U2" s="51" t="s">
        <v>5</v>
      </c>
      <c r="V2" s="51"/>
      <c r="W2" s="51"/>
      <c r="X2" s="51"/>
      <c r="Y2" s="52" t="s">
        <v>2</v>
      </c>
      <c r="Z2" s="52"/>
      <c r="AA2" s="52"/>
      <c r="AB2" s="52"/>
      <c r="AC2" s="53" t="s">
        <v>32</v>
      </c>
      <c r="AD2" s="53"/>
      <c r="AE2" s="53"/>
      <c r="AF2" s="54"/>
    </row>
    <row r="3" spans="3:102" x14ac:dyDescent="0.25">
      <c r="H3" s="1" t="s">
        <v>40</v>
      </c>
    </row>
    <row r="4" spans="3:102" ht="15.75" thickBot="1" x14ac:dyDescent="0.3">
      <c r="I4" s="2"/>
      <c r="J4" s="2" t="s">
        <v>35</v>
      </c>
    </row>
    <row r="5" spans="3:102" ht="15.75" thickBot="1" x14ac:dyDescent="0.3">
      <c r="C5" s="4" t="str">
        <f>IF(AND(F5="",H5=""),"","Line "&amp;E5&amp;": "&amp;K5&amp;". This is "&amp;F5&amp;". "&amp;H5)</f>
        <v>Line 5: Start of Analysis FYI. This is an input. Enter the desired first year of the analysis.</v>
      </c>
      <c r="E5" s="4">
        <f>ROW(F5)</f>
        <v>5</v>
      </c>
      <c r="F5" s="4" t="s">
        <v>6</v>
      </c>
      <c r="G5" s="4" t="s">
        <v>10</v>
      </c>
      <c r="H5" s="1" t="s">
        <v>9</v>
      </c>
      <c r="I5" s="1" t="s">
        <v>10</v>
      </c>
      <c r="K5" s="1" t="s">
        <v>34</v>
      </c>
      <c r="M5" s="173">
        <f>'Input Cashflows'!M5</f>
        <v>2020</v>
      </c>
      <c r="N5" s="12">
        <f>M5+1</f>
        <v>2021</v>
      </c>
      <c r="O5" s="12">
        <f t="shared" ref="O5:AT5" si="0">N5+1</f>
        <v>2022</v>
      </c>
      <c r="P5" s="12">
        <f t="shared" si="0"/>
        <v>2023</v>
      </c>
      <c r="Q5" s="12">
        <f t="shared" si="0"/>
        <v>2024</v>
      </c>
      <c r="R5" s="12">
        <f t="shared" si="0"/>
        <v>2025</v>
      </c>
      <c r="S5" s="12">
        <f t="shared" si="0"/>
        <v>2026</v>
      </c>
      <c r="T5" s="12">
        <f t="shared" si="0"/>
        <v>2027</v>
      </c>
      <c r="U5" s="12">
        <f t="shared" si="0"/>
        <v>2028</v>
      </c>
      <c r="V5" s="12">
        <f t="shared" si="0"/>
        <v>2029</v>
      </c>
      <c r="W5" s="12">
        <f t="shared" si="0"/>
        <v>2030</v>
      </c>
      <c r="X5" s="12">
        <f t="shared" si="0"/>
        <v>2031</v>
      </c>
      <c r="Y5" s="12">
        <f t="shared" si="0"/>
        <v>2032</v>
      </c>
      <c r="Z5" s="12">
        <f t="shared" si="0"/>
        <v>2033</v>
      </c>
      <c r="AA5" s="12">
        <f t="shared" si="0"/>
        <v>2034</v>
      </c>
      <c r="AB5" s="12">
        <f t="shared" si="0"/>
        <v>2035</v>
      </c>
      <c r="AC5" s="12">
        <f t="shared" si="0"/>
        <v>2036</v>
      </c>
      <c r="AD5" s="12">
        <f t="shared" si="0"/>
        <v>2037</v>
      </c>
      <c r="AE5" s="12">
        <f t="shared" si="0"/>
        <v>2038</v>
      </c>
      <c r="AF5" s="12">
        <f t="shared" si="0"/>
        <v>2039</v>
      </c>
      <c r="AG5" s="12">
        <f t="shared" si="0"/>
        <v>2040</v>
      </c>
      <c r="AH5" s="12">
        <f t="shared" si="0"/>
        <v>2041</v>
      </c>
      <c r="AI5" s="12">
        <f t="shared" si="0"/>
        <v>2042</v>
      </c>
      <c r="AJ5" s="12">
        <f t="shared" si="0"/>
        <v>2043</v>
      </c>
      <c r="AK5" s="12">
        <f t="shared" si="0"/>
        <v>2044</v>
      </c>
      <c r="AL5" s="12">
        <f t="shared" si="0"/>
        <v>2045</v>
      </c>
      <c r="AM5" s="12">
        <f t="shared" si="0"/>
        <v>2046</v>
      </c>
      <c r="AN5" s="12">
        <f t="shared" si="0"/>
        <v>2047</v>
      </c>
      <c r="AO5" s="12">
        <f t="shared" si="0"/>
        <v>2048</v>
      </c>
      <c r="AP5" s="12">
        <f t="shared" si="0"/>
        <v>2049</v>
      </c>
      <c r="AQ5" s="12">
        <f t="shared" si="0"/>
        <v>2050</v>
      </c>
      <c r="AR5" s="12">
        <f t="shared" si="0"/>
        <v>2051</v>
      </c>
      <c r="AS5" s="12">
        <f t="shared" si="0"/>
        <v>2052</v>
      </c>
      <c r="AT5" s="12">
        <f t="shared" si="0"/>
        <v>2053</v>
      </c>
      <c r="AU5" s="13">
        <f>AT5+1</f>
        <v>2054</v>
      </c>
      <c r="BO5" s="1" t="s">
        <v>238</v>
      </c>
    </row>
    <row r="6" spans="3:102" ht="15.75" thickBot="1" x14ac:dyDescent="0.3">
      <c r="C6" s="4" t="str">
        <f t="shared" ref="C6:C69" si="1">IF(AND(F6="",H6=""),"","Line "&amp;E6&amp;": "&amp;K6&amp;". This is "&amp;F6&amp;". "&amp;H6)</f>
        <v/>
      </c>
      <c r="E6" s="4">
        <f t="shared" ref="E6:E69" si="2">ROW(F6)</f>
        <v>6</v>
      </c>
      <c r="G6" s="4" t="s">
        <v>10</v>
      </c>
      <c r="I6" s="1" t="s">
        <v>10</v>
      </c>
      <c r="BO6" s="154"/>
      <c r="BP6" s="152">
        <f>M$5</f>
        <v>2020</v>
      </c>
      <c r="BQ6" s="152">
        <f t="shared" ref="BQ6:CX6" si="3">N$5</f>
        <v>2021</v>
      </c>
      <c r="BR6" s="152">
        <f t="shared" si="3"/>
        <v>2022</v>
      </c>
      <c r="BS6" s="152">
        <f t="shared" si="3"/>
        <v>2023</v>
      </c>
      <c r="BT6" s="152">
        <f t="shared" si="3"/>
        <v>2024</v>
      </c>
      <c r="BU6" s="152">
        <f t="shared" si="3"/>
        <v>2025</v>
      </c>
      <c r="BV6" s="152">
        <f t="shared" si="3"/>
        <v>2026</v>
      </c>
      <c r="BW6" s="152">
        <f t="shared" si="3"/>
        <v>2027</v>
      </c>
      <c r="BX6" s="152">
        <f t="shared" si="3"/>
        <v>2028</v>
      </c>
      <c r="BY6" s="152">
        <f t="shared" si="3"/>
        <v>2029</v>
      </c>
      <c r="BZ6" s="152">
        <f t="shared" si="3"/>
        <v>2030</v>
      </c>
      <c r="CA6" s="152">
        <f t="shared" si="3"/>
        <v>2031</v>
      </c>
      <c r="CB6" s="152">
        <f t="shared" si="3"/>
        <v>2032</v>
      </c>
      <c r="CC6" s="152">
        <f t="shared" si="3"/>
        <v>2033</v>
      </c>
      <c r="CD6" s="152">
        <f t="shared" si="3"/>
        <v>2034</v>
      </c>
      <c r="CE6" s="152">
        <f t="shared" si="3"/>
        <v>2035</v>
      </c>
      <c r="CF6" s="152">
        <f t="shared" si="3"/>
        <v>2036</v>
      </c>
      <c r="CG6" s="152">
        <f t="shared" si="3"/>
        <v>2037</v>
      </c>
      <c r="CH6" s="152">
        <f t="shared" si="3"/>
        <v>2038</v>
      </c>
      <c r="CI6" s="152">
        <f t="shared" si="3"/>
        <v>2039</v>
      </c>
      <c r="CJ6" s="152">
        <f t="shared" si="3"/>
        <v>2040</v>
      </c>
      <c r="CK6" s="152">
        <f t="shared" si="3"/>
        <v>2041</v>
      </c>
      <c r="CL6" s="152">
        <f t="shared" si="3"/>
        <v>2042</v>
      </c>
      <c r="CM6" s="152">
        <f t="shared" si="3"/>
        <v>2043</v>
      </c>
      <c r="CN6" s="152">
        <f t="shared" si="3"/>
        <v>2044</v>
      </c>
      <c r="CO6" s="152">
        <f t="shared" si="3"/>
        <v>2045</v>
      </c>
      <c r="CP6" s="152">
        <f t="shared" si="3"/>
        <v>2046</v>
      </c>
      <c r="CQ6" s="152">
        <f t="shared" si="3"/>
        <v>2047</v>
      </c>
      <c r="CR6" s="152">
        <f t="shared" si="3"/>
        <v>2048</v>
      </c>
      <c r="CS6" s="152">
        <f t="shared" si="3"/>
        <v>2049</v>
      </c>
      <c r="CT6" s="152">
        <f t="shared" si="3"/>
        <v>2050</v>
      </c>
      <c r="CU6" s="152">
        <f t="shared" si="3"/>
        <v>2051</v>
      </c>
      <c r="CV6" s="152">
        <f t="shared" si="3"/>
        <v>2052</v>
      </c>
      <c r="CW6" s="152">
        <f t="shared" si="3"/>
        <v>2053</v>
      </c>
      <c r="CX6" s="153">
        <f t="shared" si="3"/>
        <v>2054</v>
      </c>
    </row>
    <row r="7" spans="3:102" x14ac:dyDescent="0.25">
      <c r="C7" s="4" t="str">
        <f t="shared" si="1"/>
        <v>Line 7: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7" s="4">
        <f t="shared" si="2"/>
        <v>7</v>
      </c>
      <c r="F7" s="4" t="s">
        <v>6</v>
      </c>
      <c r="G7" s="4" t="s">
        <v>10</v>
      </c>
      <c r="H7" s="1" t="s">
        <v>48</v>
      </c>
      <c r="I7" s="1" t="s">
        <v>10</v>
      </c>
      <c r="K7" s="1" t="s">
        <v>15</v>
      </c>
      <c r="M7" s="176">
        <f>'Input Cashflows'!M7</f>
        <v>0</v>
      </c>
      <c r="N7" s="177">
        <f>'Input Cashflows'!N7</f>
        <v>0</v>
      </c>
      <c r="O7" s="177">
        <f>'Input Cashflows'!O7</f>
        <v>0</v>
      </c>
      <c r="P7" s="177">
        <f>'Input Cashflows'!P7</f>
        <v>0</v>
      </c>
      <c r="Q7" s="177">
        <f>'Input Cashflows'!Q7</f>
        <v>0</v>
      </c>
      <c r="R7" s="177">
        <f>'Input Cashflows'!R7</f>
        <v>0</v>
      </c>
      <c r="S7" s="177">
        <f>'Input Cashflows'!S7</f>
        <v>0</v>
      </c>
      <c r="T7" s="177">
        <f>'Input Cashflows'!T7</f>
        <v>0</v>
      </c>
      <c r="U7" s="177">
        <f>'Input Cashflows'!U7</f>
        <v>0</v>
      </c>
      <c r="V7" s="177">
        <f>'Input Cashflows'!V7</f>
        <v>0</v>
      </c>
      <c r="W7" s="177">
        <f>'Input Cashflows'!W7</f>
        <v>0</v>
      </c>
      <c r="X7" s="177">
        <f>'Input Cashflows'!X7</f>
        <v>0</v>
      </c>
      <c r="Y7" s="177">
        <f>'Input Cashflows'!Y7</f>
        <v>0</v>
      </c>
      <c r="Z7" s="177">
        <f>'Input Cashflows'!Z7</f>
        <v>0</v>
      </c>
      <c r="AA7" s="177">
        <f>'Input Cashflows'!AA7</f>
        <v>0</v>
      </c>
      <c r="AB7" s="177">
        <f>'Input Cashflows'!AB7</f>
        <v>0</v>
      </c>
      <c r="AC7" s="177">
        <f>'Input Cashflows'!AC7</f>
        <v>0</v>
      </c>
      <c r="AD7" s="177">
        <f>'Input Cashflows'!AD7</f>
        <v>0</v>
      </c>
      <c r="AE7" s="177">
        <f>'Input Cashflows'!AE7</f>
        <v>0</v>
      </c>
      <c r="AF7" s="177">
        <f>'Input Cashflows'!AF7</f>
        <v>0</v>
      </c>
      <c r="AG7" s="177">
        <f>'Input Cashflows'!AG7</f>
        <v>0</v>
      </c>
      <c r="AH7" s="177">
        <f>'Input Cashflows'!AH7</f>
        <v>0</v>
      </c>
      <c r="AI7" s="177">
        <f>'Input Cashflows'!AI7</f>
        <v>0</v>
      </c>
      <c r="AJ7" s="177">
        <f>'Input Cashflows'!AJ7</f>
        <v>0</v>
      </c>
      <c r="AK7" s="177">
        <f>'Input Cashflows'!AK7</f>
        <v>0</v>
      </c>
      <c r="AL7" s="177">
        <f>'Input Cashflows'!AL7</f>
        <v>0</v>
      </c>
      <c r="AM7" s="177">
        <f>'Input Cashflows'!AM7</f>
        <v>0</v>
      </c>
      <c r="AN7" s="177">
        <f>'Input Cashflows'!AN7</f>
        <v>0</v>
      </c>
      <c r="AO7" s="177">
        <f>'Input Cashflows'!AO7</f>
        <v>0</v>
      </c>
      <c r="AP7" s="177">
        <f>'Input Cashflows'!AP7</f>
        <v>0</v>
      </c>
      <c r="AQ7" s="177">
        <f>'Input Cashflows'!AQ7</f>
        <v>0</v>
      </c>
      <c r="AR7" s="178">
        <f>'Input Cashflows'!AR7</f>
        <v>0</v>
      </c>
      <c r="AS7" s="178">
        <f>'Input Cashflows'!AS7</f>
        <v>0</v>
      </c>
      <c r="AT7" s="178">
        <f>'Input Cashflows'!AT7</f>
        <v>0</v>
      </c>
      <c r="AU7" s="179">
        <f>'Input Cashflows'!AU7</f>
        <v>0</v>
      </c>
      <c r="BO7" s="155" t="str">
        <f>K7</f>
        <v>Gross Operating Income to Company</v>
      </c>
      <c r="BP7" s="146">
        <f t="shared" ref="BP7:CX7" si="4">M7</f>
        <v>0</v>
      </c>
      <c r="BQ7" s="146">
        <f t="shared" si="4"/>
        <v>0</v>
      </c>
      <c r="BR7" s="146">
        <f t="shared" si="4"/>
        <v>0</v>
      </c>
      <c r="BS7" s="146">
        <f t="shared" si="4"/>
        <v>0</v>
      </c>
      <c r="BT7" s="146">
        <f t="shared" si="4"/>
        <v>0</v>
      </c>
      <c r="BU7" s="146">
        <f t="shared" si="4"/>
        <v>0</v>
      </c>
      <c r="BV7" s="146">
        <f t="shared" si="4"/>
        <v>0</v>
      </c>
      <c r="BW7" s="146">
        <f t="shared" si="4"/>
        <v>0</v>
      </c>
      <c r="BX7" s="146">
        <f t="shared" si="4"/>
        <v>0</v>
      </c>
      <c r="BY7" s="146">
        <f t="shared" si="4"/>
        <v>0</v>
      </c>
      <c r="BZ7" s="146">
        <f t="shared" si="4"/>
        <v>0</v>
      </c>
      <c r="CA7" s="146">
        <f t="shared" si="4"/>
        <v>0</v>
      </c>
      <c r="CB7" s="146">
        <f t="shared" si="4"/>
        <v>0</v>
      </c>
      <c r="CC7" s="146">
        <f t="shared" si="4"/>
        <v>0</v>
      </c>
      <c r="CD7" s="146">
        <f t="shared" si="4"/>
        <v>0</v>
      </c>
      <c r="CE7" s="146">
        <f t="shared" si="4"/>
        <v>0</v>
      </c>
      <c r="CF7" s="146">
        <f t="shared" si="4"/>
        <v>0</v>
      </c>
      <c r="CG7" s="146">
        <f t="shared" si="4"/>
        <v>0</v>
      </c>
      <c r="CH7" s="146">
        <f t="shared" si="4"/>
        <v>0</v>
      </c>
      <c r="CI7" s="146">
        <f t="shared" si="4"/>
        <v>0</v>
      </c>
      <c r="CJ7" s="146">
        <f t="shared" si="4"/>
        <v>0</v>
      </c>
      <c r="CK7" s="146">
        <f t="shared" si="4"/>
        <v>0</v>
      </c>
      <c r="CL7" s="146">
        <f t="shared" si="4"/>
        <v>0</v>
      </c>
      <c r="CM7" s="146">
        <f t="shared" si="4"/>
        <v>0</v>
      </c>
      <c r="CN7" s="146">
        <f t="shared" si="4"/>
        <v>0</v>
      </c>
      <c r="CO7" s="146">
        <f t="shared" si="4"/>
        <v>0</v>
      </c>
      <c r="CP7" s="146">
        <f t="shared" si="4"/>
        <v>0</v>
      </c>
      <c r="CQ7" s="146">
        <f t="shared" si="4"/>
        <v>0</v>
      </c>
      <c r="CR7" s="146">
        <f t="shared" si="4"/>
        <v>0</v>
      </c>
      <c r="CS7" s="146">
        <f t="shared" si="4"/>
        <v>0</v>
      </c>
      <c r="CT7" s="146">
        <f t="shared" si="4"/>
        <v>0</v>
      </c>
      <c r="CU7" s="146">
        <f t="shared" si="4"/>
        <v>0</v>
      </c>
      <c r="CV7" s="146">
        <f t="shared" si="4"/>
        <v>0</v>
      </c>
      <c r="CW7" s="146">
        <f t="shared" si="4"/>
        <v>0</v>
      </c>
      <c r="CX7" s="147">
        <f t="shared" si="4"/>
        <v>0</v>
      </c>
    </row>
    <row r="8" spans="3:102" x14ac:dyDescent="0.25">
      <c r="C8" s="4" t="str">
        <f t="shared" si="1"/>
        <v>Line 8: Operating Expenses. This is an input. Enter the projected operating costs per year.  This can include capital or construction costs.</v>
      </c>
      <c r="E8" s="4">
        <f t="shared" si="2"/>
        <v>8</v>
      </c>
      <c r="F8" s="4" t="s">
        <v>6</v>
      </c>
      <c r="G8" s="4" t="s">
        <v>10</v>
      </c>
      <c r="H8" s="1" t="s">
        <v>37</v>
      </c>
      <c r="I8" s="1" t="s">
        <v>10</v>
      </c>
      <c r="K8" s="1" t="s">
        <v>4</v>
      </c>
      <c r="L8" s="1" t="s">
        <v>33</v>
      </c>
      <c r="M8" s="180">
        <f>'Input Cashflows'!M8</f>
        <v>0</v>
      </c>
      <c r="N8" s="181">
        <f>'Input Cashflows'!N8</f>
        <v>0</v>
      </c>
      <c r="O8" s="181">
        <f>'Input Cashflows'!O8</f>
        <v>0</v>
      </c>
      <c r="P8" s="181">
        <f>'Input Cashflows'!P8</f>
        <v>0</v>
      </c>
      <c r="Q8" s="181">
        <f>'Input Cashflows'!Q8</f>
        <v>0</v>
      </c>
      <c r="R8" s="181">
        <f>'Input Cashflows'!R8</f>
        <v>0</v>
      </c>
      <c r="S8" s="181">
        <f>'Input Cashflows'!S8</f>
        <v>0</v>
      </c>
      <c r="T8" s="181">
        <f>'Input Cashflows'!T8</f>
        <v>0</v>
      </c>
      <c r="U8" s="181">
        <f>'Input Cashflows'!U8</f>
        <v>0</v>
      </c>
      <c r="V8" s="181">
        <f>'Input Cashflows'!V8</f>
        <v>0</v>
      </c>
      <c r="W8" s="181">
        <f>'Input Cashflows'!W8</f>
        <v>0</v>
      </c>
      <c r="X8" s="181">
        <f>'Input Cashflows'!X8</f>
        <v>0</v>
      </c>
      <c r="Y8" s="181">
        <f>'Input Cashflows'!Y8</f>
        <v>0</v>
      </c>
      <c r="Z8" s="181">
        <f>'Input Cashflows'!Z8</f>
        <v>0</v>
      </c>
      <c r="AA8" s="181">
        <f>'Input Cashflows'!AA8</f>
        <v>0</v>
      </c>
      <c r="AB8" s="181">
        <f>'Input Cashflows'!AB8</f>
        <v>0</v>
      </c>
      <c r="AC8" s="181">
        <f>'Input Cashflows'!AC8</f>
        <v>0</v>
      </c>
      <c r="AD8" s="181">
        <f>'Input Cashflows'!AD8</f>
        <v>0</v>
      </c>
      <c r="AE8" s="181">
        <f>'Input Cashflows'!AE8</f>
        <v>0</v>
      </c>
      <c r="AF8" s="181">
        <f>'Input Cashflows'!AF8</f>
        <v>0</v>
      </c>
      <c r="AG8" s="181">
        <f>'Input Cashflows'!AG8</f>
        <v>0</v>
      </c>
      <c r="AH8" s="181">
        <f>'Input Cashflows'!AH8</f>
        <v>0</v>
      </c>
      <c r="AI8" s="181">
        <f>'Input Cashflows'!AI8</f>
        <v>0</v>
      </c>
      <c r="AJ8" s="181">
        <f>'Input Cashflows'!AJ8</f>
        <v>0</v>
      </c>
      <c r="AK8" s="181">
        <f>'Input Cashflows'!AK8</f>
        <v>0</v>
      </c>
      <c r="AL8" s="181">
        <f>'Input Cashflows'!AL8</f>
        <v>0</v>
      </c>
      <c r="AM8" s="181">
        <f>'Input Cashflows'!AM8</f>
        <v>0</v>
      </c>
      <c r="AN8" s="181">
        <f>'Input Cashflows'!AN8</f>
        <v>0</v>
      </c>
      <c r="AO8" s="181">
        <f>'Input Cashflows'!AO8</f>
        <v>0</v>
      </c>
      <c r="AP8" s="181">
        <f>'Input Cashflows'!AP8</f>
        <v>0</v>
      </c>
      <c r="AQ8" s="181">
        <f>'Input Cashflows'!AQ8</f>
        <v>0</v>
      </c>
      <c r="AR8" s="182">
        <f>'Input Cashflows'!AR8</f>
        <v>0</v>
      </c>
      <c r="AS8" s="182">
        <f>'Input Cashflows'!AS8</f>
        <v>0</v>
      </c>
      <c r="AT8" s="182">
        <f>'Input Cashflows'!AT8</f>
        <v>0</v>
      </c>
      <c r="AU8" s="183">
        <f>'Input Cashflows'!AU8</f>
        <v>0</v>
      </c>
      <c r="BO8" s="156" t="str">
        <f t="shared" ref="BO8:BO12" si="5">K8</f>
        <v>Operating Expenses</v>
      </c>
      <c r="BP8" s="150">
        <f t="shared" ref="BP8:BY11" si="6">-M8</f>
        <v>0</v>
      </c>
      <c r="BQ8" s="150">
        <f t="shared" si="6"/>
        <v>0</v>
      </c>
      <c r="BR8" s="150">
        <f t="shared" si="6"/>
        <v>0</v>
      </c>
      <c r="BS8" s="150">
        <f t="shared" si="6"/>
        <v>0</v>
      </c>
      <c r="BT8" s="150">
        <f t="shared" si="6"/>
        <v>0</v>
      </c>
      <c r="BU8" s="150">
        <f t="shared" si="6"/>
        <v>0</v>
      </c>
      <c r="BV8" s="150">
        <f t="shared" si="6"/>
        <v>0</v>
      </c>
      <c r="BW8" s="150">
        <f t="shared" si="6"/>
        <v>0</v>
      </c>
      <c r="BX8" s="150">
        <f t="shared" si="6"/>
        <v>0</v>
      </c>
      <c r="BY8" s="150">
        <f t="shared" si="6"/>
        <v>0</v>
      </c>
      <c r="BZ8" s="150">
        <f t="shared" ref="BZ8:CF11" si="7">-W8</f>
        <v>0</v>
      </c>
      <c r="CA8" s="150">
        <f t="shared" si="7"/>
        <v>0</v>
      </c>
      <c r="CB8" s="150">
        <f t="shared" si="7"/>
        <v>0</v>
      </c>
      <c r="CC8" s="150">
        <f t="shared" si="7"/>
        <v>0</v>
      </c>
      <c r="CD8" s="150">
        <f t="shared" si="7"/>
        <v>0</v>
      </c>
      <c r="CE8" s="150">
        <f t="shared" si="7"/>
        <v>0</v>
      </c>
      <c r="CF8" s="150">
        <f t="shared" si="7"/>
        <v>0</v>
      </c>
      <c r="CG8" s="150">
        <f t="shared" ref="CG8:CV11" si="8">-AD8</f>
        <v>0</v>
      </c>
      <c r="CH8" s="150">
        <f t="shared" si="8"/>
        <v>0</v>
      </c>
      <c r="CI8" s="150">
        <f t="shared" si="8"/>
        <v>0</v>
      </c>
      <c r="CJ8" s="150">
        <f t="shared" si="8"/>
        <v>0</v>
      </c>
      <c r="CK8" s="150">
        <f t="shared" si="8"/>
        <v>0</v>
      </c>
      <c r="CL8" s="150">
        <f t="shared" si="8"/>
        <v>0</v>
      </c>
      <c r="CM8" s="150">
        <f t="shared" si="8"/>
        <v>0</v>
      </c>
      <c r="CN8" s="150">
        <f t="shared" si="8"/>
        <v>0</v>
      </c>
      <c r="CO8" s="150">
        <f t="shared" si="8"/>
        <v>0</v>
      </c>
      <c r="CP8" s="150">
        <f t="shared" si="8"/>
        <v>0</v>
      </c>
      <c r="CQ8" s="150">
        <f t="shared" si="8"/>
        <v>0</v>
      </c>
      <c r="CR8" s="150">
        <f t="shared" si="8"/>
        <v>0</v>
      </c>
      <c r="CS8" s="150">
        <f t="shared" si="8"/>
        <v>0</v>
      </c>
      <c r="CT8" s="150">
        <f t="shared" si="8"/>
        <v>0</v>
      </c>
      <c r="CU8" s="150">
        <f t="shared" si="8"/>
        <v>0</v>
      </c>
      <c r="CV8" s="150">
        <f t="shared" si="8"/>
        <v>0</v>
      </c>
      <c r="CW8" s="150">
        <f t="shared" ref="CW8:CX11" si="9">-AT8</f>
        <v>0</v>
      </c>
      <c r="CX8" s="151">
        <f t="shared" si="9"/>
        <v>0</v>
      </c>
    </row>
    <row r="9" spans="3:102" x14ac:dyDescent="0.25">
      <c r="C9" s="4" t="str">
        <f t="shared" si="1"/>
        <v>Line 9: Expected Debt Principal Repayments. This is an input. Enter the net amount of Principal to be repaid as a negative number.  If there are debt disbursements to the company in this year, add those as a positive number.</v>
      </c>
      <c r="E9" s="4">
        <f t="shared" si="2"/>
        <v>9</v>
      </c>
      <c r="F9" s="4" t="s">
        <v>6</v>
      </c>
      <c r="G9" s="4" t="s">
        <v>10</v>
      </c>
      <c r="H9" s="1" t="s">
        <v>245</v>
      </c>
      <c r="I9" s="1" t="s">
        <v>10</v>
      </c>
      <c r="K9" s="1" t="s">
        <v>246</v>
      </c>
      <c r="L9" s="1" t="s">
        <v>33</v>
      </c>
      <c r="M9" s="180">
        <f>'Input Cashflows'!M9</f>
        <v>0</v>
      </c>
      <c r="N9" s="181">
        <f>'Input Cashflows'!N9</f>
        <v>0</v>
      </c>
      <c r="O9" s="181">
        <f>'Input Cashflows'!O9</f>
        <v>0</v>
      </c>
      <c r="P9" s="181">
        <f>'Input Cashflows'!P9</f>
        <v>0</v>
      </c>
      <c r="Q9" s="181">
        <f>'Input Cashflows'!Q9</f>
        <v>0</v>
      </c>
      <c r="R9" s="181">
        <f>'Input Cashflows'!R9</f>
        <v>0</v>
      </c>
      <c r="S9" s="181">
        <f>'Input Cashflows'!S9</f>
        <v>0</v>
      </c>
      <c r="T9" s="181">
        <f>'Input Cashflows'!T9</f>
        <v>0</v>
      </c>
      <c r="U9" s="181">
        <f>'Input Cashflows'!U9</f>
        <v>0</v>
      </c>
      <c r="V9" s="181">
        <f>'Input Cashflows'!V9</f>
        <v>0</v>
      </c>
      <c r="W9" s="181">
        <f>'Input Cashflows'!W9</f>
        <v>0</v>
      </c>
      <c r="X9" s="181">
        <f>'Input Cashflows'!X9</f>
        <v>0</v>
      </c>
      <c r="Y9" s="181">
        <f>'Input Cashflows'!Y9</f>
        <v>0</v>
      </c>
      <c r="Z9" s="181">
        <f>'Input Cashflows'!Z9</f>
        <v>0</v>
      </c>
      <c r="AA9" s="181">
        <f>'Input Cashflows'!AA9</f>
        <v>0</v>
      </c>
      <c r="AB9" s="181">
        <f>'Input Cashflows'!AB9</f>
        <v>0</v>
      </c>
      <c r="AC9" s="181">
        <f>'Input Cashflows'!AC9</f>
        <v>0</v>
      </c>
      <c r="AD9" s="181">
        <f>'Input Cashflows'!AD9</f>
        <v>0</v>
      </c>
      <c r="AE9" s="181">
        <f>'Input Cashflows'!AE9</f>
        <v>0</v>
      </c>
      <c r="AF9" s="181">
        <f>'Input Cashflows'!AF9</f>
        <v>0</v>
      </c>
      <c r="AG9" s="181">
        <f>'Input Cashflows'!AG9</f>
        <v>0</v>
      </c>
      <c r="AH9" s="181">
        <f>'Input Cashflows'!AH9</f>
        <v>0</v>
      </c>
      <c r="AI9" s="181">
        <f>'Input Cashflows'!AI9</f>
        <v>0</v>
      </c>
      <c r="AJ9" s="181">
        <f>'Input Cashflows'!AJ9</f>
        <v>0</v>
      </c>
      <c r="AK9" s="181">
        <f>'Input Cashflows'!AK9</f>
        <v>0</v>
      </c>
      <c r="AL9" s="181">
        <f>'Input Cashflows'!AL9</f>
        <v>0</v>
      </c>
      <c r="AM9" s="181">
        <f>'Input Cashflows'!AM9</f>
        <v>0</v>
      </c>
      <c r="AN9" s="181">
        <f>'Input Cashflows'!AN9</f>
        <v>0</v>
      </c>
      <c r="AO9" s="181">
        <f>'Input Cashflows'!AO9</f>
        <v>0</v>
      </c>
      <c r="AP9" s="181">
        <f>'Input Cashflows'!AP9</f>
        <v>0</v>
      </c>
      <c r="AQ9" s="181">
        <f>'Input Cashflows'!AQ9</f>
        <v>0</v>
      </c>
      <c r="AR9" s="182">
        <f>'Input Cashflows'!AR9</f>
        <v>0</v>
      </c>
      <c r="AS9" s="182">
        <f>'Input Cashflows'!AS9</f>
        <v>0</v>
      </c>
      <c r="AT9" s="182">
        <f>'Input Cashflows'!AT9</f>
        <v>0</v>
      </c>
      <c r="AU9" s="183">
        <f>'Input Cashflows'!AU9</f>
        <v>0</v>
      </c>
      <c r="BO9" s="156" t="str">
        <f t="shared" si="5"/>
        <v>Expected Debt Principal Repayments</v>
      </c>
      <c r="BP9" s="150">
        <f t="shared" si="6"/>
        <v>0</v>
      </c>
      <c r="BQ9" s="150">
        <f t="shared" si="6"/>
        <v>0</v>
      </c>
      <c r="BR9" s="150">
        <f t="shared" si="6"/>
        <v>0</v>
      </c>
      <c r="BS9" s="150">
        <f t="shared" si="6"/>
        <v>0</v>
      </c>
      <c r="BT9" s="150">
        <f t="shared" si="6"/>
        <v>0</v>
      </c>
      <c r="BU9" s="150">
        <f t="shared" si="6"/>
        <v>0</v>
      </c>
      <c r="BV9" s="150">
        <f t="shared" si="6"/>
        <v>0</v>
      </c>
      <c r="BW9" s="150">
        <f t="shared" si="6"/>
        <v>0</v>
      </c>
      <c r="BX9" s="150">
        <f t="shared" si="6"/>
        <v>0</v>
      </c>
      <c r="BY9" s="150">
        <f t="shared" si="6"/>
        <v>0</v>
      </c>
      <c r="BZ9" s="150">
        <f t="shared" si="7"/>
        <v>0</v>
      </c>
      <c r="CA9" s="150">
        <f t="shared" si="7"/>
        <v>0</v>
      </c>
      <c r="CB9" s="150">
        <f t="shared" si="7"/>
        <v>0</v>
      </c>
      <c r="CC9" s="150">
        <f t="shared" si="7"/>
        <v>0</v>
      </c>
      <c r="CD9" s="150">
        <f t="shared" si="7"/>
        <v>0</v>
      </c>
      <c r="CE9" s="150">
        <f t="shared" si="7"/>
        <v>0</v>
      </c>
      <c r="CF9" s="150">
        <f t="shared" si="7"/>
        <v>0</v>
      </c>
      <c r="CG9" s="150">
        <f t="shared" si="8"/>
        <v>0</v>
      </c>
      <c r="CH9" s="150">
        <f t="shared" si="8"/>
        <v>0</v>
      </c>
      <c r="CI9" s="150">
        <f t="shared" si="8"/>
        <v>0</v>
      </c>
      <c r="CJ9" s="150">
        <f t="shared" si="8"/>
        <v>0</v>
      </c>
      <c r="CK9" s="150">
        <f t="shared" si="8"/>
        <v>0</v>
      </c>
      <c r="CL9" s="150">
        <f t="shared" si="8"/>
        <v>0</v>
      </c>
      <c r="CM9" s="150">
        <f t="shared" si="8"/>
        <v>0</v>
      </c>
      <c r="CN9" s="150">
        <f t="shared" si="8"/>
        <v>0</v>
      </c>
      <c r="CO9" s="150">
        <f t="shared" si="8"/>
        <v>0</v>
      </c>
      <c r="CP9" s="150">
        <f t="shared" si="8"/>
        <v>0</v>
      </c>
      <c r="CQ9" s="150">
        <f t="shared" si="8"/>
        <v>0</v>
      </c>
      <c r="CR9" s="150">
        <f t="shared" si="8"/>
        <v>0</v>
      </c>
      <c r="CS9" s="150">
        <f t="shared" si="8"/>
        <v>0</v>
      </c>
      <c r="CT9" s="150">
        <f t="shared" si="8"/>
        <v>0</v>
      </c>
      <c r="CU9" s="150">
        <f t="shared" si="8"/>
        <v>0</v>
      </c>
      <c r="CV9" s="150">
        <f t="shared" si="8"/>
        <v>0</v>
      </c>
      <c r="CW9" s="150">
        <f t="shared" si="9"/>
        <v>0</v>
      </c>
      <c r="CX9" s="151">
        <f t="shared" si="9"/>
        <v>0</v>
      </c>
    </row>
    <row r="10" spans="3:102" ht="15.75" thickBot="1" x14ac:dyDescent="0.3">
      <c r="C10" s="4" t="str">
        <f t="shared" si="1"/>
        <v>Line 10: Expected Debt Interest Repayments. This is an input. Enter the net amount of interest to be paid as a negative number.</v>
      </c>
      <c r="E10" s="4">
        <f t="shared" si="2"/>
        <v>10</v>
      </c>
      <c r="F10" s="4" t="s">
        <v>6</v>
      </c>
      <c r="G10" s="4" t="s">
        <v>10</v>
      </c>
      <c r="H10" s="1" t="s">
        <v>47</v>
      </c>
      <c r="I10" s="1" t="s">
        <v>10</v>
      </c>
      <c r="K10" s="1" t="s">
        <v>45</v>
      </c>
      <c r="L10" s="1" t="s">
        <v>33</v>
      </c>
      <c r="M10" s="180">
        <f>'Input Cashflows'!M10</f>
        <v>0</v>
      </c>
      <c r="N10" s="181">
        <f>'Input Cashflows'!N10</f>
        <v>0</v>
      </c>
      <c r="O10" s="184">
        <f>'Input Cashflows'!O10</f>
        <v>0</v>
      </c>
      <c r="P10" s="184">
        <f>'Input Cashflows'!P10</f>
        <v>0</v>
      </c>
      <c r="Q10" s="181">
        <f>'Input Cashflows'!Q10</f>
        <v>0</v>
      </c>
      <c r="R10" s="181">
        <f>'Input Cashflows'!R10</f>
        <v>0</v>
      </c>
      <c r="S10" s="181">
        <f>'Input Cashflows'!S10</f>
        <v>0</v>
      </c>
      <c r="T10" s="181">
        <f>'Input Cashflows'!T10</f>
        <v>0</v>
      </c>
      <c r="U10" s="181">
        <f>'Input Cashflows'!U10</f>
        <v>0</v>
      </c>
      <c r="V10" s="181">
        <f>'Input Cashflows'!V10</f>
        <v>0</v>
      </c>
      <c r="W10" s="181">
        <f>'Input Cashflows'!W10</f>
        <v>0</v>
      </c>
      <c r="X10" s="181">
        <f>'Input Cashflows'!X10</f>
        <v>0</v>
      </c>
      <c r="Y10" s="181">
        <f>'Input Cashflows'!Y10</f>
        <v>0</v>
      </c>
      <c r="Z10" s="181">
        <f>'Input Cashflows'!Z10</f>
        <v>0</v>
      </c>
      <c r="AA10" s="181">
        <f>'Input Cashflows'!AA10</f>
        <v>0</v>
      </c>
      <c r="AB10" s="181">
        <f>'Input Cashflows'!AB10</f>
        <v>0</v>
      </c>
      <c r="AC10" s="181">
        <f>'Input Cashflows'!AC10</f>
        <v>0</v>
      </c>
      <c r="AD10" s="181">
        <f>'Input Cashflows'!AD10</f>
        <v>0</v>
      </c>
      <c r="AE10" s="181">
        <f>'Input Cashflows'!AE10</f>
        <v>0</v>
      </c>
      <c r="AF10" s="181">
        <f>'Input Cashflows'!AF10</f>
        <v>0</v>
      </c>
      <c r="AG10" s="181">
        <f>'Input Cashflows'!AG10</f>
        <v>0</v>
      </c>
      <c r="AH10" s="181">
        <f>'Input Cashflows'!AH10</f>
        <v>0</v>
      </c>
      <c r="AI10" s="181">
        <f>'Input Cashflows'!AI10</f>
        <v>0</v>
      </c>
      <c r="AJ10" s="181">
        <f>'Input Cashflows'!AJ10</f>
        <v>0</v>
      </c>
      <c r="AK10" s="181">
        <f>'Input Cashflows'!AK10</f>
        <v>0</v>
      </c>
      <c r="AL10" s="181">
        <f>'Input Cashflows'!AL10</f>
        <v>0</v>
      </c>
      <c r="AM10" s="181">
        <f>'Input Cashflows'!AM10</f>
        <v>0</v>
      </c>
      <c r="AN10" s="181">
        <f>'Input Cashflows'!AN10</f>
        <v>0</v>
      </c>
      <c r="AO10" s="181">
        <f>'Input Cashflows'!AO10</f>
        <v>0</v>
      </c>
      <c r="AP10" s="181">
        <f>'Input Cashflows'!AP10</f>
        <v>0</v>
      </c>
      <c r="AQ10" s="181">
        <f>'Input Cashflows'!AQ10</f>
        <v>0</v>
      </c>
      <c r="AR10" s="182">
        <f>'Input Cashflows'!AR10</f>
        <v>0</v>
      </c>
      <c r="AS10" s="182">
        <f>'Input Cashflows'!AS10</f>
        <v>0</v>
      </c>
      <c r="AT10" s="182">
        <f>'Input Cashflows'!AT10</f>
        <v>0</v>
      </c>
      <c r="AU10" s="183">
        <f>'Input Cashflows'!AU10</f>
        <v>0</v>
      </c>
      <c r="BO10" s="156" t="str">
        <f t="shared" si="5"/>
        <v>Expected Debt Interest Repayments</v>
      </c>
      <c r="BP10" s="150">
        <f t="shared" si="6"/>
        <v>0</v>
      </c>
      <c r="BQ10" s="150">
        <f t="shared" si="6"/>
        <v>0</v>
      </c>
      <c r="BR10" s="150">
        <f t="shared" si="6"/>
        <v>0</v>
      </c>
      <c r="BS10" s="150">
        <f t="shared" si="6"/>
        <v>0</v>
      </c>
      <c r="BT10" s="150">
        <f t="shared" si="6"/>
        <v>0</v>
      </c>
      <c r="BU10" s="150">
        <f t="shared" si="6"/>
        <v>0</v>
      </c>
      <c r="BV10" s="150">
        <f t="shared" si="6"/>
        <v>0</v>
      </c>
      <c r="BW10" s="150">
        <f t="shared" si="6"/>
        <v>0</v>
      </c>
      <c r="BX10" s="150">
        <f t="shared" si="6"/>
        <v>0</v>
      </c>
      <c r="BY10" s="150">
        <f t="shared" si="6"/>
        <v>0</v>
      </c>
      <c r="BZ10" s="150">
        <f t="shared" si="7"/>
        <v>0</v>
      </c>
      <c r="CA10" s="150">
        <f t="shared" si="7"/>
        <v>0</v>
      </c>
      <c r="CB10" s="150">
        <f t="shared" si="7"/>
        <v>0</v>
      </c>
      <c r="CC10" s="150">
        <f t="shared" si="7"/>
        <v>0</v>
      </c>
      <c r="CD10" s="150">
        <f t="shared" si="7"/>
        <v>0</v>
      </c>
      <c r="CE10" s="150">
        <f t="shared" si="7"/>
        <v>0</v>
      </c>
      <c r="CF10" s="150">
        <f t="shared" si="7"/>
        <v>0</v>
      </c>
      <c r="CG10" s="150">
        <f t="shared" si="8"/>
        <v>0</v>
      </c>
      <c r="CH10" s="150">
        <f t="shared" si="8"/>
        <v>0</v>
      </c>
      <c r="CI10" s="150">
        <f t="shared" si="8"/>
        <v>0</v>
      </c>
      <c r="CJ10" s="150">
        <f t="shared" si="8"/>
        <v>0</v>
      </c>
      <c r="CK10" s="150">
        <f t="shared" si="8"/>
        <v>0</v>
      </c>
      <c r="CL10" s="150">
        <f t="shared" si="8"/>
        <v>0</v>
      </c>
      <c r="CM10" s="150">
        <f t="shared" si="8"/>
        <v>0</v>
      </c>
      <c r="CN10" s="150">
        <f t="shared" si="8"/>
        <v>0</v>
      </c>
      <c r="CO10" s="150">
        <f t="shared" si="8"/>
        <v>0</v>
      </c>
      <c r="CP10" s="150">
        <f t="shared" si="8"/>
        <v>0</v>
      </c>
      <c r="CQ10" s="150">
        <f t="shared" si="8"/>
        <v>0</v>
      </c>
      <c r="CR10" s="150">
        <f t="shared" si="8"/>
        <v>0</v>
      </c>
      <c r="CS10" s="150">
        <f t="shared" si="8"/>
        <v>0</v>
      </c>
      <c r="CT10" s="150">
        <f t="shared" si="8"/>
        <v>0</v>
      </c>
      <c r="CU10" s="150">
        <f t="shared" si="8"/>
        <v>0</v>
      </c>
      <c r="CV10" s="150">
        <f t="shared" si="8"/>
        <v>0</v>
      </c>
      <c r="CW10" s="150">
        <f t="shared" si="9"/>
        <v>0</v>
      </c>
      <c r="CX10" s="151">
        <f t="shared" si="9"/>
        <v>0</v>
      </c>
    </row>
    <row r="11" spans="3:102" x14ac:dyDescent="0.25">
      <c r="C11" s="4" t="str">
        <f t="shared" si="1"/>
        <v>Line 11: Direct Support payments. This is an input. This line can be used for payments such as payments for minimum revenue guarantees for toll roads.</v>
      </c>
      <c r="E11" s="4">
        <f t="shared" si="2"/>
        <v>11</v>
      </c>
      <c r="F11" s="4" t="s">
        <v>6</v>
      </c>
      <c r="G11" s="4" t="s">
        <v>10</v>
      </c>
      <c r="H11" s="1" t="s">
        <v>42</v>
      </c>
      <c r="I11" s="1" t="s">
        <v>10</v>
      </c>
      <c r="K11" s="1" t="s">
        <v>197</v>
      </c>
      <c r="L11" s="1" t="s">
        <v>33</v>
      </c>
      <c r="M11" s="185">
        <f>'Input Cashflows'!M11</f>
        <v>0</v>
      </c>
      <c r="N11" s="186">
        <f>'Input Cashflows'!N11</f>
        <v>0</v>
      </c>
      <c r="O11" s="186">
        <f>'Input Cashflows'!O11</f>
        <v>0</v>
      </c>
      <c r="P11" s="186">
        <f>'Input Cashflows'!P11</f>
        <v>0</v>
      </c>
      <c r="Q11" s="186">
        <f>'Input Cashflows'!Q11</f>
        <v>0</v>
      </c>
      <c r="R11" s="186">
        <f>'Input Cashflows'!R11</f>
        <v>0</v>
      </c>
      <c r="S11" s="186">
        <f>'Input Cashflows'!S11</f>
        <v>0</v>
      </c>
      <c r="T11" s="186">
        <f>'Input Cashflows'!T11</f>
        <v>0</v>
      </c>
      <c r="U11" s="186">
        <f>'Input Cashflows'!U11</f>
        <v>0</v>
      </c>
      <c r="V11" s="186">
        <f>'Input Cashflows'!V11</f>
        <v>0</v>
      </c>
      <c r="W11" s="186">
        <f>'Input Cashflows'!W11</f>
        <v>0</v>
      </c>
      <c r="X11" s="186">
        <f>'Input Cashflows'!X11</f>
        <v>0</v>
      </c>
      <c r="Y11" s="186">
        <f>'Input Cashflows'!Y11</f>
        <v>0</v>
      </c>
      <c r="Z11" s="186">
        <f>'Input Cashflows'!Z11</f>
        <v>0</v>
      </c>
      <c r="AA11" s="186">
        <f>'Input Cashflows'!AA11</f>
        <v>0</v>
      </c>
      <c r="AB11" s="186">
        <f>'Input Cashflows'!AB11</f>
        <v>0</v>
      </c>
      <c r="AC11" s="186">
        <f>'Input Cashflows'!AC11</f>
        <v>0</v>
      </c>
      <c r="AD11" s="186">
        <f>'Input Cashflows'!AD11</f>
        <v>0</v>
      </c>
      <c r="AE11" s="186">
        <f>'Input Cashflows'!AE11</f>
        <v>0</v>
      </c>
      <c r="AF11" s="186">
        <f>'Input Cashflows'!AF11</f>
        <v>0</v>
      </c>
      <c r="AG11" s="186">
        <f>'Input Cashflows'!AG11</f>
        <v>0</v>
      </c>
      <c r="AH11" s="186">
        <f>'Input Cashflows'!AH11</f>
        <v>0</v>
      </c>
      <c r="AI11" s="186">
        <f>'Input Cashflows'!AI11</f>
        <v>0</v>
      </c>
      <c r="AJ11" s="186">
        <f>'Input Cashflows'!AJ11</f>
        <v>0</v>
      </c>
      <c r="AK11" s="186">
        <f>'Input Cashflows'!AK11</f>
        <v>0</v>
      </c>
      <c r="AL11" s="186">
        <f>'Input Cashflows'!AL11</f>
        <v>0</v>
      </c>
      <c r="AM11" s="186">
        <f>'Input Cashflows'!AM11</f>
        <v>0</v>
      </c>
      <c r="AN11" s="186">
        <f>'Input Cashflows'!AN11</f>
        <v>0</v>
      </c>
      <c r="AO11" s="186">
        <f>'Input Cashflows'!AO11</f>
        <v>0</v>
      </c>
      <c r="AP11" s="186">
        <f>'Input Cashflows'!AP11</f>
        <v>0</v>
      </c>
      <c r="AQ11" s="186">
        <f>'Input Cashflows'!AQ11</f>
        <v>0</v>
      </c>
      <c r="AR11" s="186">
        <f>'Input Cashflows'!AR11</f>
        <v>0</v>
      </c>
      <c r="AS11" s="186">
        <f>'Input Cashflows'!AS11</f>
        <v>0</v>
      </c>
      <c r="AT11" s="186">
        <f>'Input Cashflows'!AT11</f>
        <v>0</v>
      </c>
      <c r="AU11" s="187">
        <f>'Input Cashflows'!AU11</f>
        <v>0</v>
      </c>
      <c r="BO11" s="156" t="str">
        <f t="shared" si="5"/>
        <v>Direct Support payments</v>
      </c>
      <c r="BP11" s="150">
        <f t="shared" si="6"/>
        <v>0</v>
      </c>
      <c r="BQ11" s="150">
        <f t="shared" si="6"/>
        <v>0</v>
      </c>
      <c r="BR11" s="150">
        <f t="shared" si="6"/>
        <v>0</v>
      </c>
      <c r="BS11" s="150">
        <f t="shared" si="6"/>
        <v>0</v>
      </c>
      <c r="BT11" s="150">
        <f t="shared" si="6"/>
        <v>0</v>
      </c>
      <c r="BU11" s="150">
        <f t="shared" si="6"/>
        <v>0</v>
      </c>
      <c r="BV11" s="150">
        <f t="shared" si="6"/>
        <v>0</v>
      </c>
      <c r="BW11" s="150">
        <f t="shared" si="6"/>
        <v>0</v>
      </c>
      <c r="BX11" s="150">
        <f t="shared" si="6"/>
        <v>0</v>
      </c>
      <c r="BY11" s="150">
        <f t="shared" si="6"/>
        <v>0</v>
      </c>
      <c r="BZ11" s="150">
        <f t="shared" si="7"/>
        <v>0</v>
      </c>
      <c r="CA11" s="150">
        <f t="shared" si="7"/>
        <v>0</v>
      </c>
      <c r="CB11" s="150">
        <f t="shared" si="7"/>
        <v>0</v>
      </c>
      <c r="CC11" s="150">
        <f t="shared" si="7"/>
        <v>0</v>
      </c>
      <c r="CD11" s="150">
        <f t="shared" si="7"/>
        <v>0</v>
      </c>
      <c r="CE11" s="150">
        <f t="shared" si="7"/>
        <v>0</v>
      </c>
      <c r="CF11" s="150">
        <f t="shared" si="7"/>
        <v>0</v>
      </c>
      <c r="CG11" s="150">
        <f t="shared" si="8"/>
        <v>0</v>
      </c>
      <c r="CH11" s="150">
        <f t="shared" si="8"/>
        <v>0</v>
      </c>
      <c r="CI11" s="150">
        <f t="shared" si="8"/>
        <v>0</v>
      </c>
      <c r="CJ11" s="150">
        <f t="shared" si="8"/>
        <v>0</v>
      </c>
      <c r="CK11" s="150">
        <f t="shared" si="8"/>
        <v>0</v>
      </c>
      <c r="CL11" s="150">
        <f t="shared" si="8"/>
        <v>0</v>
      </c>
      <c r="CM11" s="150">
        <f t="shared" si="8"/>
        <v>0</v>
      </c>
      <c r="CN11" s="150">
        <f t="shared" si="8"/>
        <v>0</v>
      </c>
      <c r="CO11" s="150">
        <f t="shared" si="8"/>
        <v>0</v>
      </c>
      <c r="CP11" s="150">
        <f t="shared" si="8"/>
        <v>0</v>
      </c>
      <c r="CQ11" s="150">
        <f t="shared" si="8"/>
        <v>0</v>
      </c>
      <c r="CR11" s="150">
        <f t="shared" si="8"/>
        <v>0</v>
      </c>
      <c r="CS11" s="150">
        <f t="shared" si="8"/>
        <v>0</v>
      </c>
      <c r="CT11" s="150">
        <f t="shared" si="8"/>
        <v>0</v>
      </c>
      <c r="CU11" s="150">
        <f t="shared" si="8"/>
        <v>0</v>
      </c>
      <c r="CV11" s="150">
        <f t="shared" si="8"/>
        <v>0</v>
      </c>
      <c r="CW11" s="150">
        <f t="shared" si="9"/>
        <v>0</v>
      </c>
      <c r="CX11" s="151">
        <f t="shared" si="9"/>
        <v>0</v>
      </c>
    </row>
    <row r="12" spans="3:102" ht="15.75" thickBot="1" x14ac:dyDescent="0.3">
      <c r="C12" s="4" t="str">
        <f t="shared" si="1"/>
        <v xml:space="preserve">Line 12: Direct Government receipts. This is an input. This line can be used for payments such as receipts from toll roads.  </v>
      </c>
      <c r="E12" s="4">
        <f t="shared" si="2"/>
        <v>12</v>
      </c>
      <c r="F12" s="4" t="s">
        <v>6</v>
      </c>
      <c r="G12" s="4" t="s">
        <v>10</v>
      </c>
      <c r="H12" s="1" t="s">
        <v>43</v>
      </c>
      <c r="I12" s="1" t="s">
        <v>10</v>
      </c>
      <c r="K12" s="1" t="s">
        <v>198</v>
      </c>
      <c r="M12" s="188">
        <f>'Input Cashflows'!M12</f>
        <v>0</v>
      </c>
      <c r="N12" s="189">
        <f>'Input Cashflows'!N12</f>
        <v>0</v>
      </c>
      <c r="O12" s="189">
        <f>'Input Cashflows'!O12</f>
        <v>0</v>
      </c>
      <c r="P12" s="189">
        <f>'Input Cashflows'!P12</f>
        <v>0</v>
      </c>
      <c r="Q12" s="189">
        <f>'Input Cashflows'!Q12</f>
        <v>0</v>
      </c>
      <c r="R12" s="189">
        <f>'Input Cashflows'!R12</f>
        <v>0</v>
      </c>
      <c r="S12" s="189">
        <f>'Input Cashflows'!S12</f>
        <v>0</v>
      </c>
      <c r="T12" s="189">
        <f>'Input Cashflows'!T12</f>
        <v>0</v>
      </c>
      <c r="U12" s="189">
        <f>'Input Cashflows'!U12</f>
        <v>0</v>
      </c>
      <c r="V12" s="189">
        <f>'Input Cashflows'!V12</f>
        <v>0</v>
      </c>
      <c r="W12" s="189">
        <f>'Input Cashflows'!W12</f>
        <v>0</v>
      </c>
      <c r="X12" s="189">
        <f>'Input Cashflows'!X12</f>
        <v>0</v>
      </c>
      <c r="Y12" s="189">
        <f>'Input Cashflows'!Y12</f>
        <v>0</v>
      </c>
      <c r="Z12" s="189">
        <f>'Input Cashflows'!Z12</f>
        <v>0</v>
      </c>
      <c r="AA12" s="189">
        <f>'Input Cashflows'!AA12</f>
        <v>0</v>
      </c>
      <c r="AB12" s="189">
        <f>'Input Cashflows'!AB12</f>
        <v>0</v>
      </c>
      <c r="AC12" s="189">
        <f>'Input Cashflows'!AC12</f>
        <v>0</v>
      </c>
      <c r="AD12" s="189">
        <f>'Input Cashflows'!AD12</f>
        <v>0</v>
      </c>
      <c r="AE12" s="189">
        <f>'Input Cashflows'!AE12</f>
        <v>0</v>
      </c>
      <c r="AF12" s="189">
        <f>'Input Cashflows'!AF12</f>
        <v>0</v>
      </c>
      <c r="AG12" s="189">
        <f>'Input Cashflows'!AG12</f>
        <v>0</v>
      </c>
      <c r="AH12" s="189">
        <f>'Input Cashflows'!AH12</f>
        <v>0</v>
      </c>
      <c r="AI12" s="189">
        <f>'Input Cashflows'!AI12</f>
        <v>0</v>
      </c>
      <c r="AJ12" s="189">
        <f>'Input Cashflows'!AJ12</f>
        <v>0</v>
      </c>
      <c r="AK12" s="189">
        <f>'Input Cashflows'!AK12</f>
        <v>0</v>
      </c>
      <c r="AL12" s="189">
        <f>'Input Cashflows'!AL12</f>
        <v>0</v>
      </c>
      <c r="AM12" s="189">
        <f>'Input Cashflows'!AM12</f>
        <v>0</v>
      </c>
      <c r="AN12" s="189">
        <f>'Input Cashflows'!AN12</f>
        <v>0</v>
      </c>
      <c r="AO12" s="189">
        <f>'Input Cashflows'!AO12</f>
        <v>0</v>
      </c>
      <c r="AP12" s="189">
        <f>'Input Cashflows'!AP12</f>
        <v>0</v>
      </c>
      <c r="AQ12" s="189">
        <f>'Input Cashflows'!AQ12</f>
        <v>0</v>
      </c>
      <c r="AR12" s="189">
        <f>'Input Cashflows'!AR12</f>
        <v>0</v>
      </c>
      <c r="AS12" s="189">
        <f>'Input Cashflows'!AS12</f>
        <v>0</v>
      </c>
      <c r="AT12" s="189">
        <f>'Input Cashflows'!AT12</f>
        <v>0</v>
      </c>
      <c r="AU12" s="190">
        <f>'Input Cashflows'!AU12</f>
        <v>0</v>
      </c>
      <c r="BO12" s="157" t="str">
        <f t="shared" si="5"/>
        <v>Direct Government receipts</v>
      </c>
      <c r="BP12" s="148">
        <f t="shared" ref="BP12:CX12" si="10">M12</f>
        <v>0</v>
      </c>
      <c r="BQ12" s="148">
        <f t="shared" si="10"/>
        <v>0</v>
      </c>
      <c r="BR12" s="148">
        <f t="shared" si="10"/>
        <v>0</v>
      </c>
      <c r="BS12" s="148">
        <f t="shared" si="10"/>
        <v>0</v>
      </c>
      <c r="BT12" s="148">
        <f t="shared" si="10"/>
        <v>0</v>
      </c>
      <c r="BU12" s="148">
        <f t="shared" si="10"/>
        <v>0</v>
      </c>
      <c r="BV12" s="148">
        <f t="shared" si="10"/>
        <v>0</v>
      </c>
      <c r="BW12" s="148">
        <f t="shared" si="10"/>
        <v>0</v>
      </c>
      <c r="BX12" s="148">
        <f t="shared" si="10"/>
        <v>0</v>
      </c>
      <c r="BY12" s="148">
        <f t="shared" si="10"/>
        <v>0</v>
      </c>
      <c r="BZ12" s="148">
        <f t="shared" si="10"/>
        <v>0</v>
      </c>
      <c r="CA12" s="148">
        <f t="shared" si="10"/>
        <v>0</v>
      </c>
      <c r="CB12" s="148">
        <f t="shared" si="10"/>
        <v>0</v>
      </c>
      <c r="CC12" s="148">
        <f t="shared" si="10"/>
        <v>0</v>
      </c>
      <c r="CD12" s="148">
        <f t="shared" si="10"/>
        <v>0</v>
      </c>
      <c r="CE12" s="148">
        <f t="shared" si="10"/>
        <v>0</v>
      </c>
      <c r="CF12" s="148">
        <f t="shared" si="10"/>
        <v>0</v>
      </c>
      <c r="CG12" s="148">
        <f t="shared" si="10"/>
        <v>0</v>
      </c>
      <c r="CH12" s="148">
        <f t="shared" si="10"/>
        <v>0</v>
      </c>
      <c r="CI12" s="148">
        <f t="shared" si="10"/>
        <v>0</v>
      </c>
      <c r="CJ12" s="148">
        <f t="shared" si="10"/>
        <v>0</v>
      </c>
      <c r="CK12" s="148">
        <f t="shared" si="10"/>
        <v>0</v>
      </c>
      <c r="CL12" s="148">
        <f t="shared" si="10"/>
        <v>0</v>
      </c>
      <c r="CM12" s="148">
        <f t="shared" si="10"/>
        <v>0</v>
      </c>
      <c r="CN12" s="148">
        <f t="shared" si="10"/>
        <v>0</v>
      </c>
      <c r="CO12" s="148">
        <f t="shared" si="10"/>
        <v>0</v>
      </c>
      <c r="CP12" s="148">
        <f t="shared" si="10"/>
        <v>0</v>
      </c>
      <c r="CQ12" s="148">
        <f t="shared" si="10"/>
        <v>0</v>
      </c>
      <c r="CR12" s="148">
        <f t="shared" si="10"/>
        <v>0</v>
      </c>
      <c r="CS12" s="148">
        <f t="shared" si="10"/>
        <v>0</v>
      </c>
      <c r="CT12" s="148">
        <f t="shared" si="10"/>
        <v>0</v>
      </c>
      <c r="CU12" s="148">
        <f t="shared" si="10"/>
        <v>0</v>
      </c>
      <c r="CV12" s="148">
        <f t="shared" si="10"/>
        <v>0</v>
      </c>
      <c r="CW12" s="148">
        <f t="shared" si="10"/>
        <v>0</v>
      </c>
      <c r="CX12" s="149">
        <f t="shared" si="10"/>
        <v>0</v>
      </c>
    </row>
    <row r="13" spans="3:102" ht="15.75" thickBot="1" x14ac:dyDescent="0.3">
      <c r="C13" s="4" t="str">
        <f t="shared" si="1"/>
        <v>Line 13: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13" s="4">
        <f t="shared" si="2"/>
        <v>13</v>
      </c>
      <c r="F13" s="4" t="s">
        <v>13</v>
      </c>
      <c r="G13" s="4" t="s">
        <v>10</v>
      </c>
      <c r="H13" s="1" t="s">
        <v>30</v>
      </c>
      <c r="I13" s="1" t="s">
        <v>10</v>
      </c>
      <c r="J13" s="2" t="s">
        <v>11</v>
      </c>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BO13" s="155" t="s">
        <v>236</v>
      </c>
      <c r="BP13" s="146">
        <f t="shared" ref="BP13:CX13" si="11">BP7-BP8</f>
        <v>0</v>
      </c>
      <c r="BQ13" s="146">
        <f t="shared" si="11"/>
        <v>0</v>
      </c>
      <c r="BR13" s="146">
        <f t="shared" si="11"/>
        <v>0</v>
      </c>
      <c r="BS13" s="146">
        <f t="shared" si="11"/>
        <v>0</v>
      </c>
      <c r="BT13" s="146">
        <f t="shared" si="11"/>
        <v>0</v>
      </c>
      <c r="BU13" s="146">
        <f t="shared" si="11"/>
        <v>0</v>
      </c>
      <c r="BV13" s="146">
        <f t="shared" si="11"/>
        <v>0</v>
      </c>
      <c r="BW13" s="146">
        <f t="shared" si="11"/>
        <v>0</v>
      </c>
      <c r="BX13" s="146">
        <f t="shared" si="11"/>
        <v>0</v>
      </c>
      <c r="BY13" s="146">
        <f t="shared" si="11"/>
        <v>0</v>
      </c>
      <c r="BZ13" s="146">
        <f t="shared" si="11"/>
        <v>0</v>
      </c>
      <c r="CA13" s="146">
        <f t="shared" si="11"/>
        <v>0</v>
      </c>
      <c r="CB13" s="146">
        <f t="shared" si="11"/>
        <v>0</v>
      </c>
      <c r="CC13" s="146">
        <f t="shared" si="11"/>
        <v>0</v>
      </c>
      <c r="CD13" s="146">
        <f t="shared" si="11"/>
        <v>0</v>
      </c>
      <c r="CE13" s="146">
        <f t="shared" si="11"/>
        <v>0</v>
      </c>
      <c r="CF13" s="146">
        <f t="shared" si="11"/>
        <v>0</v>
      </c>
      <c r="CG13" s="146">
        <f t="shared" si="11"/>
        <v>0</v>
      </c>
      <c r="CH13" s="146">
        <f t="shared" si="11"/>
        <v>0</v>
      </c>
      <c r="CI13" s="146">
        <f t="shared" si="11"/>
        <v>0</v>
      </c>
      <c r="CJ13" s="146">
        <f t="shared" si="11"/>
        <v>0</v>
      </c>
      <c r="CK13" s="146">
        <f t="shared" si="11"/>
        <v>0</v>
      </c>
      <c r="CL13" s="146">
        <f t="shared" si="11"/>
        <v>0</v>
      </c>
      <c r="CM13" s="146">
        <f t="shared" si="11"/>
        <v>0</v>
      </c>
      <c r="CN13" s="146">
        <f t="shared" si="11"/>
        <v>0</v>
      </c>
      <c r="CO13" s="146">
        <f t="shared" si="11"/>
        <v>0</v>
      </c>
      <c r="CP13" s="146">
        <f t="shared" si="11"/>
        <v>0</v>
      </c>
      <c r="CQ13" s="146">
        <f t="shared" si="11"/>
        <v>0</v>
      </c>
      <c r="CR13" s="146">
        <f t="shared" si="11"/>
        <v>0</v>
      </c>
      <c r="CS13" s="146">
        <f t="shared" si="11"/>
        <v>0</v>
      </c>
      <c r="CT13" s="146">
        <f t="shared" si="11"/>
        <v>0</v>
      </c>
      <c r="CU13" s="146">
        <f t="shared" si="11"/>
        <v>0</v>
      </c>
      <c r="CV13" s="146">
        <f t="shared" si="11"/>
        <v>0</v>
      </c>
      <c r="CW13" s="146">
        <f t="shared" si="11"/>
        <v>0</v>
      </c>
      <c r="CX13" s="147">
        <f t="shared" si="11"/>
        <v>0</v>
      </c>
    </row>
    <row r="14" spans="3:102" ht="15.75" thickBot="1" x14ac:dyDescent="0.3">
      <c r="C14" s="4" t="str">
        <f t="shared" si="1"/>
        <v>Line 14: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14" s="4">
        <f t="shared" si="2"/>
        <v>14</v>
      </c>
      <c r="F14" s="4" t="s">
        <v>7</v>
      </c>
      <c r="G14" s="4" t="s">
        <v>10</v>
      </c>
      <c r="H14" s="1" t="s">
        <v>19</v>
      </c>
      <c r="I14" s="1" t="s">
        <v>10</v>
      </c>
      <c r="J14" s="84">
        <v>5</v>
      </c>
      <c r="K14" s="1" t="str">
        <f t="shared" ref="K14:K19" si="12">"Relative "&amp;K7</f>
        <v>Relative Gross Operating Income to Company</v>
      </c>
      <c r="M14" s="14">
        <f ca="1">OFFSET('Stress Multipliers'!F$39,10*$J$14,0)</f>
        <v>0.85</v>
      </c>
      <c r="N14" s="5">
        <f ca="1">OFFSET('Stress Multipliers'!G$39,10*$J$14,0)</f>
        <v>0.85</v>
      </c>
      <c r="O14" s="5">
        <f ca="1">OFFSET('Stress Multipliers'!H$39,10*$J$14,0)</f>
        <v>0.85</v>
      </c>
      <c r="P14" s="5">
        <f ca="1">OFFSET('Stress Multipliers'!I$39,10*$J$14,0)</f>
        <v>0.85</v>
      </c>
      <c r="Q14" s="5">
        <f ca="1">OFFSET('Stress Multipliers'!J$39,10*$J$14,0)</f>
        <v>0.85</v>
      </c>
      <c r="R14" s="5">
        <f ca="1">OFFSET('Stress Multipliers'!K$39,10*$J$14,0)</f>
        <v>0.85</v>
      </c>
      <c r="S14" s="5">
        <f ca="1">OFFSET('Stress Multipliers'!L$39,10*$J$14,0)</f>
        <v>0.85</v>
      </c>
      <c r="T14" s="5">
        <f ca="1">OFFSET('Stress Multipliers'!M$39,10*$J$14,0)</f>
        <v>0.85</v>
      </c>
      <c r="U14" s="5">
        <f ca="1">OFFSET('Stress Multipliers'!N$39,10*$J$14,0)</f>
        <v>0.85</v>
      </c>
      <c r="V14" s="5">
        <f ca="1">OFFSET('Stress Multipliers'!O$39,10*$J$14,0)</f>
        <v>0.85</v>
      </c>
      <c r="W14" s="5">
        <f ca="1">OFFSET('Stress Multipliers'!P$39,10*$J$14,0)</f>
        <v>0.85</v>
      </c>
      <c r="X14" s="5">
        <f ca="1">OFFSET('Stress Multipliers'!Q$39,10*$J$14,0)</f>
        <v>0.85</v>
      </c>
      <c r="Y14" s="5">
        <f ca="1">OFFSET('Stress Multipliers'!R$39,10*$J$14,0)</f>
        <v>0.85</v>
      </c>
      <c r="Z14" s="5">
        <f ca="1">OFFSET('Stress Multipliers'!S$39,10*$J$14,0)</f>
        <v>0.85</v>
      </c>
      <c r="AA14" s="5">
        <f ca="1">OFFSET('Stress Multipliers'!T$39,10*$J$14,0)</f>
        <v>0.85</v>
      </c>
      <c r="AB14" s="5">
        <f ca="1">OFFSET('Stress Multipliers'!U$39,10*$J$14,0)</f>
        <v>0.85</v>
      </c>
      <c r="AC14" s="5">
        <f ca="1">OFFSET('Stress Multipliers'!V$39,10*$J$14,0)</f>
        <v>0.85</v>
      </c>
      <c r="AD14" s="5">
        <f ca="1">OFFSET('Stress Multipliers'!W$39,10*$J$14,0)</f>
        <v>0.85</v>
      </c>
      <c r="AE14" s="5">
        <f ca="1">OFFSET('Stress Multipliers'!X$39,10*$J$14,0)</f>
        <v>0.85</v>
      </c>
      <c r="AF14" s="5">
        <f ca="1">OFFSET('Stress Multipliers'!Y$39,10*$J$14,0)</f>
        <v>0.85</v>
      </c>
      <c r="AG14" s="5">
        <f ca="1">OFFSET('Stress Multipliers'!Z$39,10*$J$14,0)</f>
        <v>0.85</v>
      </c>
      <c r="AH14" s="5">
        <f ca="1">OFFSET('Stress Multipliers'!AA$39,10*$J$14,0)</f>
        <v>0.85</v>
      </c>
      <c r="AI14" s="5">
        <f ca="1">OFFSET('Stress Multipliers'!AB$39,10*$J$14,0)</f>
        <v>0.85</v>
      </c>
      <c r="AJ14" s="5">
        <f ca="1">OFFSET('Stress Multipliers'!AC$39,10*$J$14,0)</f>
        <v>0.85</v>
      </c>
      <c r="AK14" s="5">
        <f ca="1">OFFSET('Stress Multipliers'!AD$39,10*$J$14,0)</f>
        <v>0.85</v>
      </c>
      <c r="AL14" s="5">
        <f ca="1">OFFSET('Stress Multipliers'!AE$39,10*$J$14,0)</f>
        <v>0.85</v>
      </c>
      <c r="AM14" s="5">
        <f ca="1">OFFSET('Stress Multipliers'!AF$39,10*$J$14,0)</f>
        <v>0.85</v>
      </c>
      <c r="AN14" s="5">
        <f ca="1">OFFSET('Stress Multipliers'!AG$39,10*$J$14,0)</f>
        <v>0.85</v>
      </c>
      <c r="AO14" s="5">
        <f ca="1">OFFSET('Stress Multipliers'!AH$39,10*$J$14,0)</f>
        <v>0.85</v>
      </c>
      <c r="AP14" s="5">
        <f ca="1">OFFSET('Stress Multipliers'!AI$39,10*$J$14,0)</f>
        <v>0.85</v>
      </c>
      <c r="AQ14" s="5">
        <f ca="1">OFFSET('Stress Multipliers'!AJ$39,10*$J$14,0)</f>
        <v>0.85</v>
      </c>
      <c r="AR14" s="5">
        <f ca="1">OFFSET('Stress Multipliers'!AK$39,10*$J$14,0)</f>
        <v>0.85</v>
      </c>
      <c r="AS14" s="5">
        <f ca="1">OFFSET('Stress Multipliers'!AL$39,10*$J$14,0)</f>
        <v>0.85</v>
      </c>
      <c r="AT14" s="5">
        <f ca="1">OFFSET('Stress Multipliers'!AM$39,10*$J$14,0)</f>
        <v>0.85</v>
      </c>
      <c r="AU14" s="6">
        <f ca="1">OFFSET('Stress Multipliers'!AN$39,10*$J$14,0)</f>
        <v>0.85</v>
      </c>
      <c r="BO14" s="156" t="s">
        <v>237</v>
      </c>
      <c r="BP14" s="150">
        <f t="shared" ref="BP14:CX14" si="13">BP9+BP10</f>
        <v>0</v>
      </c>
      <c r="BQ14" s="150">
        <f t="shared" si="13"/>
        <v>0</v>
      </c>
      <c r="BR14" s="150">
        <f t="shared" si="13"/>
        <v>0</v>
      </c>
      <c r="BS14" s="150">
        <f t="shared" si="13"/>
        <v>0</v>
      </c>
      <c r="BT14" s="150">
        <f t="shared" si="13"/>
        <v>0</v>
      </c>
      <c r="BU14" s="150">
        <f t="shared" si="13"/>
        <v>0</v>
      </c>
      <c r="BV14" s="150">
        <f t="shared" si="13"/>
        <v>0</v>
      </c>
      <c r="BW14" s="150">
        <f t="shared" si="13"/>
        <v>0</v>
      </c>
      <c r="BX14" s="150">
        <f t="shared" si="13"/>
        <v>0</v>
      </c>
      <c r="BY14" s="150">
        <f t="shared" si="13"/>
        <v>0</v>
      </c>
      <c r="BZ14" s="150">
        <f t="shared" si="13"/>
        <v>0</v>
      </c>
      <c r="CA14" s="150">
        <f t="shared" si="13"/>
        <v>0</v>
      </c>
      <c r="CB14" s="150">
        <f t="shared" si="13"/>
        <v>0</v>
      </c>
      <c r="CC14" s="150">
        <f t="shared" si="13"/>
        <v>0</v>
      </c>
      <c r="CD14" s="150">
        <f t="shared" si="13"/>
        <v>0</v>
      </c>
      <c r="CE14" s="150">
        <f t="shared" si="13"/>
        <v>0</v>
      </c>
      <c r="CF14" s="150">
        <f t="shared" si="13"/>
        <v>0</v>
      </c>
      <c r="CG14" s="150">
        <f t="shared" si="13"/>
        <v>0</v>
      </c>
      <c r="CH14" s="150">
        <f t="shared" si="13"/>
        <v>0</v>
      </c>
      <c r="CI14" s="150">
        <f t="shared" si="13"/>
        <v>0</v>
      </c>
      <c r="CJ14" s="150">
        <f t="shared" si="13"/>
        <v>0</v>
      </c>
      <c r="CK14" s="150">
        <f t="shared" si="13"/>
        <v>0</v>
      </c>
      <c r="CL14" s="150">
        <f t="shared" si="13"/>
        <v>0</v>
      </c>
      <c r="CM14" s="150">
        <f t="shared" si="13"/>
        <v>0</v>
      </c>
      <c r="CN14" s="150">
        <f t="shared" si="13"/>
        <v>0</v>
      </c>
      <c r="CO14" s="150">
        <f t="shared" si="13"/>
        <v>0</v>
      </c>
      <c r="CP14" s="150">
        <f t="shared" si="13"/>
        <v>0</v>
      </c>
      <c r="CQ14" s="150">
        <f t="shared" si="13"/>
        <v>0</v>
      </c>
      <c r="CR14" s="150">
        <f t="shared" si="13"/>
        <v>0</v>
      </c>
      <c r="CS14" s="150">
        <f t="shared" si="13"/>
        <v>0</v>
      </c>
      <c r="CT14" s="150">
        <f t="shared" si="13"/>
        <v>0</v>
      </c>
      <c r="CU14" s="150">
        <f t="shared" si="13"/>
        <v>0</v>
      </c>
      <c r="CV14" s="150">
        <f t="shared" si="13"/>
        <v>0</v>
      </c>
      <c r="CW14" s="150">
        <f t="shared" si="13"/>
        <v>0</v>
      </c>
      <c r="CX14" s="151">
        <f t="shared" si="13"/>
        <v>0</v>
      </c>
    </row>
    <row r="15" spans="3:102" x14ac:dyDescent="0.25">
      <c r="C15" s="4" t="str">
        <f t="shared" si="1"/>
        <v>Line 15: Relative Operating Expenses. This is a scenario multiplier. This is the multiplier on the costs.  Typical causes of an increase could be as follows: higher maintenance, additional staff, increases in commodity prices, increases in FX expenses, increases due to inflation.</v>
      </c>
      <c r="E15" s="4">
        <f t="shared" si="2"/>
        <v>15</v>
      </c>
      <c r="F15" s="4" t="s">
        <v>7</v>
      </c>
      <c r="G15" s="4" t="s">
        <v>10</v>
      </c>
      <c r="H15" s="1" t="s">
        <v>17</v>
      </c>
      <c r="I15" s="1" t="s">
        <v>10</v>
      </c>
      <c r="K15" s="1" t="str">
        <f t="shared" si="12"/>
        <v>Relative Operating Expenses</v>
      </c>
      <c r="M15" s="15">
        <f ca="1">OFFSET('Stress Multipliers'!F$39,10*$J$14+1,0)</f>
        <v>1.2</v>
      </c>
      <c r="N15" s="7">
        <f ca="1">OFFSET('Stress Multipliers'!G$39,10*$J$14+1,0)</f>
        <v>1.2</v>
      </c>
      <c r="O15" s="7">
        <f ca="1">OFFSET('Stress Multipliers'!H$39,10*$J$14+1,0)</f>
        <v>1.2</v>
      </c>
      <c r="P15" s="7">
        <f ca="1">OFFSET('Stress Multipliers'!I$39,10*$J$14+1,0)</f>
        <v>1.2</v>
      </c>
      <c r="Q15" s="7">
        <f ca="1">OFFSET('Stress Multipliers'!J$39,10*$J$14+1,0)</f>
        <v>1.2</v>
      </c>
      <c r="R15" s="7">
        <f ca="1">OFFSET('Stress Multipliers'!K$39,10*$J$14+1,0)</f>
        <v>1.2</v>
      </c>
      <c r="S15" s="7">
        <f ca="1">OFFSET('Stress Multipliers'!L$39,10*$J$14+1,0)</f>
        <v>1.2</v>
      </c>
      <c r="T15" s="7">
        <f ca="1">OFFSET('Stress Multipliers'!M$39,10*$J$14+1,0)</f>
        <v>1.2</v>
      </c>
      <c r="U15" s="7">
        <f ca="1">OFFSET('Stress Multipliers'!N$39,10*$J$14+1,0)</f>
        <v>1.2</v>
      </c>
      <c r="V15" s="7">
        <f ca="1">OFFSET('Stress Multipliers'!O$39,10*$J$14+1,0)</f>
        <v>1.2</v>
      </c>
      <c r="W15" s="7">
        <f ca="1">OFFSET('Stress Multipliers'!P$39,10*$J$14+1,0)</f>
        <v>1.2</v>
      </c>
      <c r="X15" s="7">
        <f ca="1">OFFSET('Stress Multipliers'!Q$39,10*$J$14+1,0)</f>
        <v>1.2</v>
      </c>
      <c r="Y15" s="7">
        <f ca="1">OFFSET('Stress Multipliers'!R$39,10*$J$14+1,0)</f>
        <v>1.2</v>
      </c>
      <c r="Z15" s="7">
        <f ca="1">OFFSET('Stress Multipliers'!S$39,10*$J$14+1,0)</f>
        <v>1.2</v>
      </c>
      <c r="AA15" s="7">
        <f ca="1">OFFSET('Stress Multipliers'!T$39,10*$J$14+1,0)</f>
        <v>1.2</v>
      </c>
      <c r="AB15" s="7">
        <f ca="1">OFFSET('Stress Multipliers'!U$39,10*$J$14+1,0)</f>
        <v>1.2</v>
      </c>
      <c r="AC15" s="7">
        <f ca="1">OFFSET('Stress Multipliers'!V$39,10*$J$14+1,0)</f>
        <v>1.2</v>
      </c>
      <c r="AD15" s="7">
        <f ca="1">OFFSET('Stress Multipliers'!W$39,10*$J$14+1,0)</f>
        <v>1.2</v>
      </c>
      <c r="AE15" s="7">
        <f ca="1">OFFSET('Stress Multipliers'!X$39,10*$J$14+1,0)</f>
        <v>1.2</v>
      </c>
      <c r="AF15" s="7">
        <f ca="1">OFFSET('Stress Multipliers'!Y$39,10*$J$14+1,0)</f>
        <v>1.2</v>
      </c>
      <c r="AG15" s="7">
        <f ca="1">OFFSET('Stress Multipliers'!Z$39,10*$J$14+1,0)</f>
        <v>1.2</v>
      </c>
      <c r="AH15" s="7">
        <f ca="1">OFFSET('Stress Multipliers'!AA$39,10*$J$14+1,0)</f>
        <v>1.2</v>
      </c>
      <c r="AI15" s="7">
        <f ca="1">OFFSET('Stress Multipliers'!AB$39,10*$J$14+1,0)</f>
        <v>1.2</v>
      </c>
      <c r="AJ15" s="7">
        <f ca="1">OFFSET('Stress Multipliers'!AC$39,10*$J$14+1,0)</f>
        <v>1.2</v>
      </c>
      <c r="AK15" s="7">
        <f ca="1">OFFSET('Stress Multipliers'!AD$39,10*$J$14+1,0)</f>
        <v>1.2</v>
      </c>
      <c r="AL15" s="7">
        <f ca="1">OFFSET('Stress Multipliers'!AE$39,10*$J$14+1,0)</f>
        <v>1.2</v>
      </c>
      <c r="AM15" s="7">
        <f ca="1">OFFSET('Stress Multipliers'!AF$39,10*$J$14+1,0)</f>
        <v>1.2</v>
      </c>
      <c r="AN15" s="7">
        <f ca="1">OFFSET('Stress Multipliers'!AG$39,10*$J$14+1,0)</f>
        <v>1.2</v>
      </c>
      <c r="AO15" s="7">
        <f ca="1">OFFSET('Stress Multipliers'!AH$39,10*$J$14+1,0)</f>
        <v>1.2</v>
      </c>
      <c r="AP15" s="7">
        <f ca="1">OFFSET('Stress Multipliers'!AI$39,10*$J$14+1,0)</f>
        <v>1.2</v>
      </c>
      <c r="AQ15" s="7">
        <f ca="1">OFFSET('Stress Multipliers'!AJ$39,10*$J$14+1,0)</f>
        <v>1.2</v>
      </c>
      <c r="AR15" s="7">
        <f ca="1">OFFSET('Stress Multipliers'!AK$39,10*$J$14+1,0)</f>
        <v>1.2</v>
      </c>
      <c r="AS15" s="7">
        <f ca="1">OFFSET('Stress Multipliers'!AL$39,10*$J$14+1,0)</f>
        <v>1.2</v>
      </c>
      <c r="AT15" s="7">
        <f ca="1">OFFSET('Stress Multipliers'!AM$39,10*$J$14+1,0)</f>
        <v>1.2</v>
      </c>
      <c r="AU15" s="8">
        <f ca="1">OFFSET('Stress Multipliers'!AN$39,10*$J$14+1,0)</f>
        <v>1.2</v>
      </c>
      <c r="BO15" s="157" t="s">
        <v>241</v>
      </c>
      <c r="BP15" s="148">
        <f>BP11-BP12</f>
        <v>0</v>
      </c>
      <c r="BQ15" s="148">
        <f t="shared" ref="BQ15:CX15" si="14">BQ11-BQ12</f>
        <v>0</v>
      </c>
      <c r="BR15" s="148">
        <f t="shared" si="14"/>
        <v>0</v>
      </c>
      <c r="BS15" s="148">
        <f t="shared" si="14"/>
        <v>0</v>
      </c>
      <c r="BT15" s="148">
        <f t="shared" si="14"/>
        <v>0</v>
      </c>
      <c r="BU15" s="148">
        <f t="shared" si="14"/>
        <v>0</v>
      </c>
      <c r="BV15" s="148">
        <f t="shared" si="14"/>
        <v>0</v>
      </c>
      <c r="BW15" s="148">
        <f t="shared" si="14"/>
        <v>0</v>
      </c>
      <c r="BX15" s="148">
        <f t="shared" si="14"/>
        <v>0</v>
      </c>
      <c r="BY15" s="148">
        <f t="shared" si="14"/>
        <v>0</v>
      </c>
      <c r="BZ15" s="148">
        <f t="shared" si="14"/>
        <v>0</v>
      </c>
      <c r="CA15" s="148">
        <f t="shared" si="14"/>
        <v>0</v>
      </c>
      <c r="CB15" s="148">
        <f t="shared" si="14"/>
        <v>0</v>
      </c>
      <c r="CC15" s="148">
        <f t="shared" si="14"/>
        <v>0</v>
      </c>
      <c r="CD15" s="148">
        <f t="shared" si="14"/>
        <v>0</v>
      </c>
      <c r="CE15" s="148">
        <f t="shared" si="14"/>
        <v>0</v>
      </c>
      <c r="CF15" s="148">
        <f t="shared" si="14"/>
        <v>0</v>
      </c>
      <c r="CG15" s="148">
        <f t="shared" si="14"/>
        <v>0</v>
      </c>
      <c r="CH15" s="148">
        <f t="shared" si="14"/>
        <v>0</v>
      </c>
      <c r="CI15" s="148">
        <f t="shared" si="14"/>
        <v>0</v>
      </c>
      <c r="CJ15" s="148">
        <f t="shared" si="14"/>
        <v>0</v>
      </c>
      <c r="CK15" s="148">
        <f t="shared" si="14"/>
        <v>0</v>
      </c>
      <c r="CL15" s="148">
        <f t="shared" si="14"/>
        <v>0</v>
      </c>
      <c r="CM15" s="148">
        <f t="shared" si="14"/>
        <v>0</v>
      </c>
      <c r="CN15" s="148">
        <f t="shared" si="14"/>
        <v>0</v>
      </c>
      <c r="CO15" s="148">
        <f t="shared" si="14"/>
        <v>0</v>
      </c>
      <c r="CP15" s="148">
        <f t="shared" si="14"/>
        <v>0</v>
      </c>
      <c r="CQ15" s="148">
        <f t="shared" si="14"/>
        <v>0</v>
      </c>
      <c r="CR15" s="148">
        <f t="shared" si="14"/>
        <v>0</v>
      </c>
      <c r="CS15" s="148">
        <f t="shared" si="14"/>
        <v>0</v>
      </c>
      <c r="CT15" s="148">
        <f t="shared" si="14"/>
        <v>0</v>
      </c>
      <c r="CU15" s="148">
        <f t="shared" si="14"/>
        <v>0</v>
      </c>
      <c r="CV15" s="148">
        <f t="shared" si="14"/>
        <v>0</v>
      </c>
      <c r="CW15" s="148">
        <f t="shared" si="14"/>
        <v>0</v>
      </c>
      <c r="CX15" s="149">
        <f t="shared" si="14"/>
        <v>0</v>
      </c>
    </row>
    <row r="16" spans="3:102" x14ac:dyDescent="0.25">
      <c r="C16" s="4" t="str">
        <f t="shared" si="1"/>
        <v>Line 16: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16" s="4">
        <f t="shared" si="2"/>
        <v>16</v>
      </c>
      <c r="F16" s="4" t="s">
        <v>7</v>
      </c>
      <c r="G16" s="4" t="s">
        <v>10</v>
      </c>
      <c r="H16" s="1" t="s">
        <v>50</v>
      </c>
      <c r="I16" s="1" t="s">
        <v>10</v>
      </c>
      <c r="K16" s="1" t="str">
        <f t="shared" si="12"/>
        <v>Relative Expected Debt Principal Repayments</v>
      </c>
      <c r="M16" s="15">
        <f ca="1">OFFSET('Stress Multipliers'!F$39,10*$J$14+2,0)</f>
        <v>1.3</v>
      </c>
      <c r="N16" s="7">
        <f ca="1">OFFSET('Stress Multipliers'!G$39,10*$J$14+2,0)</f>
        <v>1.3</v>
      </c>
      <c r="O16" s="7">
        <f ca="1">OFFSET('Stress Multipliers'!H$39,10*$J$14+2,0)</f>
        <v>1.3</v>
      </c>
      <c r="P16" s="7">
        <f ca="1">OFFSET('Stress Multipliers'!I$39,10*$J$14+2,0)</f>
        <v>1.3</v>
      </c>
      <c r="Q16" s="7">
        <f ca="1">OFFSET('Stress Multipliers'!J$39,10*$J$14+2,0)</f>
        <v>1.3</v>
      </c>
      <c r="R16" s="7">
        <f ca="1">OFFSET('Stress Multipliers'!K$39,10*$J$14+2,0)</f>
        <v>1.3</v>
      </c>
      <c r="S16" s="7">
        <f ca="1">OFFSET('Stress Multipliers'!L$39,10*$J$14+2,0)</f>
        <v>1.3</v>
      </c>
      <c r="T16" s="7">
        <f ca="1">OFFSET('Stress Multipliers'!M$39,10*$J$14+2,0)</f>
        <v>1.3</v>
      </c>
      <c r="U16" s="7">
        <f ca="1">OFFSET('Stress Multipliers'!N$39,10*$J$14+2,0)</f>
        <v>1.3</v>
      </c>
      <c r="V16" s="7">
        <f ca="1">OFFSET('Stress Multipliers'!O$39,10*$J$14+2,0)</f>
        <v>1.3</v>
      </c>
      <c r="W16" s="7">
        <f ca="1">OFFSET('Stress Multipliers'!P$39,10*$J$14+2,0)</f>
        <v>1.3</v>
      </c>
      <c r="X16" s="7">
        <f ca="1">OFFSET('Stress Multipliers'!Q$39,10*$J$14+2,0)</f>
        <v>1.3</v>
      </c>
      <c r="Y16" s="7">
        <f ca="1">OFFSET('Stress Multipliers'!R$39,10*$J$14+2,0)</f>
        <v>1.3</v>
      </c>
      <c r="Z16" s="7">
        <f ca="1">OFFSET('Stress Multipliers'!S$39,10*$J$14+2,0)</f>
        <v>1.3</v>
      </c>
      <c r="AA16" s="7">
        <f ca="1">OFFSET('Stress Multipliers'!T$39,10*$J$14+2,0)</f>
        <v>1.3</v>
      </c>
      <c r="AB16" s="7">
        <f ca="1">OFFSET('Stress Multipliers'!U$39,10*$J$14+2,0)</f>
        <v>1.3</v>
      </c>
      <c r="AC16" s="7">
        <f ca="1">OFFSET('Stress Multipliers'!V$39,10*$J$14+2,0)</f>
        <v>1.3</v>
      </c>
      <c r="AD16" s="7">
        <f ca="1">OFFSET('Stress Multipliers'!W$39,10*$J$14+2,0)</f>
        <v>1.3</v>
      </c>
      <c r="AE16" s="7">
        <f ca="1">OFFSET('Stress Multipliers'!X$39,10*$J$14+2,0)</f>
        <v>1.3</v>
      </c>
      <c r="AF16" s="7">
        <f ca="1">OFFSET('Stress Multipliers'!Y$39,10*$J$14+2,0)</f>
        <v>1.3</v>
      </c>
      <c r="AG16" s="7">
        <f ca="1">OFFSET('Stress Multipliers'!Z$39,10*$J$14+2,0)</f>
        <v>1.3</v>
      </c>
      <c r="AH16" s="7">
        <f ca="1">OFFSET('Stress Multipliers'!AA$39,10*$J$14+2,0)</f>
        <v>1.3</v>
      </c>
      <c r="AI16" s="7">
        <f ca="1">OFFSET('Stress Multipliers'!AB$39,10*$J$14+2,0)</f>
        <v>1.3</v>
      </c>
      <c r="AJ16" s="7">
        <f ca="1">OFFSET('Stress Multipliers'!AC$39,10*$J$14+2,0)</f>
        <v>1.3</v>
      </c>
      <c r="AK16" s="7">
        <f ca="1">OFFSET('Stress Multipliers'!AD$39,10*$J$14+2,0)</f>
        <v>1.3</v>
      </c>
      <c r="AL16" s="7">
        <f ca="1">OFFSET('Stress Multipliers'!AE$39,10*$J$14+2,0)</f>
        <v>1.3</v>
      </c>
      <c r="AM16" s="7">
        <f ca="1">OFFSET('Stress Multipliers'!AF$39,10*$J$14+2,0)</f>
        <v>1.3</v>
      </c>
      <c r="AN16" s="7">
        <f ca="1">OFFSET('Stress Multipliers'!AG$39,10*$J$14+2,0)</f>
        <v>1.3</v>
      </c>
      <c r="AO16" s="7">
        <f ca="1">OFFSET('Stress Multipliers'!AH$39,10*$J$14+2,0)</f>
        <v>1.3</v>
      </c>
      <c r="AP16" s="7">
        <f ca="1">OFFSET('Stress Multipliers'!AI$39,10*$J$14+2,0)</f>
        <v>1.3</v>
      </c>
      <c r="AQ16" s="7">
        <f ca="1">OFFSET('Stress Multipliers'!AJ$39,10*$J$14+2,0)</f>
        <v>1.3</v>
      </c>
      <c r="AR16" s="7">
        <f ca="1">OFFSET('Stress Multipliers'!AK$39,10*$J$14+2,0)</f>
        <v>1.3</v>
      </c>
      <c r="AS16" s="7">
        <f ca="1">OFFSET('Stress Multipliers'!AL$39,10*$J$14+2,0)</f>
        <v>1.3</v>
      </c>
      <c r="AT16" s="7">
        <f ca="1">OFFSET('Stress Multipliers'!AM$39,10*$J$14+2,0)</f>
        <v>1.3</v>
      </c>
      <c r="AU16" s="8">
        <f ca="1">OFFSET('Stress Multipliers'!AN$39,10*$J$14+2,0)</f>
        <v>1.3</v>
      </c>
    </row>
    <row r="17" spans="3:102" x14ac:dyDescent="0.25">
      <c r="C17" s="4" t="str">
        <f t="shared" si="1"/>
        <v>Line 17: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17" s="4">
        <f t="shared" si="2"/>
        <v>17</v>
      </c>
      <c r="F17" s="4" t="s">
        <v>7</v>
      </c>
      <c r="G17" s="4" t="s">
        <v>10</v>
      </c>
      <c r="H17" s="1" t="s">
        <v>49</v>
      </c>
      <c r="I17" s="1" t="s">
        <v>10</v>
      </c>
      <c r="K17" s="1" t="str">
        <f t="shared" si="12"/>
        <v>Relative Expected Debt Interest Repayments</v>
      </c>
      <c r="M17" s="15">
        <f ca="1">OFFSET('Stress Multipliers'!F$39,10*$J$14+3,0)</f>
        <v>1.39</v>
      </c>
      <c r="N17" s="7">
        <f ca="1">OFFSET('Stress Multipliers'!G$39,10*$J$14+3,0)</f>
        <v>1.39</v>
      </c>
      <c r="O17" s="7">
        <f ca="1">OFFSET('Stress Multipliers'!H$39,10*$J$14+3,0)</f>
        <v>1.39</v>
      </c>
      <c r="P17" s="7">
        <f ca="1">OFFSET('Stress Multipliers'!I$39,10*$J$14+3,0)</f>
        <v>1.39</v>
      </c>
      <c r="Q17" s="7">
        <f ca="1">OFFSET('Stress Multipliers'!J$39,10*$J$14+3,0)</f>
        <v>1.39</v>
      </c>
      <c r="R17" s="7">
        <f ca="1">OFFSET('Stress Multipliers'!K$39,10*$J$14+3,0)</f>
        <v>1.39</v>
      </c>
      <c r="S17" s="7">
        <f ca="1">OFFSET('Stress Multipliers'!L$39,10*$J$14+3,0)</f>
        <v>1.39</v>
      </c>
      <c r="T17" s="7">
        <f ca="1">OFFSET('Stress Multipliers'!M$39,10*$J$14+3,0)</f>
        <v>1.39</v>
      </c>
      <c r="U17" s="7">
        <f ca="1">OFFSET('Stress Multipliers'!N$39,10*$J$14+3,0)</f>
        <v>1.39</v>
      </c>
      <c r="V17" s="7">
        <f ca="1">OFFSET('Stress Multipliers'!O$39,10*$J$14+3,0)</f>
        <v>1.39</v>
      </c>
      <c r="W17" s="7">
        <f ca="1">OFFSET('Stress Multipliers'!P$39,10*$J$14+3,0)</f>
        <v>1.39</v>
      </c>
      <c r="X17" s="7">
        <f ca="1">OFFSET('Stress Multipliers'!Q$39,10*$J$14+3,0)</f>
        <v>1.39</v>
      </c>
      <c r="Y17" s="7">
        <f ca="1">OFFSET('Stress Multipliers'!R$39,10*$J$14+3,0)</f>
        <v>1.39</v>
      </c>
      <c r="Z17" s="7">
        <f ca="1">OFFSET('Stress Multipliers'!S$39,10*$J$14+3,0)</f>
        <v>1.39</v>
      </c>
      <c r="AA17" s="7">
        <f ca="1">OFFSET('Stress Multipliers'!T$39,10*$J$14+3,0)</f>
        <v>1.39</v>
      </c>
      <c r="AB17" s="7">
        <f ca="1">OFFSET('Stress Multipliers'!U$39,10*$J$14+3,0)</f>
        <v>1.39</v>
      </c>
      <c r="AC17" s="7">
        <f ca="1">OFFSET('Stress Multipliers'!V$39,10*$J$14+3,0)</f>
        <v>1.39</v>
      </c>
      <c r="AD17" s="7">
        <f ca="1">OFFSET('Stress Multipliers'!W$39,10*$J$14+3,0)</f>
        <v>1.39</v>
      </c>
      <c r="AE17" s="7">
        <f ca="1">OFFSET('Stress Multipliers'!X$39,10*$J$14+3,0)</f>
        <v>1.39</v>
      </c>
      <c r="AF17" s="7">
        <f ca="1">OFFSET('Stress Multipliers'!Y$39,10*$J$14+3,0)</f>
        <v>1.39</v>
      </c>
      <c r="AG17" s="7">
        <f ca="1">OFFSET('Stress Multipliers'!Z$39,10*$J$14+3,0)</f>
        <v>1.39</v>
      </c>
      <c r="AH17" s="7">
        <f ca="1">OFFSET('Stress Multipliers'!AA$39,10*$J$14+3,0)</f>
        <v>1.39</v>
      </c>
      <c r="AI17" s="7">
        <f ca="1">OFFSET('Stress Multipliers'!AB$39,10*$J$14+3,0)</f>
        <v>1.39</v>
      </c>
      <c r="AJ17" s="7">
        <f ca="1">OFFSET('Stress Multipliers'!AC$39,10*$J$14+3,0)</f>
        <v>1.39</v>
      </c>
      <c r="AK17" s="7">
        <f ca="1">OFFSET('Stress Multipliers'!AD$39,10*$J$14+3,0)</f>
        <v>1.39</v>
      </c>
      <c r="AL17" s="7">
        <f ca="1">OFFSET('Stress Multipliers'!AE$39,10*$J$14+3,0)</f>
        <v>1.39</v>
      </c>
      <c r="AM17" s="7">
        <f ca="1">OFFSET('Stress Multipliers'!AF$39,10*$J$14+3,0)</f>
        <v>1.39</v>
      </c>
      <c r="AN17" s="7">
        <f ca="1">OFFSET('Stress Multipliers'!AG$39,10*$J$14+3,0)</f>
        <v>1.39</v>
      </c>
      <c r="AO17" s="7">
        <f ca="1">OFFSET('Stress Multipliers'!AH$39,10*$J$14+3,0)</f>
        <v>1.39</v>
      </c>
      <c r="AP17" s="7">
        <f ca="1">OFFSET('Stress Multipliers'!AI$39,10*$J$14+3,0)</f>
        <v>1.39</v>
      </c>
      <c r="AQ17" s="7">
        <f ca="1">OFFSET('Stress Multipliers'!AJ$39,10*$J$14+3,0)</f>
        <v>1.39</v>
      </c>
      <c r="AR17" s="7">
        <f ca="1">OFFSET('Stress Multipliers'!AK$39,10*$J$14+3,0)</f>
        <v>1.39</v>
      </c>
      <c r="AS17" s="7">
        <f ca="1">OFFSET('Stress Multipliers'!AL$39,10*$J$14+3,0)</f>
        <v>1.39</v>
      </c>
      <c r="AT17" s="7">
        <f ca="1">OFFSET('Stress Multipliers'!AM$39,10*$J$14+3,0)</f>
        <v>1.39</v>
      </c>
      <c r="AU17" s="8">
        <f ca="1">OFFSET('Stress Multipliers'!AN$39,10*$J$14+3,0)</f>
        <v>1.39</v>
      </c>
    </row>
    <row r="18" spans="3:102" x14ac:dyDescent="0.25">
      <c r="C18" s="4" t="str">
        <f t="shared" si="1"/>
        <v>Line 18: Relative Direct Support payments. This is a scenario multiplier. This is the multiplier on payments.  It may increase if for example the Government pays for increased production volume, or it may decrease if for example there are service penalties.</v>
      </c>
      <c r="E18" s="4">
        <f t="shared" si="2"/>
        <v>18</v>
      </c>
      <c r="F18" s="4" t="s">
        <v>7</v>
      </c>
      <c r="G18" s="4" t="s">
        <v>10</v>
      </c>
      <c r="H18" s="1" t="s">
        <v>18</v>
      </c>
      <c r="I18" s="1" t="s">
        <v>10</v>
      </c>
      <c r="K18" s="1" t="str">
        <f t="shared" si="12"/>
        <v>Relative Direct Support payments</v>
      </c>
      <c r="M18" s="15">
        <f ca="1">OFFSET('Stress Multipliers'!F$39,10*$J$14+4,0)</f>
        <v>1.04</v>
      </c>
      <c r="N18" s="7">
        <f ca="1">OFFSET('Stress Multipliers'!G$39,10*$J$14+4,0)</f>
        <v>1.04</v>
      </c>
      <c r="O18" s="7">
        <f ca="1">OFFSET('Stress Multipliers'!H$39,10*$J$14+4,0)</f>
        <v>1.04</v>
      </c>
      <c r="P18" s="7">
        <f ca="1">OFFSET('Stress Multipliers'!I$39,10*$J$14+4,0)</f>
        <v>1.04</v>
      </c>
      <c r="Q18" s="7">
        <f ca="1">OFFSET('Stress Multipliers'!J$39,10*$J$14+4,0)</f>
        <v>1.04</v>
      </c>
      <c r="R18" s="7">
        <f ca="1">OFFSET('Stress Multipliers'!K$39,10*$J$14+4,0)</f>
        <v>1.04</v>
      </c>
      <c r="S18" s="7">
        <f ca="1">OFFSET('Stress Multipliers'!L$39,10*$J$14+4,0)</f>
        <v>1.04</v>
      </c>
      <c r="T18" s="7">
        <f ca="1">OFFSET('Stress Multipliers'!M$39,10*$J$14+4,0)</f>
        <v>1.04</v>
      </c>
      <c r="U18" s="7">
        <f ca="1">OFFSET('Stress Multipliers'!N$39,10*$J$14+4,0)</f>
        <v>1.04</v>
      </c>
      <c r="V18" s="7">
        <f ca="1">OFFSET('Stress Multipliers'!O$39,10*$J$14+4,0)</f>
        <v>1.04</v>
      </c>
      <c r="W18" s="7">
        <f ca="1">OFFSET('Stress Multipliers'!P$39,10*$J$14+4,0)</f>
        <v>1.04</v>
      </c>
      <c r="X18" s="7">
        <f ca="1">OFFSET('Stress Multipliers'!Q$39,10*$J$14+4,0)</f>
        <v>1.04</v>
      </c>
      <c r="Y18" s="7">
        <f ca="1">OFFSET('Stress Multipliers'!R$39,10*$J$14+4,0)</f>
        <v>1.04</v>
      </c>
      <c r="Z18" s="7">
        <f ca="1">OFFSET('Stress Multipliers'!S$39,10*$J$14+4,0)</f>
        <v>1.04</v>
      </c>
      <c r="AA18" s="7">
        <f ca="1">OFFSET('Stress Multipliers'!T$39,10*$J$14+4,0)</f>
        <v>1.04</v>
      </c>
      <c r="AB18" s="7">
        <f ca="1">OFFSET('Stress Multipliers'!U$39,10*$J$14+4,0)</f>
        <v>1.04</v>
      </c>
      <c r="AC18" s="7">
        <f ca="1">OFFSET('Stress Multipliers'!V$39,10*$J$14+4,0)</f>
        <v>1.04</v>
      </c>
      <c r="AD18" s="7">
        <f ca="1">OFFSET('Stress Multipliers'!W$39,10*$J$14+4,0)</f>
        <v>1.04</v>
      </c>
      <c r="AE18" s="7">
        <f ca="1">OFFSET('Stress Multipliers'!X$39,10*$J$14+4,0)</f>
        <v>1.04</v>
      </c>
      <c r="AF18" s="7">
        <f ca="1">OFFSET('Stress Multipliers'!Y$39,10*$J$14+4,0)</f>
        <v>1.04</v>
      </c>
      <c r="AG18" s="7">
        <f ca="1">OFFSET('Stress Multipliers'!Z$39,10*$J$14+4,0)</f>
        <v>1.04</v>
      </c>
      <c r="AH18" s="7">
        <f ca="1">OFFSET('Stress Multipliers'!AA$39,10*$J$14+4,0)</f>
        <v>1.04</v>
      </c>
      <c r="AI18" s="7">
        <f ca="1">OFFSET('Stress Multipliers'!AB$39,10*$J$14+4,0)</f>
        <v>1.04</v>
      </c>
      <c r="AJ18" s="7">
        <f ca="1">OFFSET('Stress Multipliers'!AC$39,10*$J$14+4,0)</f>
        <v>1.04</v>
      </c>
      <c r="AK18" s="7">
        <f ca="1">OFFSET('Stress Multipliers'!AD$39,10*$J$14+4,0)</f>
        <v>1.04</v>
      </c>
      <c r="AL18" s="7">
        <f ca="1">OFFSET('Stress Multipliers'!AE$39,10*$J$14+4,0)</f>
        <v>1.04</v>
      </c>
      <c r="AM18" s="7">
        <f ca="1">OFFSET('Stress Multipliers'!AF$39,10*$J$14+4,0)</f>
        <v>1.04</v>
      </c>
      <c r="AN18" s="7">
        <f ca="1">OFFSET('Stress Multipliers'!AG$39,10*$J$14+4,0)</f>
        <v>1.04</v>
      </c>
      <c r="AO18" s="7">
        <f ca="1">OFFSET('Stress Multipliers'!AH$39,10*$J$14+4,0)</f>
        <v>1.04</v>
      </c>
      <c r="AP18" s="7">
        <f ca="1">OFFSET('Stress Multipliers'!AI$39,10*$J$14+4,0)</f>
        <v>1.04</v>
      </c>
      <c r="AQ18" s="7">
        <f ca="1">OFFSET('Stress Multipliers'!AJ$39,10*$J$14+4,0)</f>
        <v>1.04</v>
      </c>
      <c r="AR18" s="7">
        <f ca="1">OFFSET('Stress Multipliers'!AK$39,10*$J$14+4,0)</f>
        <v>1.04</v>
      </c>
      <c r="AS18" s="7">
        <f ca="1">OFFSET('Stress Multipliers'!AL$39,10*$J$14+4,0)</f>
        <v>1.04</v>
      </c>
      <c r="AT18" s="7">
        <f ca="1">OFFSET('Stress Multipliers'!AM$39,10*$J$14+4,0)</f>
        <v>1.04</v>
      </c>
      <c r="AU18" s="8">
        <f ca="1">OFFSET('Stress Multipliers'!AN$39,10*$J$14+4,0)</f>
        <v>1.04</v>
      </c>
      <c r="BO18" s="1" t="s">
        <v>239</v>
      </c>
    </row>
    <row r="19" spans="3:102" ht="15.75" thickBot="1" x14ac:dyDescent="0.3">
      <c r="C19" s="4" t="str">
        <f t="shared" si="1"/>
        <v>Line 19: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19" s="4">
        <f t="shared" si="2"/>
        <v>19</v>
      </c>
      <c r="F19" s="4" t="s">
        <v>7</v>
      </c>
      <c r="G19" s="4" t="s">
        <v>10</v>
      </c>
      <c r="H19" s="1" t="s">
        <v>44</v>
      </c>
      <c r="I19" s="1" t="s">
        <v>10</v>
      </c>
      <c r="K19" s="1" t="str">
        <f t="shared" si="12"/>
        <v>Relative Direct Government receipts</v>
      </c>
      <c r="M19" s="16">
        <f ca="1">OFFSET('Stress Multipliers'!F$39,10*$J$14+5,0)</f>
        <v>0.87</v>
      </c>
      <c r="N19" s="9">
        <f ca="1">OFFSET('Stress Multipliers'!G$39,10*$J$14+5,0)</f>
        <v>0.87</v>
      </c>
      <c r="O19" s="9">
        <f ca="1">OFFSET('Stress Multipliers'!H$39,10*$J$14+5,0)</f>
        <v>0.87</v>
      </c>
      <c r="P19" s="9">
        <f ca="1">OFFSET('Stress Multipliers'!I$39,10*$J$14+5,0)</f>
        <v>0.87</v>
      </c>
      <c r="Q19" s="9">
        <f ca="1">OFFSET('Stress Multipliers'!J$39,10*$J$14+5,0)</f>
        <v>0.87</v>
      </c>
      <c r="R19" s="9">
        <f ca="1">OFFSET('Stress Multipliers'!K$39,10*$J$14+5,0)</f>
        <v>0.87</v>
      </c>
      <c r="S19" s="9">
        <f ca="1">OFFSET('Stress Multipliers'!L$39,10*$J$14+5,0)</f>
        <v>0.87</v>
      </c>
      <c r="T19" s="9">
        <f ca="1">OFFSET('Stress Multipliers'!M$39,10*$J$14+5,0)</f>
        <v>0.87</v>
      </c>
      <c r="U19" s="9">
        <f ca="1">OFFSET('Stress Multipliers'!N$39,10*$J$14+5,0)</f>
        <v>0.87</v>
      </c>
      <c r="V19" s="9">
        <f ca="1">OFFSET('Stress Multipliers'!O$39,10*$J$14+5,0)</f>
        <v>0.87</v>
      </c>
      <c r="W19" s="9">
        <f ca="1">OFFSET('Stress Multipliers'!P$39,10*$J$14+5,0)</f>
        <v>0.87</v>
      </c>
      <c r="X19" s="9">
        <f ca="1">OFFSET('Stress Multipliers'!Q$39,10*$J$14+5,0)</f>
        <v>0.87</v>
      </c>
      <c r="Y19" s="9">
        <f ca="1">OFFSET('Stress Multipliers'!R$39,10*$J$14+5,0)</f>
        <v>0.87</v>
      </c>
      <c r="Z19" s="9">
        <f ca="1">OFFSET('Stress Multipliers'!S$39,10*$J$14+5,0)</f>
        <v>0.87</v>
      </c>
      <c r="AA19" s="9">
        <f ca="1">OFFSET('Stress Multipliers'!T$39,10*$J$14+5,0)</f>
        <v>0.87</v>
      </c>
      <c r="AB19" s="9">
        <f ca="1">OFFSET('Stress Multipliers'!U$39,10*$J$14+5,0)</f>
        <v>0.87</v>
      </c>
      <c r="AC19" s="9">
        <f ca="1">OFFSET('Stress Multipliers'!V$39,10*$J$14+5,0)</f>
        <v>0.87</v>
      </c>
      <c r="AD19" s="9">
        <f ca="1">OFFSET('Stress Multipliers'!W$39,10*$J$14+5,0)</f>
        <v>0.87</v>
      </c>
      <c r="AE19" s="9">
        <f ca="1">OFFSET('Stress Multipliers'!X$39,10*$J$14+5,0)</f>
        <v>0.87</v>
      </c>
      <c r="AF19" s="9">
        <f ca="1">OFFSET('Stress Multipliers'!Y$39,10*$J$14+5,0)</f>
        <v>0.87</v>
      </c>
      <c r="AG19" s="9">
        <f ca="1">OFFSET('Stress Multipliers'!Z$39,10*$J$14+5,0)</f>
        <v>0.87</v>
      </c>
      <c r="AH19" s="9">
        <f ca="1">OFFSET('Stress Multipliers'!AA$39,10*$J$14+5,0)</f>
        <v>0.87</v>
      </c>
      <c r="AI19" s="9">
        <f ca="1">OFFSET('Stress Multipliers'!AB$39,10*$J$14+5,0)</f>
        <v>0.87</v>
      </c>
      <c r="AJ19" s="9">
        <f ca="1">OFFSET('Stress Multipliers'!AC$39,10*$J$14+5,0)</f>
        <v>0.87</v>
      </c>
      <c r="AK19" s="9">
        <f ca="1">OFFSET('Stress Multipliers'!AD$39,10*$J$14+5,0)</f>
        <v>0.87</v>
      </c>
      <c r="AL19" s="9">
        <f ca="1">OFFSET('Stress Multipliers'!AE$39,10*$J$14+5,0)</f>
        <v>0.87</v>
      </c>
      <c r="AM19" s="9">
        <f ca="1">OFFSET('Stress Multipliers'!AF$39,10*$J$14+5,0)</f>
        <v>0.87</v>
      </c>
      <c r="AN19" s="9">
        <f ca="1">OFFSET('Stress Multipliers'!AG$39,10*$J$14+5,0)</f>
        <v>0.87</v>
      </c>
      <c r="AO19" s="9">
        <f ca="1">OFFSET('Stress Multipliers'!AH$39,10*$J$14+5,0)</f>
        <v>0.87</v>
      </c>
      <c r="AP19" s="9">
        <f ca="1">OFFSET('Stress Multipliers'!AI$39,10*$J$14+5,0)</f>
        <v>0.87</v>
      </c>
      <c r="AQ19" s="9">
        <f ca="1">OFFSET('Stress Multipliers'!AJ$39,10*$J$14+5,0)</f>
        <v>0.87</v>
      </c>
      <c r="AR19" s="9">
        <f ca="1">OFFSET('Stress Multipliers'!AK$39,10*$J$14+5,0)</f>
        <v>0.87</v>
      </c>
      <c r="AS19" s="9">
        <f ca="1">OFFSET('Stress Multipliers'!AL$39,10*$J$14+5,0)</f>
        <v>0.87</v>
      </c>
      <c r="AT19" s="9">
        <f ca="1">OFFSET('Stress Multipliers'!AM$39,10*$J$14+5,0)</f>
        <v>0.87</v>
      </c>
      <c r="AU19" s="10">
        <f ca="1">OFFSET('Stress Multipliers'!AN$39,10*$J$14+5,0)</f>
        <v>0.87</v>
      </c>
      <c r="BO19" s="154"/>
      <c r="BP19" s="152">
        <f>M$5</f>
        <v>2020</v>
      </c>
      <c r="BQ19" s="152">
        <f t="shared" ref="BQ19:CX19" si="15">N$5</f>
        <v>2021</v>
      </c>
      <c r="BR19" s="152">
        <f t="shared" si="15"/>
        <v>2022</v>
      </c>
      <c r="BS19" s="152">
        <f t="shared" si="15"/>
        <v>2023</v>
      </c>
      <c r="BT19" s="152">
        <f t="shared" si="15"/>
        <v>2024</v>
      </c>
      <c r="BU19" s="152">
        <f t="shared" si="15"/>
        <v>2025</v>
      </c>
      <c r="BV19" s="152">
        <f t="shared" si="15"/>
        <v>2026</v>
      </c>
      <c r="BW19" s="152">
        <f t="shared" si="15"/>
        <v>2027</v>
      </c>
      <c r="BX19" s="152">
        <f t="shared" si="15"/>
        <v>2028</v>
      </c>
      <c r="BY19" s="152">
        <f t="shared" si="15"/>
        <v>2029</v>
      </c>
      <c r="BZ19" s="152">
        <f t="shared" si="15"/>
        <v>2030</v>
      </c>
      <c r="CA19" s="152">
        <f t="shared" si="15"/>
        <v>2031</v>
      </c>
      <c r="CB19" s="152">
        <f t="shared" si="15"/>
        <v>2032</v>
      </c>
      <c r="CC19" s="152">
        <f t="shared" si="15"/>
        <v>2033</v>
      </c>
      <c r="CD19" s="152">
        <f t="shared" si="15"/>
        <v>2034</v>
      </c>
      <c r="CE19" s="152">
        <f t="shared" si="15"/>
        <v>2035</v>
      </c>
      <c r="CF19" s="152">
        <f t="shared" si="15"/>
        <v>2036</v>
      </c>
      <c r="CG19" s="152">
        <f t="shared" si="15"/>
        <v>2037</v>
      </c>
      <c r="CH19" s="152">
        <f t="shared" si="15"/>
        <v>2038</v>
      </c>
      <c r="CI19" s="152">
        <f t="shared" si="15"/>
        <v>2039</v>
      </c>
      <c r="CJ19" s="152">
        <f t="shared" si="15"/>
        <v>2040</v>
      </c>
      <c r="CK19" s="152">
        <f t="shared" si="15"/>
        <v>2041</v>
      </c>
      <c r="CL19" s="152">
        <f t="shared" si="15"/>
        <v>2042</v>
      </c>
      <c r="CM19" s="152">
        <f t="shared" si="15"/>
        <v>2043</v>
      </c>
      <c r="CN19" s="152">
        <f t="shared" si="15"/>
        <v>2044</v>
      </c>
      <c r="CO19" s="152">
        <f t="shared" si="15"/>
        <v>2045</v>
      </c>
      <c r="CP19" s="152">
        <f t="shared" si="15"/>
        <v>2046</v>
      </c>
      <c r="CQ19" s="152">
        <f t="shared" si="15"/>
        <v>2047</v>
      </c>
      <c r="CR19" s="152">
        <f t="shared" si="15"/>
        <v>2048</v>
      </c>
      <c r="CS19" s="152">
        <f t="shared" si="15"/>
        <v>2049</v>
      </c>
      <c r="CT19" s="152">
        <f t="shared" si="15"/>
        <v>2050</v>
      </c>
      <c r="CU19" s="152">
        <f t="shared" si="15"/>
        <v>2051</v>
      </c>
      <c r="CV19" s="152">
        <f t="shared" si="15"/>
        <v>2052</v>
      </c>
      <c r="CW19" s="152">
        <f t="shared" si="15"/>
        <v>2053</v>
      </c>
      <c r="CX19" s="153">
        <f t="shared" si="15"/>
        <v>2054</v>
      </c>
    </row>
    <row r="20" spans="3:102" ht="15.75" thickBot="1" x14ac:dyDescent="0.3">
      <c r="C20" s="4" t="str">
        <f t="shared" si="1"/>
        <v/>
      </c>
      <c r="E20" s="4">
        <f t="shared" si="2"/>
        <v>20</v>
      </c>
      <c r="G20" s="4" t="s">
        <v>10</v>
      </c>
      <c r="I20" s="1" t="s">
        <v>10</v>
      </c>
      <c r="J20" s="2" t="s">
        <v>12</v>
      </c>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BO20" s="155" t="str">
        <f t="shared" ref="BO20:BO25" si="16">BO7</f>
        <v>Gross Operating Income to Company</v>
      </c>
      <c r="BP20" s="146">
        <f ca="1">M21</f>
        <v>0</v>
      </c>
      <c r="BQ20" s="146">
        <f t="shared" ref="BQ20:BU20" ca="1" si="17">N21</f>
        <v>0</v>
      </c>
      <c r="BR20" s="146">
        <f t="shared" ca="1" si="17"/>
        <v>0</v>
      </c>
      <c r="BS20" s="146">
        <f t="shared" ca="1" si="17"/>
        <v>0</v>
      </c>
      <c r="BT20" s="146">
        <f t="shared" ca="1" si="17"/>
        <v>0</v>
      </c>
      <c r="BU20" s="146">
        <f t="shared" ca="1" si="17"/>
        <v>0</v>
      </c>
      <c r="BV20" s="146">
        <f t="shared" ref="BV20:CX20" ca="1" si="18">S21</f>
        <v>0</v>
      </c>
      <c r="BW20" s="146">
        <f t="shared" ca="1" si="18"/>
        <v>0</v>
      </c>
      <c r="BX20" s="146">
        <f t="shared" ca="1" si="18"/>
        <v>0</v>
      </c>
      <c r="BY20" s="146">
        <f t="shared" ca="1" si="18"/>
        <v>0</v>
      </c>
      <c r="BZ20" s="146">
        <f t="shared" ca="1" si="18"/>
        <v>0</v>
      </c>
      <c r="CA20" s="146">
        <f t="shared" ca="1" si="18"/>
        <v>0</v>
      </c>
      <c r="CB20" s="146">
        <f t="shared" ca="1" si="18"/>
        <v>0</v>
      </c>
      <c r="CC20" s="146">
        <f t="shared" ca="1" si="18"/>
        <v>0</v>
      </c>
      <c r="CD20" s="146">
        <f t="shared" ca="1" si="18"/>
        <v>0</v>
      </c>
      <c r="CE20" s="146">
        <f t="shared" ca="1" si="18"/>
        <v>0</v>
      </c>
      <c r="CF20" s="146">
        <f t="shared" ca="1" si="18"/>
        <v>0</v>
      </c>
      <c r="CG20" s="146">
        <f t="shared" ca="1" si="18"/>
        <v>0</v>
      </c>
      <c r="CH20" s="146">
        <f t="shared" ca="1" si="18"/>
        <v>0</v>
      </c>
      <c r="CI20" s="146">
        <f t="shared" ca="1" si="18"/>
        <v>0</v>
      </c>
      <c r="CJ20" s="146">
        <f t="shared" ca="1" si="18"/>
        <v>0</v>
      </c>
      <c r="CK20" s="146">
        <f t="shared" ca="1" si="18"/>
        <v>0</v>
      </c>
      <c r="CL20" s="146">
        <f t="shared" ca="1" si="18"/>
        <v>0</v>
      </c>
      <c r="CM20" s="146">
        <f t="shared" ca="1" si="18"/>
        <v>0</v>
      </c>
      <c r="CN20" s="146">
        <f t="shared" ca="1" si="18"/>
        <v>0</v>
      </c>
      <c r="CO20" s="146">
        <f t="shared" ca="1" si="18"/>
        <v>0</v>
      </c>
      <c r="CP20" s="146">
        <f t="shared" ca="1" si="18"/>
        <v>0</v>
      </c>
      <c r="CQ20" s="146">
        <f t="shared" ca="1" si="18"/>
        <v>0</v>
      </c>
      <c r="CR20" s="146">
        <f t="shared" ca="1" si="18"/>
        <v>0</v>
      </c>
      <c r="CS20" s="146">
        <f t="shared" ca="1" si="18"/>
        <v>0</v>
      </c>
      <c r="CT20" s="146">
        <f t="shared" ca="1" si="18"/>
        <v>0</v>
      </c>
      <c r="CU20" s="146">
        <f t="shared" ca="1" si="18"/>
        <v>0</v>
      </c>
      <c r="CV20" s="146">
        <f t="shared" ca="1" si="18"/>
        <v>0</v>
      </c>
      <c r="CW20" s="146">
        <f t="shared" ca="1" si="18"/>
        <v>0</v>
      </c>
      <c r="CX20" s="147">
        <f t="shared" ca="1" si="18"/>
        <v>0</v>
      </c>
    </row>
    <row r="21" spans="3:102" x14ac:dyDescent="0.25">
      <c r="C21" s="4" t="str">
        <f t="shared" si="1"/>
        <v>Line 21: Scenario Gross Operating Income to Company. This is a calculation. This is simply the basecase multiplied by the relative scenario.</v>
      </c>
      <c r="E21" s="4">
        <f t="shared" si="2"/>
        <v>21</v>
      </c>
      <c r="F21" s="4" t="s">
        <v>8</v>
      </c>
      <c r="G21" s="4" t="s">
        <v>10</v>
      </c>
      <c r="H21" s="1" t="s">
        <v>21</v>
      </c>
      <c r="I21" s="1" t="s">
        <v>10</v>
      </c>
      <c r="K21" s="1" t="str">
        <f>"Scenario "&amp;K7</f>
        <v>Scenario Gross Operating Income to Company</v>
      </c>
      <c r="M21" s="32">
        <f t="shared" ref="M21:AU24" ca="1" si="19">M7*M14</f>
        <v>0</v>
      </c>
      <c r="N21" s="33">
        <f t="shared" ca="1" si="19"/>
        <v>0</v>
      </c>
      <c r="O21" s="33">
        <f t="shared" ca="1" si="19"/>
        <v>0</v>
      </c>
      <c r="P21" s="33">
        <f t="shared" ca="1" si="19"/>
        <v>0</v>
      </c>
      <c r="Q21" s="33">
        <f t="shared" ca="1" si="19"/>
        <v>0</v>
      </c>
      <c r="R21" s="33">
        <f t="shared" ca="1" si="19"/>
        <v>0</v>
      </c>
      <c r="S21" s="33">
        <f t="shared" ca="1" si="19"/>
        <v>0</v>
      </c>
      <c r="T21" s="33">
        <f t="shared" ca="1" si="19"/>
        <v>0</v>
      </c>
      <c r="U21" s="33">
        <f t="shared" ca="1" si="19"/>
        <v>0</v>
      </c>
      <c r="V21" s="33">
        <f t="shared" ca="1" si="19"/>
        <v>0</v>
      </c>
      <c r="W21" s="33">
        <f t="shared" ca="1" si="19"/>
        <v>0</v>
      </c>
      <c r="X21" s="33">
        <f t="shared" ca="1" si="19"/>
        <v>0</v>
      </c>
      <c r="Y21" s="33">
        <f t="shared" ca="1" si="19"/>
        <v>0</v>
      </c>
      <c r="Z21" s="33">
        <f t="shared" ca="1" si="19"/>
        <v>0</v>
      </c>
      <c r="AA21" s="33">
        <f t="shared" ca="1" si="19"/>
        <v>0</v>
      </c>
      <c r="AB21" s="33">
        <f t="shared" ca="1" si="19"/>
        <v>0</v>
      </c>
      <c r="AC21" s="33">
        <f t="shared" ca="1" si="19"/>
        <v>0</v>
      </c>
      <c r="AD21" s="33">
        <f t="shared" ca="1" si="19"/>
        <v>0</v>
      </c>
      <c r="AE21" s="33">
        <f t="shared" ca="1" si="19"/>
        <v>0</v>
      </c>
      <c r="AF21" s="33">
        <f t="shared" ca="1" si="19"/>
        <v>0</v>
      </c>
      <c r="AG21" s="33">
        <f t="shared" ca="1" si="19"/>
        <v>0</v>
      </c>
      <c r="AH21" s="33">
        <f t="shared" ca="1" si="19"/>
        <v>0</v>
      </c>
      <c r="AI21" s="33">
        <f t="shared" ca="1" si="19"/>
        <v>0</v>
      </c>
      <c r="AJ21" s="33">
        <f t="shared" ca="1" si="19"/>
        <v>0</v>
      </c>
      <c r="AK21" s="33">
        <f t="shared" ca="1" si="19"/>
        <v>0</v>
      </c>
      <c r="AL21" s="33">
        <f t="shared" ca="1" si="19"/>
        <v>0</v>
      </c>
      <c r="AM21" s="33">
        <f t="shared" ca="1" si="19"/>
        <v>0</v>
      </c>
      <c r="AN21" s="33">
        <f t="shared" ca="1" si="19"/>
        <v>0</v>
      </c>
      <c r="AO21" s="33">
        <f t="shared" ca="1" si="19"/>
        <v>0</v>
      </c>
      <c r="AP21" s="33">
        <f t="shared" ca="1" si="19"/>
        <v>0</v>
      </c>
      <c r="AQ21" s="33">
        <f t="shared" ca="1" si="19"/>
        <v>0</v>
      </c>
      <c r="AR21" s="33">
        <f t="shared" ca="1" si="19"/>
        <v>0</v>
      </c>
      <c r="AS21" s="33">
        <f t="shared" ca="1" si="19"/>
        <v>0</v>
      </c>
      <c r="AT21" s="33">
        <f t="shared" ca="1" si="19"/>
        <v>0</v>
      </c>
      <c r="AU21" s="34">
        <f t="shared" ca="1" si="19"/>
        <v>0</v>
      </c>
      <c r="BO21" s="156" t="str">
        <f t="shared" si="16"/>
        <v>Operating Expenses</v>
      </c>
      <c r="BP21" s="150">
        <f ca="1">-M22</f>
        <v>0</v>
      </c>
      <c r="BQ21" s="150">
        <f t="shared" ref="BQ21:BU23" ca="1" si="20">-N22</f>
        <v>0</v>
      </c>
      <c r="BR21" s="150">
        <f t="shared" ca="1" si="20"/>
        <v>0</v>
      </c>
      <c r="BS21" s="150">
        <f t="shared" ca="1" si="20"/>
        <v>0</v>
      </c>
      <c r="BT21" s="150">
        <f t="shared" ca="1" si="20"/>
        <v>0</v>
      </c>
      <c r="BU21" s="150">
        <f t="shared" ca="1" si="20"/>
        <v>0</v>
      </c>
      <c r="BV21" s="150">
        <f t="shared" ref="BV21:CE23" ca="1" si="21">-S22</f>
        <v>0</v>
      </c>
      <c r="BW21" s="150">
        <f t="shared" ca="1" si="21"/>
        <v>0</v>
      </c>
      <c r="BX21" s="150">
        <f t="shared" ca="1" si="21"/>
        <v>0</v>
      </c>
      <c r="BY21" s="150">
        <f t="shared" ca="1" si="21"/>
        <v>0</v>
      </c>
      <c r="BZ21" s="150">
        <f t="shared" ca="1" si="21"/>
        <v>0</v>
      </c>
      <c r="CA21" s="150">
        <f t="shared" ca="1" si="21"/>
        <v>0</v>
      </c>
      <c r="CB21" s="150">
        <f t="shared" ca="1" si="21"/>
        <v>0</v>
      </c>
      <c r="CC21" s="150">
        <f t="shared" ca="1" si="21"/>
        <v>0</v>
      </c>
      <c r="CD21" s="150">
        <f t="shared" ca="1" si="21"/>
        <v>0</v>
      </c>
      <c r="CE21" s="150">
        <f t="shared" ca="1" si="21"/>
        <v>0</v>
      </c>
      <c r="CF21" s="150">
        <f t="shared" ref="CF21:CO23" ca="1" si="22">-AC22</f>
        <v>0</v>
      </c>
      <c r="CG21" s="150">
        <f t="shared" ca="1" si="22"/>
        <v>0</v>
      </c>
      <c r="CH21" s="150">
        <f t="shared" ca="1" si="22"/>
        <v>0</v>
      </c>
      <c r="CI21" s="150">
        <f t="shared" ca="1" si="22"/>
        <v>0</v>
      </c>
      <c r="CJ21" s="150">
        <f t="shared" ca="1" si="22"/>
        <v>0</v>
      </c>
      <c r="CK21" s="150">
        <f t="shared" ca="1" si="22"/>
        <v>0</v>
      </c>
      <c r="CL21" s="150">
        <f t="shared" ca="1" si="22"/>
        <v>0</v>
      </c>
      <c r="CM21" s="150">
        <f t="shared" ca="1" si="22"/>
        <v>0</v>
      </c>
      <c r="CN21" s="150">
        <f t="shared" ca="1" si="22"/>
        <v>0</v>
      </c>
      <c r="CO21" s="150">
        <f t="shared" ca="1" si="22"/>
        <v>0</v>
      </c>
      <c r="CP21" s="150">
        <f t="shared" ref="CP21:CX23" ca="1" si="23">-AM22</f>
        <v>0</v>
      </c>
      <c r="CQ21" s="150">
        <f t="shared" ca="1" si="23"/>
        <v>0</v>
      </c>
      <c r="CR21" s="150">
        <f t="shared" ca="1" si="23"/>
        <v>0</v>
      </c>
      <c r="CS21" s="150">
        <f t="shared" ca="1" si="23"/>
        <v>0</v>
      </c>
      <c r="CT21" s="150">
        <f t="shared" ca="1" si="23"/>
        <v>0</v>
      </c>
      <c r="CU21" s="150">
        <f t="shared" ca="1" si="23"/>
        <v>0</v>
      </c>
      <c r="CV21" s="150">
        <f t="shared" ca="1" si="23"/>
        <v>0</v>
      </c>
      <c r="CW21" s="150">
        <f t="shared" ca="1" si="23"/>
        <v>0</v>
      </c>
      <c r="CX21" s="151">
        <f t="shared" ca="1" si="23"/>
        <v>0</v>
      </c>
    </row>
    <row r="22" spans="3:102" x14ac:dyDescent="0.25">
      <c r="C22" s="4" t="str">
        <f t="shared" si="1"/>
        <v>Line 22: Scenario Operating Expenses. This is a calculation. This is simply the basecase multiplied by the relative scenario.</v>
      </c>
      <c r="E22" s="4">
        <f t="shared" si="2"/>
        <v>22</v>
      </c>
      <c r="F22" s="4" t="s">
        <v>8</v>
      </c>
      <c r="G22" s="4" t="s">
        <v>10</v>
      </c>
      <c r="H22" s="1" t="s">
        <v>21</v>
      </c>
      <c r="I22" s="1" t="s">
        <v>10</v>
      </c>
      <c r="K22" s="1" t="str">
        <f>"Scenario "&amp;K8</f>
        <v>Scenario Operating Expenses</v>
      </c>
      <c r="M22" s="35">
        <f t="shared" ca="1" si="19"/>
        <v>0</v>
      </c>
      <c r="N22" s="36">
        <f t="shared" ca="1" si="19"/>
        <v>0</v>
      </c>
      <c r="O22" s="36">
        <f t="shared" ca="1" si="19"/>
        <v>0</v>
      </c>
      <c r="P22" s="36">
        <f t="shared" ca="1" si="19"/>
        <v>0</v>
      </c>
      <c r="Q22" s="36">
        <f t="shared" ca="1" si="19"/>
        <v>0</v>
      </c>
      <c r="R22" s="36">
        <f t="shared" ca="1" si="19"/>
        <v>0</v>
      </c>
      <c r="S22" s="36">
        <f t="shared" ca="1" si="19"/>
        <v>0</v>
      </c>
      <c r="T22" s="36">
        <f t="shared" ca="1" si="19"/>
        <v>0</v>
      </c>
      <c r="U22" s="36">
        <f t="shared" ca="1" si="19"/>
        <v>0</v>
      </c>
      <c r="V22" s="36">
        <f t="shared" ca="1" si="19"/>
        <v>0</v>
      </c>
      <c r="W22" s="36">
        <f t="shared" ca="1" si="19"/>
        <v>0</v>
      </c>
      <c r="X22" s="36">
        <f t="shared" ca="1" si="19"/>
        <v>0</v>
      </c>
      <c r="Y22" s="36">
        <f t="shared" ca="1" si="19"/>
        <v>0</v>
      </c>
      <c r="Z22" s="36">
        <f t="shared" ca="1" si="19"/>
        <v>0</v>
      </c>
      <c r="AA22" s="36">
        <f t="shared" ca="1" si="19"/>
        <v>0</v>
      </c>
      <c r="AB22" s="36">
        <f t="shared" ca="1" si="19"/>
        <v>0</v>
      </c>
      <c r="AC22" s="36">
        <f t="shared" ca="1" si="19"/>
        <v>0</v>
      </c>
      <c r="AD22" s="36">
        <f t="shared" ca="1" si="19"/>
        <v>0</v>
      </c>
      <c r="AE22" s="36">
        <f t="shared" ca="1" si="19"/>
        <v>0</v>
      </c>
      <c r="AF22" s="36">
        <f t="shared" ca="1" si="19"/>
        <v>0</v>
      </c>
      <c r="AG22" s="36">
        <f t="shared" ca="1" si="19"/>
        <v>0</v>
      </c>
      <c r="AH22" s="36">
        <f t="shared" ca="1" si="19"/>
        <v>0</v>
      </c>
      <c r="AI22" s="36">
        <f t="shared" ca="1" si="19"/>
        <v>0</v>
      </c>
      <c r="AJ22" s="36">
        <f t="shared" ca="1" si="19"/>
        <v>0</v>
      </c>
      <c r="AK22" s="36">
        <f t="shared" ca="1" si="19"/>
        <v>0</v>
      </c>
      <c r="AL22" s="36">
        <f t="shared" ca="1" si="19"/>
        <v>0</v>
      </c>
      <c r="AM22" s="36">
        <f t="shared" ca="1" si="19"/>
        <v>0</v>
      </c>
      <c r="AN22" s="36">
        <f t="shared" ca="1" si="19"/>
        <v>0</v>
      </c>
      <c r="AO22" s="36">
        <f t="shared" ca="1" si="19"/>
        <v>0</v>
      </c>
      <c r="AP22" s="36">
        <f t="shared" ca="1" si="19"/>
        <v>0</v>
      </c>
      <c r="AQ22" s="36">
        <f t="shared" ca="1" si="19"/>
        <v>0</v>
      </c>
      <c r="AR22" s="36">
        <f t="shared" ca="1" si="19"/>
        <v>0</v>
      </c>
      <c r="AS22" s="36">
        <f t="shared" ca="1" si="19"/>
        <v>0</v>
      </c>
      <c r="AT22" s="36">
        <f t="shared" ca="1" si="19"/>
        <v>0</v>
      </c>
      <c r="AU22" s="37">
        <f t="shared" ca="1" si="19"/>
        <v>0</v>
      </c>
      <c r="BO22" s="156" t="str">
        <f t="shared" si="16"/>
        <v>Expected Debt Principal Repayments</v>
      </c>
      <c r="BP22" s="150">
        <f ca="1">-M23</f>
        <v>0</v>
      </c>
      <c r="BQ22" s="150">
        <f t="shared" ca="1" si="20"/>
        <v>0</v>
      </c>
      <c r="BR22" s="150">
        <f t="shared" ca="1" si="20"/>
        <v>0</v>
      </c>
      <c r="BS22" s="150">
        <f t="shared" ca="1" si="20"/>
        <v>0</v>
      </c>
      <c r="BT22" s="150">
        <f t="shared" ca="1" si="20"/>
        <v>0</v>
      </c>
      <c r="BU22" s="150">
        <f t="shared" ca="1" si="20"/>
        <v>0</v>
      </c>
      <c r="BV22" s="150">
        <f t="shared" ca="1" si="21"/>
        <v>0</v>
      </c>
      <c r="BW22" s="150">
        <f t="shared" ca="1" si="21"/>
        <v>0</v>
      </c>
      <c r="BX22" s="150">
        <f t="shared" ca="1" si="21"/>
        <v>0</v>
      </c>
      <c r="BY22" s="150">
        <f t="shared" ca="1" si="21"/>
        <v>0</v>
      </c>
      <c r="BZ22" s="150">
        <f t="shared" ca="1" si="21"/>
        <v>0</v>
      </c>
      <c r="CA22" s="150">
        <f t="shared" ca="1" si="21"/>
        <v>0</v>
      </c>
      <c r="CB22" s="150">
        <f t="shared" ca="1" si="21"/>
        <v>0</v>
      </c>
      <c r="CC22" s="150">
        <f t="shared" ca="1" si="21"/>
        <v>0</v>
      </c>
      <c r="CD22" s="150">
        <f t="shared" ca="1" si="21"/>
        <v>0</v>
      </c>
      <c r="CE22" s="150">
        <f t="shared" ca="1" si="21"/>
        <v>0</v>
      </c>
      <c r="CF22" s="150">
        <f t="shared" ca="1" si="22"/>
        <v>0</v>
      </c>
      <c r="CG22" s="150">
        <f t="shared" ca="1" si="22"/>
        <v>0</v>
      </c>
      <c r="CH22" s="150">
        <f t="shared" ca="1" si="22"/>
        <v>0</v>
      </c>
      <c r="CI22" s="150">
        <f t="shared" ca="1" si="22"/>
        <v>0</v>
      </c>
      <c r="CJ22" s="150">
        <f t="shared" ca="1" si="22"/>
        <v>0</v>
      </c>
      <c r="CK22" s="150">
        <f t="shared" ca="1" si="22"/>
        <v>0</v>
      </c>
      <c r="CL22" s="150">
        <f t="shared" ca="1" si="22"/>
        <v>0</v>
      </c>
      <c r="CM22" s="150">
        <f t="shared" ca="1" si="22"/>
        <v>0</v>
      </c>
      <c r="CN22" s="150">
        <f t="shared" ca="1" si="22"/>
        <v>0</v>
      </c>
      <c r="CO22" s="150">
        <f t="shared" ca="1" si="22"/>
        <v>0</v>
      </c>
      <c r="CP22" s="150">
        <f t="shared" ca="1" si="23"/>
        <v>0</v>
      </c>
      <c r="CQ22" s="150">
        <f t="shared" ca="1" si="23"/>
        <v>0</v>
      </c>
      <c r="CR22" s="150">
        <f t="shared" ca="1" si="23"/>
        <v>0</v>
      </c>
      <c r="CS22" s="150">
        <f t="shared" ca="1" si="23"/>
        <v>0</v>
      </c>
      <c r="CT22" s="150">
        <f t="shared" ca="1" si="23"/>
        <v>0</v>
      </c>
      <c r="CU22" s="150">
        <f t="shared" ca="1" si="23"/>
        <v>0</v>
      </c>
      <c r="CV22" s="150">
        <f t="shared" ca="1" si="23"/>
        <v>0</v>
      </c>
      <c r="CW22" s="150">
        <f t="shared" ca="1" si="23"/>
        <v>0</v>
      </c>
      <c r="CX22" s="151">
        <f t="shared" ca="1" si="23"/>
        <v>0</v>
      </c>
    </row>
    <row r="23" spans="3:102" x14ac:dyDescent="0.25">
      <c r="C23" s="4" t="str">
        <f t="shared" si="1"/>
        <v>Line 23: Scenario Expected Debt Principal Repayments. This is a calculation. This is simply the basecase multiplied by the relative scenario.</v>
      </c>
      <c r="E23" s="4">
        <f t="shared" si="2"/>
        <v>23</v>
      </c>
      <c r="F23" s="4" t="s">
        <v>8</v>
      </c>
      <c r="G23" s="4" t="s">
        <v>10</v>
      </c>
      <c r="H23" s="1" t="s">
        <v>21</v>
      </c>
      <c r="I23" s="1" t="s">
        <v>10</v>
      </c>
      <c r="K23" s="1" t="str">
        <f>"Scenario "&amp;K9</f>
        <v>Scenario Expected Debt Principal Repayments</v>
      </c>
      <c r="M23" s="35">
        <f t="shared" ca="1" si="19"/>
        <v>0</v>
      </c>
      <c r="N23" s="36">
        <f t="shared" ca="1" si="19"/>
        <v>0</v>
      </c>
      <c r="O23" s="36">
        <f t="shared" ca="1" si="19"/>
        <v>0</v>
      </c>
      <c r="P23" s="36">
        <f t="shared" ca="1" si="19"/>
        <v>0</v>
      </c>
      <c r="Q23" s="36">
        <f t="shared" ca="1" si="19"/>
        <v>0</v>
      </c>
      <c r="R23" s="36">
        <f t="shared" ca="1" si="19"/>
        <v>0</v>
      </c>
      <c r="S23" s="36">
        <f t="shared" ca="1" si="19"/>
        <v>0</v>
      </c>
      <c r="T23" s="36">
        <f t="shared" ca="1" si="19"/>
        <v>0</v>
      </c>
      <c r="U23" s="36">
        <f t="shared" ca="1" si="19"/>
        <v>0</v>
      </c>
      <c r="V23" s="36">
        <f t="shared" ca="1" si="19"/>
        <v>0</v>
      </c>
      <c r="W23" s="36">
        <f t="shared" ca="1" si="19"/>
        <v>0</v>
      </c>
      <c r="X23" s="36">
        <f t="shared" ca="1" si="19"/>
        <v>0</v>
      </c>
      <c r="Y23" s="36">
        <f t="shared" ca="1" si="19"/>
        <v>0</v>
      </c>
      <c r="Z23" s="36">
        <f t="shared" ca="1" si="19"/>
        <v>0</v>
      </c>
      <c r="AA23" s="36">
        <f t="shared" ca="1" si="19"/>
        <v>0</v>
      </c>
      <c r="AB23" s="36">
        <f t="shared" ca="1" si="19"/>
        <v>0</v>
      </c>
      <c r="AC23" s="36">
        <f t="shared" ca="1" si="19"/>
        <v>0</v>
      </c>
      <c r="AD23" s="36">
        <f t="shared" ca="1" si="19"/>
        <v>0</v>
      </c>
      <c r="AE23" s="36">
        <f t="shared" ca="1" si="19"/>
        <v>0</v>
      </c>
      <c r="AF23" s="36">
        <f t="shared" ca="1" si="19"/>
        <v>0</v>
      </c>
      <c r="AG23" s="36">
        <f t="shared" ca="1" si="19"/>
        <v>0</v>
      </c>
      <c r="AH23" s="36">
        <f t="shared" ca="1" si="19"/>
        <v>0</v>
      </c>
      <c r="AI23" s="36">
        <f t="shared" ca="1" si="19"/>
        <v>0</v>
      </c>
      <c r="AJ23" s="36">
        <f t="shared" ca="1" si="19"/>
        <v>0</v>
      </c>
      <c r="AK23" s="36">
        <f t="shared" ca="1" si="19"/>
        <v>0</v>
      </c>
      <c r="AL23" s="36">
        <f t="shared" ca="1" si="19"/>
        <v>0</v>
      </c>
      <c r="AM23" s="36">
        <f t="shared" ca="1" si="19"/>
        <v>0</v>
      </c>
      <c r="AN23" s="36">
        <f t="shared" ca="1" si="19"/>
        <v>0</v>
      </c>
      <c r="AO23" s="36">
        <f t="shared" ca="1" si="19"/>
        <v>0</v>
      </c>
      <c r="AP23" s="36">
        <f t="shared" ca="1" si="19"/>
        <v>0</v>
      </c>
      <c r="AQ23" s="36">
        <f t="shared" ca="1" si="19"/>
        <v>0</v>
      </c>
      <c r="AR23" s="36">
        <f t="shared" ca="1" si="19"/>
        <v>0</v>
      </c>
      <c r="AS23" s="36">
        <f t="shared" ca="1" si="19"/>
        <v>0</v>
      </c>
      <c r="AT23" s="36">
        <f t="shared" ca="1" si="19"/>
        <v>0</v>
      </c>
      <c r="AU23" s="37">
        <f t="shared" ca="1" si="19"/>
        <v>0</v>
      </c>
      <c r="BO23" s="156" t="str">
        <f t="shared" si="16"/>
        <v>Expected Debt Interest Repayments</v>
      </c>
      <c r="BP23" s="150">
        <f ca="1">-M24</f>
        <v>0</v>
      </c>
      <c r="BQ23" s="150">
        <f t="shared" ca="1" si="20"/>
        <v>0</v>
      </c>
      <c r="BR23" s="150">
        <f t="shared" ca="1" si="20"/>
        <v>0</v>
      </c>
      <c r="BS23" s="150">
        <f t="shared" ca="1" si="20"/>
        <v>0</v>
      </c>
      <c r="BT23" s="150">
        <f t="shared" ca="1" si="20"/>
        <v>0</v>
      </c>
      <c r="BU23" s="150">
        <f t="shared" ca="1" si="20"/>
        <v>0</v>
      </c>
      <c r="BV23" s="150">
        <f t="shared" ca="1" si="21"/>
        <v>0</v>
      </c>
      <c r="BW23" s="150">
        <f t="shared" ca="1" si="21"/>
        <v>0</v>
      </c>
      <c r="BX23" s="150">
        <f t="shared" ca="1" si="21"/>
        <v>0</v>
      </c>
      <c r="BY23" s="150">
        <f t="shared" ca="1" si="21"/>
        <v>0</v>
      </c>
      <c r="BZ23" s="150">
        <f t="shared" ca="1" si="21"/>
        <v>0</v>
      </c>
      <c r="CA23" s="150">
        <f t="shared" ca="1" si="21"/>
        <v>0</v>
      </c>
      <c r="CB23" s="150">
        <f t="shared" ca="1" si="21"/>
        <v>0</v>
      </c>
      <c r="CC23" s="150">
        <f t="shared" ca="1" si="21"/>
        <v>0</v>
      </c>
      <c r="CD23" s="150">
        <f t="shared" ca="1" si="21"/>
        <v>0</v>
      </c>
      <c r="CE23" s="150">
        <f t="shared" ca="1" si="21"/>
        <v>0</v>
      </c>
      <c r="CF23" s="150">
        <f t="shared" ca="1" si="22"/>
        <v>0</v>
      </c>
      <c r="CG23" s="150">
        <f t="shared" ca="1" si="22"/>
        <v>0</v>
      </c>
      <c r="CH23" s="150">
        <f t="shared" ca="1" si="22"/>
        <v>0</v>
      </c>
      <c r="CI23" s="150">
        <f t="shared" ca="1" si="22"/>
        <v>0</v>
      </c>
      <c r="CJ23" s="150">
        <f t="shared" ca="1" si="22"/>
        <v>0</v>
      </c>
      <c r="CK23" s="150">
        <f t="shared" ca="1" si="22"/>
        <v>0</v>
      </c>
      <c r="CL23" s="150">
        <f t="shared" ca="1" si="22"/>
        <v>0</v>
      </c>
      <c r="CM23" s="150">
        <f t="shared" ca="1" si="22"/>
        <v>0</v>
      </c>
      <c r="CN23" s="150">
        <f t="shared" ca="1" si="22"/>
        <v>0</v>
      </c>
      <c r="CO23" s="150">
        <f t="shared" ca="1" si="22"/>
        <v>0</v>
      </c>
      <c r="CP23" s="150">
        <f t="shared" ca="1" si="23"/>
        <v>0</v>
      </c>
      <c r="CQ23" s="150">
        <f t="shared" ca="1" si="23"/>
        <v>0</v>
      </c>
      <c r="CR23" s="150">
        <f t="shared" ca="1" si="23"/>
        <v>0</v>
      </c>
      <c r="CS23" s="150">
        <f t="shared" ca="1" si="23"/>
        <v>0</v>
      </c>
      <c r="CT23" s="150">
        <f t="shared" ca="1" si="23"/>
        <v>0</v>
      </c>
      <c r="CU23" s="150">
        <f t="shared" ca="1" si="23"/>
        <v>0</v>
      </c>
      <c r="CV23" s="150">
        <f t="shared" ca="1" si="23"/>
        <v>0</v>
      </c>
      <c r="CW23" s="150">
        <f t="shared" ca="1" si="23"/>
        <v>0</v>
      </c>
      <c r="CX23" s="151">
        <f t="shared" ca="1" si="23"/>
        <v>0</v>
      </c>
    </row>
    <row r="24" spans="3:102" x14ac:dyDescent="0.25">
      <c r="C24" s="4" t="str">
        <f t="shared" si="1"/>
        <v>Line 24: Scenario Expected Debt Interest Repayments. This is a calculation. This is simply the basecase multiplied by the relative scenario.</v>
      </c>
      <c r="E24" s="4">
        <f t="shared" si="2"/>
        <v>24</v>
      </c>
      <c r="F24" s="4" t="s">
        <v>8</v>
      </c>
      <c r="G24" s="4" t="s">
        <v>10</v>
      </c>
      <c r="H24" s="1" t="s">
        <v>21</v>
      </c>
      <c r="I24" s="1" t="s">
        <v>10</v>
      </c>
      <c r="K24" s="1" t="str">
        <f>"Scenario "&amp;K10</f>
        <v>Scenario Expected Debt Interest Repayments</v>
      </c>
      <c r="M24" s="35">
        <f t="shared" ca="1" si="19"/>
        <v>0</v>
      </c>
      <c r="N24" s="36">
        <f t="shared" ca="1" si="19"/>
        <v>0</v>
      </c>
      <c r="O24" s="36">
        <f t="shared" ca="1" si="19"/>
        <v>0</v>
      </c>
      <c r="P24" s="36">
        <f t="shared" ca="1" si="19"/>
        <v>0</v>
      </c>
      <c r="Q24" s="36">
        <f t="shared" ca="1" si="19"/>
        <v>0</v>
      </c>
      <c r="R24" s="36">
        <f t="shared" ca="1" si="19"/>
        <v>0</v>
      </c>
      <c r="S24" s="36">
        <f t="shared" ca="1" si="19"/>
        <v>0</v>
      </c>
      <c r="T24" s="36">
        <f t="shared" ca="1" si="19"/>
        <v>0</v>
      </c>
      <c r="U24" s="36">
        <f t="shared" ca="1" si="19"/>
        <v>0</v>
      </c>
      <c r="V24" s="36">
        <f t="shared" ca="1" si="19"/>
        <v>0</v>
      </c>
      <c r="W24" s="36">
        <f t="shared" ca="1" si="19"/>
        <v>0</v>
      </c>
      <c r="X24" s="36">
        <f t="shared" ca="1" si="19"/>
        <v>0</v>
      </c>
      <c r="Y24" s="36">
        <f t="shared" ca="1" si="19"/>
        <v>0</v>
      </c>
      <c r="Z24" s="36">
        <f t="shared" ca="1" si="19"/>
        <v>0</v>
      </c>
      <c r="AA24" s="36">
        <f t="shared" ca="1" si="19"/>
        <v>0</v>
      </c>
      <c r="AB24" s="36">
        <f t="shared" ca="1" si="19"/>
        <v>0</v>
      </c>
      <c r="AC24" s="36">
        <f t="shared" ca="1" si="19"/>
        <v>0</v>
      </c>
      <c r="AD24" s="36">
        <f t="shared" ca="1" si="19"/>
        <v>0</v>
      </c>
      <c r="AE24" s="36">
        <f t="shared" ca="1" si="19"/>
        <v>0</v>
      </c>
      <c r="AF24" s="36">
        <f t="shared" ca="1" si="19"/>
        <v>0</v>
      </c>
      <c r="AG24" s="36">
        <f t="shared" ca="1" si="19"/>
        <v>0</v>
      </c>
      <c r="AH24" s="36">
        <f t="shared" ca="1" si="19"/>
        <v>0</v>
      </c>
      <c r="AI24" s="36">
        <f t="shared" ca="1" si="19"/>
        <v>0</v>
      </c>
      <c r="AJ24" s="36">
        <f t="shared" ca="1" si="19"/>
        <v>0</v>
      </c>
      <c r="AK24" s="36">
        <f t="shared" ca="1" si="19"/>
        <v>0</v>
      </c>
      <c r="AL24" s="36">
        <f t="shared" ca="1" si="19"/>
        <v>0</v>
      </c>
      <c r="AM24" s="36">
        <f t="shared" ca="1" si="19"/>
        <v>0</v>
      </c>
      <c r="AN24" s="36">
        <f t="shared" ca="1" si="19"/>
        <v>0</v>
      </c>
      <c r="AO24" s="36">
        <f t="shared" ca="1" si="19"/>
        <v>0</v>
      </c>
      <c r="AP24" s="36">
        <f t="shared" ca="1" si="19"/>
        <v>0</v>
      </c>
      <c r="AQ24" s="36">
        <f t="shared" ca="1" si="19"/>
        <v>0</v>
      </c>
      <c r="AR24" s="36">
        <f t="shared" ca="1" si="19"/>
        <v>0</v>
      </c>
      <c r="AS24" s="36">
        <f t="shared" ca="1" si="19"/>
        <v>0</v>
      </c>
      <c r="AT24" s="36">
        <f t="shared" ca="1" si="19"/>
        <v>0</v>
      </c>
      <c r="AU24" s="37">
        <f t="shared" ca="1" si="19"/>
        <v>0</v>
      </c>
      <c r="BO24" s="156" t="str">
        <f t="shared" si="16"/>
        <v>Direct Support payments</v>
      </c>
      <c r="BP24" s="150">
        <f ca="1">-M26</f>
        <v>0</v>
      </c>
      <c r="BQ24" s="150">
        <f t="shared" ref="BQ24:BU24" ca="1" si="24">-N26</f>
        <v>0</v>
      </c>
      <c r="BR24" s="150">
        <f t="shared" ca="1" si="24"/>
        <v>0</v>
      </c>
      <c r="BS24" s="150">
        <f t="shared" ca="1" si="24"/>
        <v>0</v>
      </c>
      <c r="BT24" s="150">
        <f t="shared" ca="1" si="24"/>
        <v>0</v>
      </c>
      <c r="BU24" s="150">
        <f t="shared" ca="1" si="24"/>
        <v>0</v>
      </c>
      <c r="BV24" s="150">
        <f t="shared" ref="BV24:CX24" ca="1" si="25">-S26</f>
        <v>0</v>
      </c>
      <c r="BW24" s="150">
        <f t="shared" ca="1" si="25"/>
        <v>0</v>
      </c>
      <c r="BX24" s="150">
        <f t="shared" ca="1" si="25"/>
        <v>0</v>
      </c>
      <c r="BY24" s="150">
        <f t="shared" ca="1" si="25"/>
        <v>0</v>
      </c>
      <c r="BZ24" s="150">
        <f t="shared" ca="1" si="25"/>
        <v>0</v>
      </c>
      <c r="CA24" s="150">
        <f t="shared" ca="1" si="25"/>
        <v>0</v>
      </c>
      <c r="CB24" s="150">
        <f t="shared" ca="1" si="25"/>
        <v>0</v>
      </c>
      <c r="CC24" s="150">
        <f t="shared" ca="1" si="25"/>
        <v>0</v>
      </c>
      <c r="CD24" s="150">
        <f t="shared" ca="1" si="25"/>
        <v>0</v>
      </c>
      <c r="CE24" s="150">
        <f t="shared" ca="1" si="25"/>
        <v>0</v>
      </c>
      <c r="CF24" s="150">
        <f t="shared" ca="1" si="25"/>
        <v>0</v>
      </c>
      <c r="CG24" s="150">
        <f t="shared" ca="1" si="25"/>
        <v>0</v>
      </c>
      <c r="CH24" s="150">
        <f t="shared" ca="1" si="25"/>
        <v>0</v>
      </c>
      <c r="CI24" s="150">
        <f t="shared" ca="1" si="25"/>
        <v>0</v>
      </c>
      <c r="CJ24" s="150">
        <f t="shared" ca="1" si="25"/>
        <v>0</v>
      </c>
      <c r="CK24" s="150">
        <f t="shared" ca="1" si="25"/>
        <v>0</v>
      </c>
      <c r="CL24" s="150">
        <f t="shared" ca="1" si="25"/>
        <v>0</v>
      </c>
      <c r="CM24" s="150">
        <f t="shared" ca="1" si="25"/>
        <v>0</v>
      </c>
      <c r="CN24" s="150">
        <f t="shared" ca="1" si="25"/>
        <v>0</v>
      </c>
      <c r="CO24" s="150">
        <f t="shared" ca="1" si="25"/>
        <v>0</v>
      </c>
      <c r="CP24" s="150">
        <f t="shared" ca="1" si="25"/>
        <v>0</v>
      </c>
      <c r="CQ24" s="150">
        <f t="shared" ca="1" si="25"/>
        <v>0</v>
      </c>
      <c r="CR24" s="150">
        <f t="shared" ca="1" si="25"/>
        <v>0</v>
      </c>
      <c r="CS24" s="150">
        <f t="shared" ca="1" si="25"/>
        <v>0</v>
      </c>
      <c r="CT24" s="150">
        <f t="shared" ca="1" si="25"/>
        <v>0</v>
      </c>
      <c r="CU24" s="150">
        <f t="shared" ca="1" si="25"/>
        <v>0</v>
      </c>
      <c r="CV24" s="150">
        <f t="shared" ca="1" si="25"/>
        <v>0</v>
      </c>
      <c r="CW24" s="150">
        <f t="shared" ca="1" si="25"/>
        <v>0</v>
      </c>
      <c r="CX24" s="151">
        <f t="shared" ca="1" si="25"/>
        <v>0</v>
      </c>
    </row>
    <row r="25" spans="3:102" x14ac:dyDescent="0.25">
      <c r="C25" s="4" t="str">
        <f t="shared" si="1"/>
        <v>Line 25: Net cashflow after debt servicing. This is a calculation. This is the sum of scenario income and costs</v>
      </c>
      <c r="E25" s="4">
        <f t="shared" si="2"/>
        <v>25</v>
      </c>
      <c r="F25" s="4" t="s">
        <v>8</v>
      </c>
      <c r="G25" s="4" t="s">
        <v>10</v>
      </c>
      <c r="H25" s="1" t="s">
        <v>52</v>
      </c>
      <c r="I25" s="1" t="s">
        <v>10</v>
      </c>
      <c r="K25" s="1" t="s">
        <v>16</v>
      </c>
      <c r="M25" s="35">
        <f ca="1">SUM(M21:M24)</f>
        <v>0</v>
      </c>
      <c r="N25" s="36">
        <f t="shared" ref="N25:AU25" ca="1" si="26">SUM(N21:N24)</f>
        <v>0</v>
      </c>
      <c r="O25" s="36">
        <f t="shared" ca="1" si="26"/>
        <v>0</v>
      </c>
      <c r="P25" s="36">
        <f t="shared" ca="1" si="26"/>
        <v>0</v>
      </c>
      <c r="Q25" s="36">
        <f t="shared" ca="1" si="26"/>
        <v>0</v>
      </c>
      <c r="R25" s="36">
        <f t="shared" ca="1" si="26"/>
        <v>0</v>
      </c>
      <c r="S25" s="36">
        <f t="shared" ca="1" si="26"/>
        <v>0</v>
      </c>
      <c r="T25" s="36">
        <f t="shared" ca="1" si="26"/>
        <v>0</v>
      </c>
      <c r="U25" s="36">
        <f t="shared" ca="1" si="26"/>
        <v>0</v>
      </c>
      <c r="V25" s="36">
        <f t="shared" ca="1" si="26"/>
        <v>0</v>
      </c>
      <c r="W25" s="36">
        <f t="shared" ca="1" si="26"/>
        <v>0</v>
      </c>
      <c r="X25" s="36">
        <f t="shared" ca="1" si="26"/>
        <v>0</v>
      </c>
      <c r="Y25" s="36">
        <f t="shared" ca="1" si="26"/>
        <v>0</v>
      </c>
      <c r="Z25" s="36">
        <f t="shared" ca="1" si="26"/>
        <v>0</v>
      </c>
      <c r="AA25" s="36">
        <f t="shared" ca="1" si="26"/>
        <v>0</v>
      </c>
      <c r="AB25" s="36">
        <f t="shared" ca="1" si="26"/>
        <v>0</v>
      </c>
      <c r="AC25" s="36">
        <f t="shared" ca="1" si="26"/>
        <v>0</v>
      </c>
      <c r="AD25" s="36">
        <f t="shared" ca="1" si="26"/>
        <v>0</v>
      </c>
      <c r="AE25" s="36">
        <f t="shared" ca="1" si="26"/>
        <v>0</v>
      </c>
      <c r="AF25" s="36">
        <f t="shared" ca="1" si="26"/>
        <v>0</v>
      </c>
      <c r="AG25" s="36">
        <f t="shared" ca="1" si="26"/>
        <v>0</v>
      </c>
      <c r="AH25" s="36">
        <f t="shared" ca="1" si="26"/>
        <v>0</v>
      </c>
      <c r="AI25" s="36">
        <f t="shared" ca="1" si="26"/>
        <v>0</v>
      </c>
      <c r="AJ25" s="36">
        <f t="shared" ca="1" si="26"/>
        <v>0</v>
      </c>
      <c r="AK25" s="36">
        <f t="shared" ca="1" si="26"/>
        <v>0</v>
      </c>
      <c r="AL25" s="36">
        <f t="shared" ca="1" si="26"/>
        <v>0</v>
      </c>
      <c r="AM25" s="36">
        <f t="shared" ca="1" si="26"/>
        <v>0</v>
      </c>
      <c r="AN25" s="36">
        <f t="shared" ca="1" si="26"/>
        <v>0</v>
      </c>
      <c r="AO25" s="36">
        <f t="shared" ca="1" si="26"/>
        <v>0</v>
      </c>
      <c r="AP25" s="36">
        <f t="shared" ca="1" si="26"/>
        <v>0</v>
      </c>
      <c r="AQ25" s="36">
        <f t="shared" ca="1" si="26"/>
        <v>0</v>
      </c>
      <c r="AR25" s="36">
        <f t="shared" ca="1" si="26"/>
        <v>0</v>
      </c>
      <c r="AS25" s="36">
        <f t="shared" ca="1" si="26"/>
        <v>0</v>
      </c>
      <c r="AT25" s="36">
        <f t="shared" ca="1" si="26"/>
        <v>0</v>
      </c>
      <c r="AU25" s="37">
        <f t="shared" ca="1" si="26"/>
        <v>0</v>
      </c>
      <c r="BO25" s="157" t="str">
        <f t="shared" si="16"/>
        <v>Direct Government receipts</v>
      </c>
      <c r="BP25" s="148">
        <f ca="1">M27</f>
        <v>0</v>
      </c>
      <c r="BQ25" s="148">
        <f t="shared" ref="BQ25:BU25" ca="1" si="27">N27</f>
        <v>0</v>
      </c>
      <c r="BR25" s="148">
        <f t="shared" ca="1" si="27"/>
        <v>0</v>
      </c>
      <c r="BS25" s="148">
        <f t="shared" ca="1" si="27"/>
        <v>0</v>
      </c>
      <c r="BT25" s="148">
        <f t="shared" ca="1" si="27"/>
        <v>0</v>
      </c>
      <c r="BU25" s="148">
        <f t="shared" ca="1" si="27"/>
        <v>0</v>
      </c>
      <c r="BV25" s="148">
        <f t="shared" ref="BV25:CX25" ca="1" si="28">S27</f>
        <v>0</v>
      </c>
      <c r="BW25" s="148">
        <f t="shared" ca="1" si="28"/>
        <v>0</v>
      </c>
      <c r="BX25" s="148">
        <f t="shared" ca="1" si="28"/>
        <v>0</v>
      </c>
      <c r="BY25" s="148">
        <f t="shared" ca="1" si="28"/>
        <v>0</v>
      </c>
      <c r="BZ25" s="148">
        <f t="shared" ca="1" si="28"/>
        <v>0</v>
      </c>
      <c r="CA25" s="148">
        <f t="shared" ca="1" si="28"/>
        <v>0</v>
      </c>
      <c r="CB25" s="148">
        <f t="shared" ca="1" si="28"/>
        <v>0</v>
      </c>
      <c r="CC25" s="148">
        <f t="shared" ca="1" si="28"/>
        <v>0</v>
      </c>
      <c r="CD25" s="148">
        <f t="shared" ca="1" si="28"/>
        <v>0</v>
      </c>
      <c r="CE25" s="148">
        <f t="shared" ca="1" si="28"/>
        <v>0</v>
      </c>
      <c r="CF25" s="148">
        <f t="shared" ca="1" si="28"/>
        <v>0</v>
      </c>
      <c r="CG25" s="148">
        <f t="shared" ca="1" si="28"/>
        <v>0</v>
      </c>
      <c r="CH25" s="148">
        <f t="shared" ca="1" si="28"/>
        <v>0</v>
      </c>
      <c r="CI25" s="148">
        <f t="shared" ca="1" si="28"/>
        <v>0</v>
      </c>
      <c r="CJ25" s="148">
        <f t="shared" ca="1" si="28"/>
        <v>0</v>
      </c>
      <c r="CK25" s="148">
        <f t="shared" ca="1" si="28"/>
        <v>0</v>
      </c>
      <c r="CL25" s="148">
        <f t="shared" ca="1" si="28"/>
        <v>0</v>
      </c>
      <c r="CM25" s="148">
        <f t="shared" ca="1" si="28"/>
        <v>0</v>
      </c>
      <c r="CN25" s="148">
        <f t="shared" ca="1" si="28"/>
        <v>0</v>
      </c>
      <c r="CO25" s="148">
        <f t="shared" ca="1" si="28"/>
        <v>0</v>
      </c>
      <c r="CP25" s="148">
        <f t="shared" ca="1" si="28"/>
        <v>0</v>
      </c>
      <c r="CQ25" s="148">
        <f t="shared" ca="1" si="28"/>
        <v>0</v>
      </c>
      <c r="CR25" s="148">
        <f t="shared" ca="1" si="28"/>
        <v>0</v>
      </c>
      <c r="CS25" s="148">
        <f t="shared" ca="1" si="28"/>
        <v>0</v>
      </c>
      <c r="CT25" s="148">
        <f t="shared" ca="1" si="28"/>
        <v>0</v>
      </c>
      <c r="CU25" s="148">
        <f t="shared" ca="1" si="28"/>
        <v>0</v>
      </c>
      <c r="CV25" s="148">
        <f t="shared" ca="1" si="28"/>
        <v>0</v>
      </c>
      <c r="CW25" s="148">
        <f t="shared" ca="1" si="28"/>
        <v>0</v>
      </c>
      <c r="CX25" s="149">
        <f t="shared" ca="1" si="28"/>
        <v>0</v>
      </c>
    </row>
    <row r="26" spans="3:102" x14ac:dyDescent="0.25">
      <c r="C26" s="4" t="str">
        <f t="shared" si="1"/>
        <v>Line 26: Direct Support payments. This is a calculation. This is simply the basecase multiplied by the relative scenario.</v>
      </c>
      <c r="E26" s="4">
        <f t="shared" si="2"/>
        <v>26</v>
      </c>
      <c r="F26" s="4" t="s">
        <v>8</v>
      </c>
      <c r="G26" s="4" t="s">
        <v>10</v>
      </c>
      <c r="H26" s="1" t="s">
        <v>21</v>
      </c>
      <c r="I26" s="1" t="s">
        <v>10</v>
      </c>
      <c r="K26" s="1" t="str">
        <f>K11</f>
        <v>Direct Support payments</v>
      </c>
      <c r="M26" s="38">
        <f t="shared" ref="M26:AU27" ca="1" si="29">M11*M18</f>
        <v>0</v>
      </c>
      <c r="N26" s="39">
        <f t="shared" ca="1" si="29"/>
        <v>0</v>
      </c>
      <c r="O26" s="39">
        <f t="shared" ca="1" si="29"/>
        <v>0</v>
      </c>
      <c r="P26" s="39">
        <f t="shared" ca="1" si="29"/>
        <v>0</v>
      </c>
      <c r="Q26" s="39">
        <f t="shared" ca="1" si="29"/>
        <v>0</v>
      </c>
      <c r="R26" s="39">
        <f t="shared" ca="1" si="29"/>
        <v>0</v>
      </c>
      <c r="S26" s="39">
        <f t="shared" ca="1" si="29"/>
        <v>0</v>
      </c>
      <c r="T26" s="39">
        <f t="shared" ca="1" si="29"/>
        <v>0</v>
      </c>
      <c r="U26" s="39">
        <f t="shared" ca="1" si="29"/>
        <v>0</v>
      </c>
      <c r="V26" s="39">
        <f t="shared" ca="1" si="29"/>
        <v>0</v>
      </c>
      <c r="W26" s="39">
        <f t="shared" ca="1" si="29"/>
        <v>0</v>
      </c>
      <c r="X26" s="39">
        <f t="shared" ca="1" si="29"/>
        <v>0</v>
      </c>
      <c r="Y26" s="39">
        <f t="shared" ca="1" si="29"/>
        <v>0</v>
      </c>
      <c r="Z26" s="39">
        <f t="shared" ca="1" si="29"/>
        <v>0</v>
      </c>
      <c r="AA26" s="39">
        <f t="shared" ca="1" si="29"/>
        <v>0</v>
      </c>
      <c r="AB26" s="39">
        <f t="shared" ca="1" si="29"/>
        <v>0</v>
      </c>
      <c r="AC26" s="39">
        <f t="shared" ca="1" si="29"/>
        <v>0</v>
      </c>
      <c r="AD26" s="39">
        <f t="shared" ca="1" si="29"/>
        <v>0</v>
      </c>
      <c r="AE26" s="39">
        <f t="shared" ca="1" si="29"/>
        <v>0</v>
      </c>
      <c r="AF26" s="39">
        <f t="shared" ca="1" si="29"/>
        <v>0</v>
      </c>
      <c r="AG26" s="39">
        <f t="shared" ca="1" si="29"/>
        <v>0</v>
      </c>
      <c r="AH26" s="39">
        <f t="shared" ca="1" si="29"/>
        <v>0</v>
      </c>
      <c r="AI26" s="39">
        <f t="shared" ca="1" si="29"/>
        <v>0</v>
      </c>
      <c r="AJ26" s="39">
        <f t="shared" ca="1" si="29"/>
        <v>0</v>
      </c>
      <c r="AK26" s="39">
        <f t="shared" ca="1" si="29"/>
        <v>0</v>
      </c>
      <c r="AL26" s="39">
        <f t="shared" ca="1" si="29"/>
        <v>0</v>
      </c>
      <c r="AM26" s="39">
        <f t="shared" ca="1" si="29"/>
        <v>0</v>
      </c>
      <c r="AN26" s="39">
        <f t="shared" ca="1" si="29"/>
        <v>0</v>
      </c>
      <c r="AO26" s="39">
        <f t="shared" ca="1" si="29"/>
        <v>0</v>
      </c>
      <c r="AP26" s="39">
        <f t="shared" ca="1" si="29"/>
        <v>0</v>
      </c>
      <c r="AQ26" s="39">
        <f t="shared" ca="1" si="29"/>
        <v>0</v>
      </c>
      <c r="AR26" s="39">
        <f t="shared" ca="1" si="29"/>
        <v>0</v>
      </c>
      <c r="AS26" s="39">
        <f t="shared" ca="1" si="29"/>
        <v>0</v>
      </c>
      <c r="AT26" s="39">
        <f t="shared" ca="1" si="29"/>
        <v>0</v>
      </c>
      <c r="AU26" s="40">
        <f t="shared" ca="1" si="29"/>
        <v>0</v>
      </c>
      <c r="BO26" s="155" t="s">
        <v>236</v>
      </c>
      <c r="BP26" s="146">
        <f ca="1">BP20-BP21</f>
        <v>0</v>
      </c>
      <c r="BQ26" s="146">
        <f t="shared" ref="BQ26:BU26" ca="1" si="30">BQ20-BQ21</f>
        <v>0</v>
      </c>
      <c r="BR26" s="146">
        <f t="shared" ca="1" si="30"/>
        <v>0</v>
      </c>
      <c r="BS26" s="146">
        <f t="shared" ca="1" si="30"/>
        <v>0</v>
      </c>
      <c r="BT26" s="146">
        <f t="shared" ca="1" si="30"/>
        <v>0</v>
      </c>
      <c r="BU26" s="146">
        <f t="shared" ca="1" si="30"/>
        <v>0</v>
      </c>
      <c r="BV26" s="146">
        <f t="shared" ref="BV26:CX26" ca="1" si="31">BV20-BV21</f>
        <v>0</v>
      </c>
      <c r="BW26" s="146">
        <f t="shared" ca="1" si="31"/>
        <v>0</v>
      </c>
      <c r="BX26" s="146">
        <f t="shared" ca="1" si="31"/>
        <v>0</v>
      </c>
      <c r="BY26" s="146">
        <f t="shared" ca="1" si="31"/>
        <v>0</v>
      </c>
      <c r="BZ26" s="146">
        <f t="shared" ca="1" si="31"/>
        <v>0</v>
      </c>
      <c r="CA26" s="146">
        <f t="shared" ca="1" si="31"/>
        <v>0</v>
      </c>
      <c r="CB26" s="146">
        <f t="shared" ca="1" si="31"/>
        <v>0</v>
      </c>
      <c r="CC26" s="146">
        <f t="shared" ca="1" si="31"/>
        <v>0</v>
      </c>
      <c r="CD26" s="146">
        <f t="shared" ca="1" si="31"/>
        <v>0</v>
      </c>
      <c r="CE26" s="146">
        <f t="shared" ca="1" si="31"/>
        <v>0</v>
      </c>
      <c r="CF26" s="146">
        <f t="shared" ca="1" si="31"/>
        <v>0</v>
      </c>
      <c r="CG26" s="146">
        <f t="shared" ca="1" si="31"/>
        <v>0</v>
      </c>
      <c r="CH26" s="146">
        <f t="shared" ca="1" si="31"/>
        <v>0</v>
      </c>
      <c r="CI26" s="146">
        <f t="shared" ca="1" si="31"/>
        <v>0</v>
      </c>
      <c r="CJ26" s="146">
        <f t="shared" ca="1" si="31"/>
        <v>0</v>
      </c>
      <c r="CK26" s="146">
        <f t="shared" ca="1" si="31"/>
        <v>0</v>
      </c>
      <c r="CL26" s="146">
        <f t="shared" ca="1" si="31"/>
        <v>0</v>
      </c>
      <c r="CM26" s="146">
        <f t="shared" ca="1" si="31"/>
        <v>0</v>
      </c>
      <c r="CN26" s="146">
        <f t="shared" ca="1" si="31"/>
        <v>0</v>
      </c>
      <c r="CO26" s="146">
        <f t="shared" ca="1" si="31"/>
        <v>0</v>
      </c>
      <c r="CP26" s="146">
        <f t="shared" ca="1" si="31"/>
        <v>0</v>
      </c>
      <c r="CQ26" s="146">
        <f t="shared" ca="1" si="31"/>
        <v>0</v>
      </c>
      <c r="CR26" s="146">
        <f t="shared" ca="1" si="31"/>
        <v>0</v>
      </c>
      <c r="CS26" s="146">
        <f t="shared" ca="1" si="31"/>
        <v>0</v>
      </c>
      <c r="CT26" s="146">
        <f t="shared" ca="1" si="31"/>
        <v>0</v>
      </c>
      <c r="CU26" s="146">
        <f t="shared" ca="1" si="31"/>
        <v>0</v>
      </c>
      <c r="CV26" s="146">
        <f t="shared" ca="1" si="31"/>
        <v>0</v>
      </c>
      <c r="CW26" s="146">
        <f t="shared" ca="1" si="31"/>
        <v>0</v>
      </c>
      <c r="CX26" s="147">
        <f t="shared" ca="1" si="31"/>
        <v>0</v>
      </c>
    </row>
    <row r="27" spans="3:102" ht="15.75" thickBot="1" x14ac:dyDescent="0.3">
      <c r="C27" s="4" t="str">
        <f t="shared" si="1"/>
        <v>Line 27: Direct Government receipts. This is a calculation. This is simply the basecase multiplied by the relative scenario.</v>
      </c>
      <c r="E27" s="4">
        <f t="shared" si="2"/>
        <v>27</v>
      </c>
      <c r="F27" s="4" t="s">
        <v>8</v>
      </c>
      <c r="G27" s="4" t="s">
        <v>10</v>
      </c>
      <c r="H27" s="1" t="s">
        <v>21</v>
      </c>
      <c r="I27" s="1" t="s">
        <v>10</v>
      </c>
      <c r="K27" s="1" t="str">
        <f>K12</f>
        <v>Direct Government receipts</v>
      </c>
      <c r="M27" s="59">
        <f t="shared" ca="1" si="29"/>
        <v>0</v>
      </c>
      <c r="N27" s="60">
        <f t="shared" ca="1" si="29"/>
        <v>0</v>
      </c>
      <c r="O27" s="60">
        <f t="shared" ca="1" si="29"/>
        <v>0</v>
      </c>
      <c r="P27" s="60">
        <f t="shared" ca="1" si="29"/>
        <v>0</v>
      </c>
      <c r="Q27" s="60">
        <f t="shared" ca="1" si="29"/>
        <v>0</v>
      </c>
      <c r="R27" s="60">
        <f t="shared" ca="1" si="29"/>
        <v>0</v>
      </c>
      <c r="S27" s="60">
        <f t="shared" ca="1" si="29"/>
        <v>0</v>
      </c>
      <c r="T27" s="60">
        <f t="shared" ca="1" si="29"/>
        <v>0</v>
      </c>
      <c r="U27" s="60">
        <f t="shared" ca="1" si="29"/>
        <v>0</v>
      </c>
      <c r="V27" s="60">
        <f t="shared" ca="1" si="29"/>
        <v>0</v>
      </c>
      <c r="W27" s="60">
        <f t="shared" ca="1" si="29"/>
        <v>0</v>
      </c>
      <c r="X27" s="60">
        <f t="shared" ca="1" si="29"/>
        <v>0</v>
      </c>
      <c r="Y27" s="60">
        <f t="shared" ca="1" si="29"/>
        <v>0</v>
      </c>
      <c r="Z27" s="60">
        <f t="shared" ca="1" si="29"/>
        <v>0</v>
      </c>
      <c r="AA27" s="60">
        <f t="shared" ca="1" si="29"/>
        <v>0</v>
      </c>
      <c r="AB27" s="60">
        <f t="shared" ca="1" si="29"/>
        <v>0</v>
      </c>
      <c r="AC27" s="60">
        <f t="shared" ca="1" si="29"/>
        <v>0</v>
      </c>
      <c r="AD27" s="60">
        <f t="shared" ca="1" si="29"/>
        <v>0</v>
      </c>
      <c r="AE27" s="60">
        <f t="shared" ca="1" si="29"/>
        <v>0</v>
      </c>
      <c r="AF27" s="60">
        <f t="shared" ca="1" si="29"/>
        <v>0</v>
      </c>
      <c r="AG27" s="60">
        <f t="shared" ca="1" si="29"/>
        <v>0</v>
      </c>
      <c r="AH27" s="60">
        <f t="shared" ca="1" si="29"/>
        <v>0</v>
      </c>
      <c r="AI27" s="60">
        <f t="shared" ca="1" si="29"/>
        <v>0</v>
      </c>
      <c r="AJ27" s="60">
        <f t="shared" ca="1" si="29"/>
        <v>0</v>
      </c>
      <c r="AK27" s="60">
        <f t="shared" ca="1" si="29"/>
        <v>0</v>
      </c>
      <c r="AL27" s="60">
        <f t="shared" ca="1" si="29"/>
        <v>0</v>
      </c>
      <c r="AM27" s="60">
        <f t="shared" ca="1" si="29"/>
        <v>0</v>
      </c>
      <c r="AN27" s="60">
        <f t="shared" ca="1" si="29"/>
        <v>0</v>
      </c>
      <c r="AO27" s="60">
        <f t="shared" ca="1" si="29"/>
        <v>0</v>
      </c>
      <c r="AP27" s="60">
        <f t="shared" ca="1" si="29"/>
        <v>0</v>
      </c>
      <c r="AQ27" s="60">
        <f t="shared" ca="1" si="29"/>
        <v>0</v>
      </c>
      <c r="AR27" s="60">
        <f t="shared" ca="1" si="29"/>
        <v>0</v>
      </c>
      <c r="AS27" s="60">
        <f t="shared" ca="1" si="29"/>
        <v>0</v>
      </c>
      <c r="AT27" s="60">
        <f t="shared" ca="1" si="29"/>
        <v>0</v>
      </c>
      <c r="AU27" s="61">
        <f t="shared" ca="1" si="29"/>
        <v>0</v>
      </c>
      <c r="BO27" s="156" t="s">
        <v>237</v>
      </c>
      <c r="BP27" s="150">
        <f ca="1">BP22+BP23</f>
        <v>0</v>
      </c>
      <c r="BQ27" s="150">
        <f t="shared" ref="BQ27:BU27" ca="1" si="32">BQ22+BQ23</f>
        <v>0</v>
      </c>
      <c r="BR27" s="150">
        <f t="shared" ca="1" si="32"/>
        <v>0</v>
      </c>
      <c r="BS27" s="150">
        <f t="shared" ca="1" si="32"/>
        <v>0</v>
      </c>
      <c r="BT27" s="150">
        <f t="shared" ca="1" si="32"/>
        <v>0</v>
      </c>
      <c r="BU27" s="150">
        <f t="shared" ca="1" si="32"/>
        <v>0</v>
      </c>
      <c r="BV27" s="150">
        <f t="shared" ref="BV27:CX27" ca="1" si="33">BV22+BV23</f>
        <v>0</v>
      </c>
      <c r="BW27" s="150">
        <f t="shared" ca="1" si="33"/>
        <v>0</v>
      </c>
      <c r="BX27" s="150">
        <f t="shared" ca="1" si="33"/>
        <v>0</v>
      </c>
      <c r="BY27" s="150">
        <f t="shared" ca="1" si="33"/>
        <v>0</v>
      </c>
      <c r="BZ27" s="150">
        <f t="shared" ca="1" si="33"/>
        <v>0</v>
      </c>
      <c r="CA27" s="150">
        <f t="shared" ca="1" si="33"/>
        <v>0</v>
      </c>
      <c r="CB27" s="150">
        <f t="shared" ca="1" si="33"/>
        <v>0</v>
      </c>
      <c r="CC27" s="150">
        <f t="shared" ca="1" si="33"/>
        <v>0</v>
      </c>
      <c r="CD27" s="150">
        <f t="shared" ca="1" si="33"/>
        <v>0</v>
      </c>
      <c r="CE27" s="150">
        <f t="shared" ca="1" si="33"/>
        <v>0</v>
      </c>
      <c r="CF27" s="150">
        <f t="shared" ca="1" si="33"/>
        <v>0</v>
      </c>
      <c r="CG27" s="150">
        <f t="shared" ca="1" si="33"/>
        <v>0</v>
      </c>
      <c r="CH27" s="150">
        <f t="shared" ca="1" si="33"/>
        <v>0</v>
      </c>
      <c r="CI27" s="150">
        <f t="shared" ca="1" si="33"/>
        <v>0</v>
      </c>
      <c r="CJ27" s="150">
        <f t="shared" ca="1" si="33"/>
        <v>0</v>
      </c>
      <c r="CK27" s="150">
        <f t="shared" ca="1" si="33"/>
        <v>0</v>
      </c>
      <c r="CL27" s="150">
        <f t="shared" ca="1" si="33"/>
        <v>0</v>
      </c>
      <c r="CM27" s="150">
        <f t="shared" ca="1" si="33"/>
        <v>0</v>
      </c>
      <c r="CN27" s="150">
        <f t="shared" ca="1" si="33"/>
        <v>0</v>
      </c>
      <c r="CO27" s="150">
        <f t="shared" ca="1" si="33"/>
        <v>0</v>
      </c>
      <c r="CP27" s="150">
        <f t="shared" ca="1" si="33"/>
        <v>0</v>
      </c>
      <c r="CQ27" s="150">
        <f t="shared" ca="1" si="33"/>
        <v>0</v>
      </c>
      <c r="CR27" s="150">
        <f t="shared" ca="1" si="33"/>
        <v>0</v>
      </c>
      <c r="CS27" s="150">
        <f t="shared" ca="1" si="33"/>
        <v>0</v>
      </c>
      <c r="CT27" s="150">
        <f t="shared" ca="1" si="33"/>
        <v>0</v>
      </c>
      <c r="CU27" s="150">
        <f t="shared" ca="1" si="33"/>
        <v>0</v>
      </c>
      <c r="CV27" s="150">
        <f t="shared" ca="1" si="33"/>
        <v>0</v>
      </c>
      <c r="CW27" s="150">
        <f t="shared" ca="1" si="33"/>
        <v>0</v>
      </c>
      <c r="CX27" s="151">
        <f t="shared" ca="1" si="33"/>
        <v>0</v>
      </c>
    </row>
    <row r="28" spans="3:102" x14ac:dyDescent="0.25">
      <c r="C28" s="4" t="str">
        <f t="shared" si="1"/>
        <v/>
      </c>
      <c r="E28" s="4">
        <f t="shared" si="2"/>
        <v>28</v>
      </c>
      <c r="G28" s="4" t="s">
        <v>10</v>
      </c>
      <c r="I28" s="1" t="s">
        <v>10</v>
      </c>
      <c r="M28" s="31"/>
      <c r="N28" s="31"/>
      <c r="O28" s="31"/>
      <c r="P28" s="10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BO28" s="157" t="s">
        <v>241</v>
      </c>
      <c r="BP28" s="148">
        <f ca="1">BP24-BP25</f>
        <v>0</v>
      </c>
      <c r="BQ28" s="148">
        <f t="shared" ref="BQ28:BU28" ca="1" si="34">BQ24-BQ25</f>
        <v>0</v>
      </c>
      <c r="BR28" s="148">
        <f t="shared" ca="1" si="34"/>
        <v>0</v>
      </c>
      <c r="BS28" s="148">
        <f t="shared" ca="1" si="34"/>
        <v>0</v>
      </c>
      <c r="BT28" s="148">
        <f t="shared" ca="1" si="34"/>
        <v>0</v>
      </c>
      <c r="BU28" s="148">
        <f t="shared" ca="1" si="34"/>
        <v>0</v>
      </c>
      <c r="BV28" s="148">
        <f t="shared" ref="BV28:CX28" ca="1" si="35">BV24-BV25</f>
        <v>0</v>
      </c>
      <c r="BW28" s="148">
        <f t="shared" ca="1" si="35"/>
        <v>0</v>
      </c>
      <c r="BX28" s="148">
        <f t="shared" ca="1" si="35"/>
        <v>0</v>
      </c>
      <c r="BY28" s="148">
        <f t="shared" ca="1" si="35"/>
        <v>0</v>
      </c>
      <c r="BZ28" s="148">
        <f t="shared" ca="1" si="35"/>
        <v>0</v>
      </c>
      <c r="CA28" s="148">
        <f t="shared" ca="1" si="35"/>
        <v>0</v>
      </c>
      <c r="CB28" s="148">
        <f t="shared" ca="1" si="35"/>
        <v>0</v>
      </c>
      <c r="CC28" s="148">
        <f t="shared" ca="1" si="35"/>
        <v>0</v>
      </c>
      <c r="CD28" s="148">
        <f t="shared" ca="1" si="35"/>
        <v>0</v>
      </c>
      <c r="CE28" s="148">
        <f t="shared" ca="1" si="35"/>
        <v>0</v>
      </c>
      <c r="CF28" s="148">
        <f t="shared" ca="1" si="35"/>
        <v>0</v>
      </c>
      <c r="CG28" s="148">
        <f t="shared" ca="1" si="35"/>
        <v>0</v>
      </c>
      <c r="CH28" s="148">
        <f t="shared" ca="1" si="35"/>
        <v>0</v>
      </c>
      <c r="CI28" s="148">
        <f t="shared" ca="1" si="35"/>
        <v>0</v>
      </c>
      <c r="CJ28" s="148">
        <f t="shared" ca="1" si="35"/>
        <v>0</v>
      </c>
      <c r="CK28" s="148">
        <f t="shared" ca="1" si="35"/>
        <v>0</v>
      </c>
      <c r="CL28" s="148">
        <f t="shared" ca="1" si="35"/>
        <v>0</v>
      </c>
      <c r="CM28" s="148">
        <f t="shared" ca="1" si="35"/>
        <v>0</v>
      </c>
      <c r="CN28" s="148">
        <f t="shared" ca="1" si="35"/>
        <v>0</v>
      </c>
      <c r="CO28" s="148">
        <f t="shared" ca="1" si="35"/>
        <v>0</v>
      </c>
      <c r="CP28" s="148">
        <f t="shared" ca="1" si="35"/>
        <v>0</v>
      </c>
      <c r="CQ28" s="148">
        <f t="shared" ca="1" si="35"/>
        <v>0</v>
      </c>
      <c r="CR28" s="148">
        <f t="shared" ca="1" si="35"/>
        <v>0</v>
      </c>
      <c r="CS28" s="148">
        <f t="shared" ca="1" si="35"/>
        <v>0</v>
      </c>
      <c r="CT28" s="148">
        <f t="shared" ca="1" si="35"/>
        <v>0</v>
      </c>
      <c r="CU28" s="148">
        <f t="shared" ca="1" si="35"/>
        <v>0</v>
      </c>
      <c r="CV28" s="148">
        <f t="shared" ca="1" si="35"/>
        <v>0</v>
      </c>
      <c r="CW28" s="148">
        <f t="shared" ca="1" si="35"/>
        <v>0</v>
      </c>
      <c r="CX28" s="149">
        <f t="shared" ca="1" si="35"/>
        <v>0</v>
      </c>
    </row>
    <row r="29" spans="3:102" s="45" customFormat="1" x14ac:dyDescent="0.25">
      <c r="C29" s="44" t="str">
        <f t="shared" si="1"/>
        <v/>
      </c>
      <c r="D29" s="44"/>
      <c r="E29" s="44">
        <f t="shared" si="2"/>
        <v>29</v>
      </c>
      <c r="F29" s="44"/>
      <c r="G29" s="44" t="s">
        <v>10</v>
      </c>
      <c r="I29" s="45" t="s">
        <v>10</v>
      </c>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row>
    <row r="30" spans="3:102" ht="18.75" x14ac:dyDescent="0.3">
      <c r="C30" s="20" t="str">
        <f t="shared" si="1"/>
        <v/>
      </c>
      <c r="E30" s="4">
        <f t="shared" si="2"/>
        <v>30</v>
      </c>
      <c r="G30" s="4" t="s">
        <v>10</v>
      </c>
      <c r="J30" s="3" t="s">
        <v>56</v>
      </c>
    </row>
    <row r="31" spans="3:102" ht="18.75" x14ac:dyDescent="0.3">
      <c r="C31" s="4" t="str">
        <f t="shared" si="1"/>
        <v/>
      </c>
      <c r="E31" s="4">
        <f t="shared" si="2"/>
        <v>31</v>
      </c>
      <c r="G31" s="4" t="s">
        <v>10</v>
      </c>
      <c r="J31" s="3"/>
    </row>
    <row r="32" spans="3:102" hidden="1" outlineLevel="1" x14ac:dyDescent="0.25">
      <c r="C32" s="4" t="str">
        <f t="shared" si="1"/>
        <v/>
      </c>
      <c r="E32" s="4">
        <f t="shared" si="2"/>
        <v>32</v>
      </c>
      <c r="G32" s="4" t="s">
        <v>10</v>
      </c>
      <c r="I32" s="1" t="s">
        <v>10</v>
      </c>
    </row>
    <row r="33" spans="3:102" ht="15.75" hidden="1" outlineLevel="1" thickBot="1" x14ac:dyDescent="0.3">
      <c r="C33" s="4" t="str">
        <f t="shared" si="1"/>
        <v/>
      </c>
      <c r="E33" s="4">
        <f t="shared" si="2"/>
        <v>33</v>
      </c>
      <c r="G33" s="4" t="s">
        <v>10</v>
      </c>
      <c r="H33" s="2"/>
      <c r="I33" s="2"/>
      <c r="J33" s="2" t="s">
        <v>35</v>
      </c>
    </row>
    <row r="34" spans="3:102" ht="15.75" hidden="1" outlineLevel="1" thickBot="1" x14ac:dyDescent="0.3">
      <c r="C34" s="4" t="str">
        <f t="shared" si="1"/>
        <v>Line 34: Start of Analysis FYI. This is an input. Enter the desired first year of the analysis.</v>
      </c>
      <c r="E34" s="4">
        <f t="shared" si="2"/>
        <v>34</v>
      </c>
      <c r="F34" s="4" t="s">
        <v>6</v>
      </c>
      <c r="G34" s="4" t="s">
        <v>10</v>
      </c>
      <c r="H34" s="1" t="s">
        <v>9</v>
      </c>
      <c r="I34" s="1" t="s">
        <v>10</v>
      </c>
      <c r="K34" s="1" t="s">
        <v>34</v>
      </c>
      <c r="M34" s="58">
        <f>M5</f>
        <v>2020</v>
      </c>
      <c r="N34" s="12">
        <f t="shared" ref="N34:AU34" si="36">M34+1</f>
        <v>2021</v>
      </c>
      <c r="O34" s="12">
        <f t="shared" si="36"/>
        <v>2022</v>
      </c>
      <c r="P34" s="12">
        <f t="shared" si="36"/>
        <v>2023</v>
      </c>
      <c r="Q34" s="12">
        <f t="shared" si="36"/>
        <v>2024</v>
      </c>
      <c r="R34" s="12">
        <f t="shared" si="36"/>
        <v>2025</v>
      </c>
      <c r="S34" s="12">
        <f t="shared" si="36"/>
        <v>2026</v>
      </c>
      <c r="T34" s="12">
        <f t="shared" si="36"/>
        <v>2027</v>
      </c>
      <c r="U34" s="12">
        <f t="shared" si="36"/>
        <v>2028</v>
      </c>
      <c r="V34" s="12">
        <f t="shared" si="36"/>
        <v>2029</v>
      </c>
      <c r="W34" s="12">
        <f t="shared" si="36"/>
        <v>2030</v>
      </c>
      <c r="X34" s="12">
        <f t="shared" si="36"/>
        <v>2031</v>
      </c>
      <c r="Y34" s="12">
        <f t="shared" si="36"/>
        <v>2032</v>
      </c>
      <c r="Z34" s="12">
        <f t="shared" si="36"/>
        <v>2033</v>
      </c>
      <c r="AA34" s="12">
        <f t="shared" si="36"/>
        <v>2034</v>
      </c>
      <c r="AB34" s="12">
        <f t="shared" si="36"/>
        <v>2035</v>
      </c>
      <c r="AC34" s="12">
        <f t="shared" si="36"/>
        <v>2036</v>
      </c>
      <c r="AD34" s="12">
        <f t="shared" si="36"/>
        <v>2037</v>
      </c>
      <c r="AE34" s="12">
        <f t="shared" si="36"/>
        <v>2038</v>
      </c>
      <c r="AF34" s="12">
        <f t="shared" si="36"/>
        <v>2039</v>
      </c>
      <c r="AG34" s="12">
        <f t="shared" si="36"/>
        <v>2040</v>
      </c>
      <c r="AH34" s="12">
        <f t="shared" si="36"/>
        <v>2041</v>
      </c>
      <c r="AI34" s="12">
        <f t="shared" si="36"/>
        <v>2042</v>
      </c>
      <c r="AJ34" s="12">
        <f t="shared" si="36"/>
        <v>2043</v>
      </c>
      <c r="AK34" s="12">
        <f t="shared" si="36"/>
        <v>2044</v>
      </c>
      <c r="AL34" s="12">
        <f t="shared" si="36"/>
        <v>2045</v>
      </c>
      <c r="AM34" s="12">
        <f t="shared" si="36"/>
        <v>2046</v>
      </c>
      <c r="AN34" s="12">
        <f t="shared" si="36"/>
        <v>2047</v>
      </c>
      <c r="AO34" s="12">
        <f t="shared" si="36"/>
        <v>2048</v>
      </c>
      <c r="AP34" s="12">
        <f t="shared" si="36"/>
        <v>2049</v>
      </c>
      <c r="AQ34" s="12">
        <f t="shared" si="36"/>
        <v>2050</v>
      </c>
      <c r="AR34" s="12">
        <f t="shared" si="36"/>
        <v>2051</v>
      </c>
      <c r="AS34" s="12">
        <f t="shared" si="36"/>
        <v>2052</v>
      </c>
      <c r="AT34" s="12">
        <f t="shared" si="36"/>
        <v>2053</v>
      </c>
      <c r="AU34" s="13">
        <f t="shared" si="36"/>
        <v>2054</v>
      </c>
      <c r="BO34" s="1" t="s">
        <v>238</v>
      </c>
    </row>
    <row r="35" spans="3:102" ht="15.75" hidden="1" outlineLevel="1" thickBot="1" x14ac:dyDescent="0.3">
      <c r="C35" s="4" t="str">
        <f t="shared" si="1"/>
        <v/>
      </c>
      <c r="E35" s="4">
        <f t="shared" si="2"/>
        <v>35</v>
      </c>
      <c r="G35" s="4" t="s">
        <v>10</v>
      </c>
      <c r="I35" s="1" t="s">
        <v>10</v>
      </c>
      <c r="BO35" s="154"/>
      <c r="BP35" s="152">
        <f>M$5</f>
        <v>2020</v>
      </c>
      <c r="BQ35" s="152">
        <f t="shared" ref="BQ35:CX35" si="37">N$5</f>
        <v>2021</v>
      </c>
      <c r="BR35" s="152">
        <f t="shared" si="37"/>
        <v>2022</v>
      </c>
      <c r="BS35" s="152">
        <f t="shared" si="37"/>
        <v>2023</v>
      </c>
      <c r="BT35" s="152">
        <f t="shared" si="37"/>
        <v>2024</v>
      </c>
      <c r="BU35" s="152">
        <f t="shared" si="37"/>
        <v>2025</v>
      </c>
      <c r="BV35" s="152">
        <f t="shared" si="37"/>
        <v>2026</v>
      </c>
      <c r="BW35" s="152">
        <f t="shared" si="37"/>
        <v>2027</v>
      </c>
      <c r="BX35" s="152">
        <f t="shared" si="37"/>
        <v>2028</v>
      </c>
      <c r="BY35" s="152">
        <f t="shared" si="37"/>
        <v>2029</v>
      </c>
      <c r="BZ35" s="152">
        <f t="shared" si="37"/>
        <v>2030</v>
      </c>
      <c r="CA35" s="152">
        <f t="shared" si="37"/>
        <v>2031</v>
      </c>
      <c r="CB35" s="152">
        <f t="shared" si="37"/>
        <v>2032</v>
      </c>
      <c r="CC35" s="152">
        <f t="shared" si="37"/>
        <v>2033</v>
      </c>
      <c r="CD35" s="152">
        <f t="shared" si="37"/>
        <v>2034</v>
      </c>
      <c r="CE35" s="152">
        <f t="shared" si="37"/>
        <v>2035</v>
      </c>
      <c r="CF35" s="152">
        <f t="shared" si="37"/>
        <v>2036</v>
      </c>
      <c r="CG35" s="152">
        <f t="shared" si="37"/>
        <v>2037</v>
      </c>
      <c r="CH35" s="152">
        <f t="shared" si="37"/>
        <v>2038</v>
      </c>
      <c r="CI35" s="152">
        <f t="shared" si="37"/>
        <v>2039</v>
      </c>
      <c r="CJ35" s="152">
        <f t="shared" si="37"/>
        <v>2040</v>
      </c>
      <c r="CK35" s="152">
        <f t="shared" si="37"/>
        <v>2041</v>
      </c>
      <c r="CL35" s="152">
        <f t="shared" si="37"/>
        <v>2042</v>
      </c>
      <c r="CM35" s="152">
        <f t="shared" si="37"/>
        <v>2043</v>
      </c>
      <c r="CN35" s="152">
        <f t="shared" si="37"/>
        <v>2044</v>
      </c>
      <c r="CO35" s="152">
        <f t="shared" si="37"/>
        <v>2045</v>
      </c>
      <c r="CP35" s="152">
        <f t="shared" si="37"/>
        <v>2046</v>
      </c>
      <c r="CQ35" s="152">
        <f t="shared" si="37"/>
        <v>2047</v>
      </c>
      <c r="CR35" s="152">
        <f t="shared" si="37"/>
        <v>2048</v>
      </c>
      <c r="CS35" s="152">
        <f t="shared" si="37"/>
        <v>2049</v>
      </c>
      <c r="CT35" s="152">
        <f t="shared" si="37"/>
        <v>2050</v>
      </c>
      <c r="CU35" s="152">
        <f t="shared" si="37"/>
        <v>2051</v>
      </c>
      <c r="CV35" s="152">
        <f t="shared" si="37"/>
        <v>2052</v>
      </c>
      <c r="CW35" s="152">
        <f t="shared" si="37"/>
        <v>2053</v>
      </c>
      <c r="CX35" s="153">
        <f t="shared" si="37"/>
        <v>2054</v>
      </c>
    </row>
    <row r="36" spans="3:102" hidden="1" outlineLevel="1" x14ac:dyDescent="0.25">
      <c r="C36" s="4" t="str">
        <f t="shared" si="1"/>
        <v>Line 36: Gross Operating Income to Company. This is an input. Enter the projected total operating income per year.  Do not include funds from loans but do include expected income from equity payments, e.g., if there are equity payments to cover capital or construction costs in the year.  For the first year, add the initial cash balance if it is significant.</v>
      </c>
      <c r="E36" s="4">
        <f t="shared" si="2"/>
        <v>36</v>
      </c>
      <c r="F36" s="4" t="s">
        <v>6</v>
      </c>
      <c r="G36" s="4" t="s">
        <v>10</v>
      </c>
      <c r="H36" s="1" t="s">
        <v>48</v>
      </c>
      <c r="I36" s="1" t="s">
        <v>10</v>
      </c>
      <c r="K36" s="1" t="s">
        <v>15</v>
      </c>
      <c r="M36" s="176">
        <f>'Input Cashflows'!M34</f>
        <v>0</v>
      </c>
      <c r="N36" s="177">
        <f>'Input Cashflows'!N34</f>
        <v>0</v>
      </c>
      <c r="O36" s="177">
        <f>'Input Cashflows'!O34</f>
        <v>0</v>
      </c>
      <c r="P36" s="177">
        <f>'Input Cashflows'!P34</f>
        <v>0</v>
      </c>
      <c r="Q36" s="177">
        <f>'Input Cashflows'!Q34</f>
        <v>0</v>
      </c>
      <c r="R36" s="177">
        <f>'Input Cashflows'!R34</f>
        <v>0</v>
      </c>
      <c r="S36" s="177">
        <f>'Input Cashflows'!S34</f>
        <v>0</v>
      </c>
      <c r="T36" s="177">
        <f>'Input Cashflows'!T34</f>
        <v>0</v>
      </c>
      <c r="U36" s="177">
        <f>'Input Cashflows'!U34</f>
        <v>0</v>
      </c>
      <c r="V36" s="177">
        <f>'Input Cashflows'!V34</f>
        <v>0</v>
      </c>
      <c r="W36" s="177">
        <f>'Input Cashflows'!W34</f>
        <v>0</v>
      </c>
      <c r="X36" s="177">
        <f>'Input Cashflows'!X34</f>
        <v>0</v>
      </c>
      <c r="Y36" s="177">
        <f>'Input Cashflows'!Y34</f>
        <v>0</v>
      </c>
      <c r="Z36" s="177">
        <f>'Input Cashflows'!Z34</f>
        <v>0</v>
      </c>
      <c r="AA36" s="177">
        <f>'Input Cashflows'!AA34</f>
        <v>0</v>
      </c>
      <c r="AB36" s="177">
        <f>'Input Cashflows'!AB34</f>
        <v>0</v>
      </c>
      <c r="AC36" s="177">
        <f>'Input Cashflows'!AC34</f>
        <v>0</v>
      </c>
      <c r="AD36" s="177">
        <f>'Input Cashflows'!AD34</f>
        <v>0</v>
      </c>
      <c r="AE36" s="177">
        <f>'Input Cashflows'!AE34</f>
        <v>0</v>
      </c>
      <c r="AF36" s="177">
        <f>'Input Cashflows'!AF34</f>
        <v>0</v>
      </c>
      <c r="AG36" s="177">
        <f>'Input Cashflows'!AG34</f>
        <v>0</v>
      </c>
      <c r="AH36" s="177">
        <f>'Input Cashflows'!AH34</f>
        <v>0</v>
      </c>
      <c r="AI36" s="177">
        <f>'Input Cashflows'!AI34</f>
        <v>0</v>
      </c>
      <c r="AJ36" s="177">
        <f>'Input Cashflows'!AJ34</f>
        <v>0</v>
      </c>
      <c r="AK36" s="177">
        <f>'Input Cashflows'!AK34</f>
        <v>0</v>
      </c>
      <c r="AL36" s="177">
        <f>'Input Cashflows'!AL34</f>
        <v>0</v>
      </c>
      <c r="AM36" s="177">
        <f>'Input Cashflows'!AM34</f>
        <v>0</v>
      </c>
      <c r="AN36" s="177">
        <f>'Input Cashflows'!AN34</f>
        <v>0</v>
      </c>
      <c r="AO36" s="177">
        <f>'Input Cashflows'!AO34</f>
        <v>0</v>
      </c>
      <c r="AP36" s="177">
        <f>'Input Cashflows'!AP34</f>
        <v>0</v>
      </c>
      <c r="AQ36" s="177">
        <f>'Input Cashflows'!AQ34</f>
        <v>0</v>
      </c>
      <c r="AR36" s="178">
        <f>'Input Cashflows'!AR34</f>
        <v>0</v>
      </c>
      <c r="AS36" s="178">
        <f>'Input Cashflows'!AS34</f>
        <v>0</v>
      </c>
      <c r="AT36" s="178">
        <f>'Input Cashflows'!AT34</f>
        <v>0</v>
      </c>
      <c r="AU36" s="179">
        <f>'Input Cashflows'!AU34</f>
        <v>0</v>
      </c>
      <c r="BO36" s="155" t="str">
        <f>K36</f>
        <v>Gross Operating Income to Company</v>
      </c>
      <c r="BP36" s="146">
        <f t="shared" ref="BP36:CX36" si="38">M36</f>
        <v>0</v>
      </c>
      <c r="BQ36" s="146">
        <f t="shared" si="38"/>
        <v>0</v>
      </c>
      <c r="BR36" s="146">
        <f t="shared" si="38"/>
        <v>0</v>
      </c>
      <c r="BS36" s="146">
        <f t="shared" si="38"/>
        <v>0</v>
      </c>
      <c r="BT36" s="146">
        <f t="shared" si="38"/>
        <v>0</v>
      </c>
      <c r="BU36" s="146">
        <f t="shared" si="38"/>
        <v>0</v>
      </c>
      <c r="BV36" s="146">
        <f t="shared" si="38"/>
        <v>0</v>
      </c>
      <c r="BW36" s="146">
        <f t="shared" si="38"/>
        <v>0</v>
      </c>
      <c r="BX36" s="146">
        <f t="shared" si="38"/>
        <v>0</v>
      </c>
      <c r="BY36" s="146">
        <f t="shared" si="38"/>
        <v>0</v>
      </c>
      <c r="BZ36" s="146">
        <f t="shared" si="38"/>
        <v>0</v>
      </c>
      <c r="CA36" s="146">
        <f t="shared" si="38"/>
        <v>0</v>
      </c>
      <c r="CB36" s="146">
        <f t="shared" si="38"/>
        <v>0</v>
      </c>
      <c r="CC36" s="146">
        <f t="shared" si="38"/>
        <v>0</v>
      </c>
      <c r="CD36" s="146">
        <f t="shared" si="38"/>
        <v>0</v>
      </c>
      <c r="CE36" s="146">
        <f t="shared" si="38"/>
        <v>0</v>
      </c>
      <c r="CF36" s="146">
        <f t="shared" si="38"/>
        <v>0</v>
      </c>
      <c r="CG36" s="146">
        <f t="shared" si="38"/>
        <v>0</v>
      </c>
      <c r="CH36" s="146">
        <f t="shared" si="38"/>
        <v>0</v>
      </c>
      <c r="CI36" s="146">
        <f t="shared" si="38"/>
        <v>0</v>
      </c>
      <c r="CJ36" s="146">
        <f t="shared" si="38"/>
        <v>0</v>
      </c>
      <c r="CK36" s="146">
        <f t="shared" si="38"/>
        <v>0</v>
      </c>
      <c r="CL36" s="146">
        <f t="shared" si="38"/>
        <v>0</v>
      </c>
      <c r="CM36" s="146">
        <f t="shared" si="38"/>
        <v>0</v>
      </c>
      <c r="CN36" s="146">
        <f t="shared" si="38"/>
        <v>0</v>
      </c>
      <c r="CO36" s="146">
        <f t="shared" si="38"/>
        <v>0</v>
      </c>
      <c r="CP36" s="146">
        <f t="shared" si="38"/>
        <v>0</v>
      </c>
      <c r="CQ36" s="146">
        <f t="shared" si="38"/>
        <v>0</v>
      </c>
      <c r="CR36" s="146">
        <f t="shared" si="38"/>
        <v>0</v>
      </c>
      <c r="CS36" s="146">
        <f t="shared" si="38"/>
        <v>0</v>
      </c>
      <c r="CT36" s="146">
        <f t="shared" si="38"/>
        <v>0</v>
      </c>
      <c r="CU36" s="146">
        <f t="shared" si="38"/>
        <v>0</v>
      </c>
      <c r="CV36" s="146">
        <f t="shared" si="38"/>
        <v>0</v>
      </c>
      <c r="CW36" s="146">
        <f t="shared" si="38"/>
        <v>0</v>
      </c>
      <c r="CX36" s="147">
        <f t="shared" si="38"/>
        <v>0</v>
      </c>
    </row>
    <row r="37" spans="3:102" hidden="1" outlineLevel="1" x14ac:dyDescent="0.25">
      <c r="C37" s="4" t="str">
        <f t="shared" si="1"/>
        <v>Line 37: Operating Expenses. This is an input. Enter the projected operating costs per year.  This can include capital or construction costs.</v>
      </c>
      <c r="E37" s="4">
        <f t="shared" si="2"/>
        <v>37</v>
      </c>
      <c r="F37" s="4" t="s">
        <v>6</v>
      </c>
      <c r="G37" s="4" t="s">
        <v>10</v>
      </c>
      <c r="H37" s="1" t="s">
        <v>37</v>
      </c>
      <c r="I37" s="1" t="s">
        <v>10</v>
      </c>
      <c r="K37" s="1" t="s">
        <v>4</v>
      </c>
      <c r="L37" s="1" t="s">
        <v>33</v>
      </c>
      <c r="M37" s="180">
        <f>'Input Cashflows'!M35</f>
        <v>0</v>
      </c>
      <c r="N37" s="181">
        <f>'Input Cashflows'!N35</f>
        <v>0</v>
      </c>
      <c r="O37" s="181">
        <f>'Input Cashflows'!O35</f>
        <v>0</v>
      </c>
      <c r="P37" s="181">
        <f>'Input Cashflows'!P35</f>
        <v>0</v>
      </c>
      <c r="Q37" s="181">
        <f>'Input Cashflows'!Q35</f>
        <v>0</v>
      </c>
      <c r="R37" s="181">
        <f>'Input Cashflows'!R35</f>
        <v>0</v>
      </c>
      <c r="S37" s="181">
        <f>'Input Cashflows'!S35</f>
        <v>0</v>
      </c>
      <c r="T37" s="181">
        <f>'Input Cashflows'!T35</f>
        <v>0</v>
      </c>
      <c r="U37" s="181">
        <f>'Input Cashflows'!U35</f>
        <v>0</v>
      </c>
      <c r="V37" s="181">
        <f>'Input Cashflows'!V35</f>
        <v>0</v>
      </c>
      <c r="W37" s="181">
        <f>'Input Cashflows'!W35</f>
        <v>0</v>
      </c>
      <c r="X37" s="181">
        <f>'Input Cashflows'!X35</f>
        <v>0</v>
      </c>
      <c r="Y37" s="181">
        <f>'Input Cashflows'!Y35</f>
        <v>0</v>
      </c>
      <c r="Z37" s="181">
        <f>'Input Cashflows'!Z35</f>
        <v>0</v>
      </c>
      <c r="AA37" s="181">
        <f>'Input Cashflows'!AA35</f>
        <v>0</v>
      </c>
      <c r="AB37" s="181">
        <f>'Input Cashflows'!AB35</f>
        <v>0</v>
      </c>
      <c r="AC37" s="181">
        <f>'Input Cashflows'!AC35</f>
        <v>0</v>
      </c>
      <c r="AD37" s="181">
        <f>'Input Cashflows'!AD35</f>
        <v>0</v>
      </c>
      <c r="AE37" s="181">
        <f>'Input Cashflows'!AE35</f>
        <v>0</v>
      </c>
      <c r="AF37" s="181">
        <f>'Input Cashflows'!AF35</f>
        <v>0</v>
      </c>
      <c r="AG37" s="181">
        <f>'Input Cashflows'!AG35</f>
        <v>0</v>
      </c>
      <c r="AH37" s="181">
        <f>'Input Cashflows'!AH35</f>
        <v>0</v>
      </c>
      <c r="AI37" s="181">
        <f>'Input Cashflows'!AI35</f>
        <v>0</v>
      </c>
      <c r="AJ37" s="181">
        <f>'Input Cashflows'!AJ35</f>
        <v>0</v>
      </c>
      <c r="AK37" s="181">
        <f>'Input Cashflows'!AK35</f>
        <v>0</v>
      </c>
      <c r="AL37" s="181">
        <f>'Input Cashflows'!AL35</f>
        <v>0</v>
      </c>
      <c r="AM37" s="181">
        <f>'Input Cashflows'!AM35</f>
        <v>0</v>
      </c>
      <c r="AN37" s="181">
        <f>'Input Cashflows'!AN35</f>
        <v>0</v>
      </c>
      <c r="AO37" s="181">
        <f>'Input Cashflows'!AO35</f>
        <v>0</v>
      </c>
      <c r="AP37" s="181">
        <f>'Input Cashflows'!AP35</f>
        <v>0</v>
      </c>
      <c r="AQ37" s="181">
        <f>'Input Cashflows'!AQ35</f>
        <v>0</v>
      </c>
      <c r="AR37" s="182">
        <f>'Input Cashflows'!AR35</f>
        <v>0</v>
      </c>
      <c r="AS37" s="182">
        <f>'Input Cashflows'!AS35</f>
        <v>0</v>
      </c>
      <c r="AT37" s="182">
        <f>'Input Cashflows'!AT35</f>
        <v>0</v>
      </c>
      <c r="AU37" s="183">
        <f>'Input Cashflows'!AU35</f>
        <v>0</v>
      </c>
      <c r="BO37" s="156" t="str">
        <f t="shared" ref="BO37:BO41" si="39">K37</f>
        <v>Operating Expenses</v>
      </c>
      <c r="BP37" s="150">
        <f t="shared" ref="BP37:BY40" si="40">-M37</f>
        <v>0</v>
      </c>
      <c r="BQ37" s="150">
        <f t="shared" si="40"/>
        <v>0</v>
      </c>
      <c r="BR37" s="150">
        <f t="shared" si="40"/>
        <v>0</v>
      </c>
      <c r="BS37" s="150">
        <f t="shared" si="40"/>
        <v>0</v>
      </c>
      <c r="BT37" s="150">
        <f t="shared" si="40"/>
        <v>0</v>
      </c>
      <c r="BU37" s="150">
        <f t="shared" si="40"/>
        <v>0</v>
      </c>
      <c r="BV37" s="150">
        <f t="shared" si="40"/>
        <v>0</v>
      </c>
      <c r="BW37" s="150">
        <f t="shared" si="40"/>
        <v>0</v>
      </c>
      <c r="BX37" s="150">
        <f t="shared" si="40"/>
        <v>0</v>
      </c>
      <c r="BY37" s="150">
        <f t="shared" si="40"/>
        <v>0</v>
      </c>
      <c r="BZ37" s="150">
        <f t="shared" ref="BZ37:CF40" si="41">-W37</f>
        <v>0</v>
      </c>
      <c r="CA37" s="150">
        <f t="shared" si="41"/>
        <v>0</v>
      </c>
      <c r="CB37" s="150">
        <f t="shared" si="41"/>
        <v>0</v>
      </c>
      <c r="CC37" s="150">
        <f t="shared" si="41"/>
        <v>0</v>
      </c>
      <c r="CD37" s="150">
        <f t="shared" si="41"/>
        <v>0</v>
      </c>
      <c r="CE37" s="150">
        <f t="shared" si="41"/>
        <v>0</v>
      </c>
      <c r="CF37" s="150">
        <f t="shared" si="41"/>
        <v>0</v>
      </c>
      <c r="CG37" s="150">
        <f t="shared" ref="CG37:CV40" si="42">-AD37</f>
        <v>0</v>
      </c>
      <c r="CH37" s="150">
        <f t="shared" si="42"/>
        <v>0</v>
      </c>
      <c r="CI37" s="150">
        <f t="shared" si="42"/>
        <v>0</v>
      </c>
      <c r="CJ37" s="150">
        <f t="shared" si="42"/>
        <v>0</v>
      </c>
      <c r="CK37" s="150">
        <f t="shared" si="42"/>
        <v>0</v>
      </c>
      <c r="CL37" s="150">
        <f t="shared" si="42"/>
        <v>0</v>
      </c>
      <c r="CM37" s="150">
        <f t="shared" si="42"/>
        <v>0</v>
      </c>
      <c r="CN37" s="150">
        <f t="shared" si="42"/>
        <v>0</v>
      </c>
      <c r="CO37" s="150">
        <f t="shared" si="42"/>
        <v>0</v>
      </c>
      <c r="CP37" s="150">
        <f t="shared" si="42"/>
        <v>0</v>
      </c>
      <c r="CQ37" s="150">
        <f t="shared" si="42"/>
        <v>0</v>
      </c>
      <c r="CR37" s="150">
        <f t="shared" si="42"/>
        <v>0</v>
      </c>
      <c r="CS37" s="150">
        <f t="shared" si="42"/>
        <v>0</v>
      </c>
      <c r="CT37" s="150">
        <f t="shared" si="42"/>
        <v>0</v>
      </c>
      <c r="CU37" s="150">
        <f t="shared" si="42"/>
        <v>0</v>
      </c>
      <c r="CV37" s="150">
        <f t="shared" si="42"/>
        <v>0</v>
      </c>
      <c r="CW37" s="150">
        <f t="shared" ref="CW37:CX40" si="43">-AT37</f>
        <v>0</v>
      </c>
      <c r="CX37" s="151">
        <f t="shared" si="43"/>
        <v>0</v>
      </c>
    </row>
    <row r="38" spans="3:102" hidden="1" outlineLevel="1" x14ac:dyDescent="0.25">
      <c r="C38" s="4" t="str">
        <f t="shared" si="1"/>
        <v>Line 38: Expected Debt Principal Repayments. This is an input. Enter the net amount of Principal to be repaid as a negative number.  If there are debt disbursements to the company in this year, add those as a positive number.</v>
      </c>
      <c r="E38" s="4">
        <f t="shared" si="2"/>
        <v>38</v>
      </c>
      <c r="F38" s="4" t="s">
        <v>6</v>
      </c>
      <c r="G38" s="4" t="s">
        <v>10</v>
      </c>
      <c r="H38" s="1" t="s">
        <v>245</v>
      </c>
      <c r="I38" s="1" t="s">
        <v>10</v>
      </c>
      <c r="K38" s="1" t="s">
        <v>246</v>
      </c>
      <c r="L38" s="1" t="s">
        <v>33</v>
      </c>
      <c r="M38" s="180">
        <f>'Input Cashflows'!M36</f>
        <v>0</v>
      </c>
      <c r="N38" s="181">
        <f>'Input Cashflows'!N36</f>
        <v>0</v>
      </c>
      <c r="O38" s="181">
        <f>'Input Cashflows'!O36</f>
        <v>0</v>
      </c>
      <c r="P38" s="181">
        <f>'Input Cashflows'!P36</f>
        <v>0</v>
      </c>
      <c r="Q38" s="181">
        <f>'Input Cashflows'!Q36</f>
        <v>0</v>
      </c>
      <c r="R38" s="181">
        <f>'Input Cashflows'!R36</f>
        <v>0</v>
      </c>
      <c r="S38" s="181">
        <f>'Input Cashflows'!S36</f>
        <v>0</v>
      </c>
      <c r="T38" s="181">
        <f>'Input Cashflows'!T36</f>
        <v>0</v>
      </c>
      <c r="U38" s="181">
        <f>'Input Cashflows'!U36</f>
        <v>0</v>
      </c>
      <c r="V38" s="181">
        <f>'Input Cashflows'!V36</f>
        <v>0</v>
      </c>
      <c r="W38" s="181">
        <f>'Input Cashflows'!W36</f>
        <v>0</v>
      </c>
      <c r="X38" s="181">
        <f>'Input Cashflows'!X36</f>
        <v>0</v>
      </c>
      <c r="Y38" s="181">
        <f>'Input Cashflows'!Y36</f>
        <v>0</v>
      </c>
      <c r="Z38" s="181">
        <f>'Input Cashflows'!Z36</f>
        <v>0</v>
      </c>
      <c r="AA38" s="181">
        <f>'Input Cashflows'!AA36</f>
        <v>0</v>
      </c>
      <c r="AB38" s="181">
        <f>'Input Cashflows'!AB36</f>
        <v>0</v>
      </c>
      <c r="AC38" s="181">
        <f>'Input Cashflows'!AC36</f>
        <v>0</v>
      </c>
      <c r="AD38" s="181">
        <f>'Input Cashflows'!AD36</f>
        <v>0</v>
      </c>
      <c r="AE38" s="181">
        <f>'Input Cashflows'!AE36</f>
        <v>0</v>
      </c>
      <c r="AF38" s="181">
        <f>'Input Cashflows'!AF36</f>
        <v>0</v>
      </c>
      <c r="AG38" s="181">
        <f>'Input Cashflows'!AG36</f>
        <v>0</v>
      </c>
      <c r="AH38" s="181">
        <f>'Input Cashflows'!AH36</f>
        <v>0</v>
      </c>
      <c r="AI38" s="181">
        <f>'Input Cashflows'!AI36</f>
        <v>0</v>
      </c>
      <c r="AJ38" s="181">
        <f>'Input Cashflows'!AJ36</f>
        <v>0</v>
      </c>
      <c r="AK38" s="181">
        <f>'Input Cashflows'!AK36</f>
        <v>0</v>
      </c>
      <c r="AL38" s="181">
        <f>'Input Cashflows'!AL36</f>
        <v>0</v>
      </c>
      <c r="AM38" s="181">
        <f>'Input Cashflows'!AM36</f>
        <v>0</v>
      </c>
      <c r="AN38" s="181">
        <f>'Input Cashflows'!AN36</f>
        <v>0</v>
      </c>
      <c r="AO38" s="181">
        <f>'Input Cashflows'!AO36</f>
        <v>0</v>
      </c>
      <c r="AP38" s="181">
        <f>'Input Cashflows'!AP36</f>
        <v>0</v>
      </c>
      <c r="AQ38" s="181">
        <f>'Input Cashflows'!AQ36</f>
        <v>0</v>
      </c>
      <c r="AR38" s="182">
        <f>'Input Cashflows'!AR36</f>
        <v>0</v>
      </c>
      <c r="AS38" s="182">
        <f>'Input Cashflows'!AS36</f>
        <v>0</v>
      </c>
      <c r="AT38" s="182">
        <f>'Input Cashflows'!AT36</f>
        <v>0</v>
      </c>
      <c r="AU38" s="183">
        <f>'Input Cashflows'!AU36</f>
        <v>0</v>
      </c>
      <c r="BO38" s="156" t="str">
        <f t="shared" si="39"/>
        <v>Expected Debt Principal Repayments</v>
      </c>
      <c r="BP38" s="150">
        <f t="shared" si="40"/>
        <v>0</v>
      </c>
      <c r="BQ38" s="150">
        <f t="shared" si="40"/>
        <v>0</v>
      </c>
      <c r="BR38" s="150">
        <f t="shared" si="40"/>
        <v>0</v>
      </c>
      <c r="BS38" s="150">
        <f t="shared" si="40"/>
        <v>0</v>
      </c>
      <c r="BT38" s="150">
        <f t="shared" si="40"/>
        <v>0</v>
      </c>
      <c r="BU38" s="150">
        <f t="shared" si="40"/>
        <v>0</v>
      </c>
      <c r="BV38" s="150">
        <f t="shared" si="40"/>
        <v>0</v>
      </c>
      <c r="BW38" s="150">
        <f t="shared" si="40"/>
        <v>0</v>
      </c>
      <c r="BX38" s="150">
        <f t="shared" si="40"/>
        <v>0</v>
      </c>
      <c r="BY38" s="150">
        <f t="shared" si="40"/>
        <v>0</v>
      </c>
      <c r="BZ38" s="150">
        <f t="shared" si="41"/>
        <v>0</v>
      </c>
      <c r="CA38" s="150">
        <f t="shared" si="41"/>
        <v>0</v>
      </c>
      <c r="CB38" s="150">
        <f t="shared" si="41"/>
        <v>0</v>
      </c>
      <c r="CC38" s="150">
        <f t="shared" si="41"/>
        <v>0</v>
      </c>
      <c r="CD38" s="150">
        <f t="shared" si="41"/>
        <v>0</v>
      </c>
      <c r="CE38" s="150">
        <f t="shared" si="41"/>
        <v>0</v>
      </c>
      <c r="CF38" s="150">
        <f t="shared" si="41"/>
        <v>0</v>
      </c>
      <c r="CG38" s="150">
        <f t="shared" si="42"/>
        <v>0</v>
      </c>
      <c r="CH38" s="150">
        <f t="shared" si="42"/>
        <v>0</v>
      </c>
      <c r="CI38" s="150">
        <f t="shared" si="42"/>
        <v>0</v>
      </c>
      <c r="CJ38" s="150">
        <f t="shared" si="42"/>
        <v>0</v>
      </c>
      <c r="CK38" s="150">
        <f t="shared" si="42"/>
        <v>0</v>
      </c>
      <c r="CL38" s="150">
        <f t="shared" si="42"/>
        <v>0</v>
      </c>
      <c r="CM38" s="150">
        <f t="shared" si="42"/>
        <v>0</v>
      </c>
      <c r="CN38" s="150">
        <f t="shared" si="42"/>
        <v>0</v>
      </c>
      <c r="CO38" s="150">
        <f t="shared" si="42"/>
        <v>0</v>
      </c>
      <c r="CP38" s="150">
        <f t="shared" si="42"/>
        <v>0</v>
      </c>
      <c r="CQ38" s="150">
        <f t="shared" si="42"/>
        <v>0</v>
      </c>
      <c r="CR38" s="150">
        <f t="shared" si="42"/>
        <v>0</v>
      </c>
      <c r="CS38" s="150">
        <f t="shared" si="42"/>
        <v>0</v>
      </c>
      <c r="CT38" s="150">
        <f t="shared" si="42"/>
        <v>0</v>
      </c>
      <c r="CU38" s="150">
        <f t="shared" si="42"/>
        <v>0</v>
      </c>
      <c r="CV38" s="150">
        <f t="shared" si="42"/>
        <v>0</v>
      </c>
      <c r="CW38" s="150">
        <f t="shared" si="43"/>
        <v>0</v>
      </c>
      <c r="CX38" s="151">
        <f t="shared" si="43"/>
        <v>0</v>
      </c>
    </row>
    <row r="39" spans="3:102" ht="15.75" hidden="1" outlineLevel="1" thickBot="1" x14ac:dyDescent="0.3">
      <c r="C39" s="4" t="str">
        <f t="shared" si="1"/>
        <v>Line 39: Expected Debt Interest Repayments. This is an input. Enter the net amount of interest to be paid as a negative number.</v>
      </c>
      <c r="E39" s="4">
        <f t="shared" si="2"/>
        <v>39</v>
      </c>
      <c r="F39" s="4" t="s">
        <v>6</v>
      </c>
      <c r="G39" s="4" t="s">
        <v>10</v>
      </c>
      <c r="H39" s="1" t="s">
        <v>47</v>
      </c>
      <c r="I39" s="1" t="s">
        <v>10</v>
      </c>
      <c r="K39" s="1" t="s">
        <v>45</v>
      </c>
      <c r="L39" s="1" t="s">
        <v>33</v>
      </c>
      <c r="M39" s="180">
        <f>'Input Cashflows'!M37</f>
        <v>0</v>
      </c>
      <c r="N39" s="181">
        <f>'Input Cashflows'!N37</f>
        <v>0</v>
      </c>
      <c r="O39" s="184">
        <f>'Input Cashflows'!O37</f>
        <v>0</v>
      </c>
      <c r="P39" s="184">
        <f>'Input Cashflows'!P37</f>
        <v>0</v>
      </c>
      <c r="Q39" s="181">
        <f>'Input Cashflows'!Q37</f>
        <v>0</v>
      </c>
      <c r="R39" s="181">
        <f>'Input Cashflows'!R37</f>
        <v>0</v>
      </c>
      <c r="S39" s="181">
        <f>'Input Cashflows'!S37</f>
        <v>0</v>
      </c>
      <c r="T39" s="181">
        <f>'Input Cashflows'!T37</f>
        <v>0</v>
      </c>
      <c r="U39" s="181">
        <f>'Input Cashflows'!U37</f>
        <v>0</v>
      </c>
      <c r="V39" s="181">
        <f>'Input Cashflows'!V37</f>
        <v>0</v>
      </c>
      <c r="W39" s="181">
        <f>'Input Cashflows'!W37</f>
        <v>0</v>
      </c>
      <c r="X39" s="181">
        <f>'Input Cashflows'!X37</f>
        <v>0</v>
      </c>
      <c r="Y39" s="181">
        <f>'Input Cashflows'!Y37</f>
        <v>0</v>
      </c>
      <c r="Z39" s="181">
        <f>'Input Cashflows'!Z37</f>
        <v>0</v>
      </c>
      <c r="AA39" s="181">
        <f>'Input Cashflows'!AA37</f>
        <v>0</v>
      </c>
      <c r="AB39" s="181">
        <f>'Input Cashflows'!AB37</f>
        <v>0</v>
      </c>
      <c r="AC39" s="181">
        <f>'Input Cashflows'!AC37</f>
        <v>0</v>
      </c>
      <c r="AD39" s="181">
        <f>'Input Cashflows'!AD37</f>
        <v>0</v>
      </c>
      <c r="AE39" s="181">
        <f>'Input Cashflows'!AE37</f>
        <v>0</v>
      </c>
      <c r="AF39" s="181">
        <f>'Input Cashflows'!AF37</f>
        <v>0</v>
      </c>
      <c r="AG39" s="181">
        <f>'Input Cashflows'!AG37</f>
        <v>0</v>
      </c>
      <c r="AH39" s="181">
        <f>'Input Cashflows'!AH37</f>
        <v>0</v>
      </c>
      <c r="AI39" s="181">
        <f>'Input Cashflows'!AI37</f>
        <v>0</v>
      </c>
      <c r="AJ39" s="181">
        <f>'Input Cashflows'!AJ37</f>
        <v>0</v>
      </c>
      <c r="AK39" s="181">
        <f>'Input Cashflows'!AK37</f>
        <v>0</v>
      </c>
      <c r="AL39" s="181">
        <f>'Input Cashflows'!AL37</f>
        <v>0</v>
      </c>
      <c r="AM39" s="181">
        <f>'Input Cashflows'!AM37</f>
        <v>0</v>
      </c>
      <c r="AN39" s="181">
        <f>'Input Cashflows'!AN37</f>
        <v>0</v>
      </c>
      <c r="AO39" s="181">
        <f>'Input Cashflows'!AO37</f>
        <v>0</v>
      </c>
      <c r="AP39" s="181">
        <f>'Input Cashflows'!AP37</f>
        <v>0</v>
      </c>
      <c r="AQ39" s="181">
        <f>'Input Cashflows'!AQ37</f>
        <v>0</v>
      </c>
      <c r="AR39" s="182">
        <f>'Input Cashflows'!AR37</f>
        <v>0</v>
      </c>
      <c r="AS39" s="182">
        <f>'Input Cashflows'!AS37</f>
        <v>0</v>
      </c>
      <c r="AT39" s="182">
        <f>'Input Cashflows'!AT37</f>
        <v>0</v>
      </c>
      <c r="AU39" s="183">
        <f>'Input Cashflows'!AU37</f>
        <v>0</v>
      </c>
      <c r="BO39" s="156" t="str">
        <f t="shared" si="39"/>
        <v>Expected Debt Interest Repayments</v>
      </c>
      <c r="BP39" s="150">
        <f t="shared" si="40"/>
        <v>0</v>
      </c>
      <c r="BQ39" s="150">
        <f t="shared" si="40"/>
        <v>0</v>
      </c>
      <c r="BR39" s="150">
        <f t="shared" si="40"/>
        <v>0</v>
      </c>
      <c r="BS39" s="150">
        <f t="shared" si="40"/>
        <v>0</v>
      </c>
      <c r="BT39" s="150">
        <f t="shared" si="40"/>
        <v>0</v>
      </c>
      <c r="BU39" s="150">
        <f t="shared" si="40"/>
        <v>0</v>
      </c>
      <c r="BV39" s="150">
        <f t="shared" si="40"/>
        <v>0</v>
      </c>
      <c r="BW39" s="150">
        <f t="shared" si="40"/>
        <v>0</v>
      </c>
      <c r="BX39" s="150">
        <f t="shared" si="40"/>
        <v>0</v>
      </c>
      <c r="BY39" s="150">
        <f t="shared" si="40"/>
        <v>0</v>
      </c>
      <c r="BZ39" s="150">
        <f t="shared" si="41"/>
        <v>0</v>
      </c>
      <c r="CA39" s="150">
        <f t="shared" si="41"/>
        <v>0</v>
      </c>
      <c r="CB39" s="150">
        <f t="shared" si="41"/>
        <v>0</v>
      </c>
      <c r="CC39" s="150">
        <f t="shared" si="41"/>
        <v>0</v>
      </c>
      <c r="CD39" s="150">
        <f t="shared" si="41"/>
        <v>0</v>
      </c>
      <c r="CE39" s="150">
        <f t="shared" si="41"/>
        <v>0</v>
      </c>
      <c r="CF39" s="150">
        <f t="shared" si="41"/>
        <v>0</v>
      </c>
      <c r="CG39" s="150">
        <f t="shared" si="42"/>
        <v>0</v>
      </c>
      <c r="CH39" s="150">
        <f t="shared" si="42"/>
        <v>0</v>
      </c>
      <c r="CI39" s="150">
        <f t="shared" si="42"/>
        <v>0</v>
      </c>
      <c r="CJ39" s="150">
        <f t="shared" si="42"/>
        <v>0</v>
      </c>
      <c r="CK39" s="150">
        <f t="shared" si="42"/>
        <v>0</v>
      </c>
      <c r="CL39" s="150">
        <f t="shared" si="42"/>
        <v>0</v>
      </c>
      <c r="CM39" s="150">
        <f t="shared" si="42"/>
        <v>0</v>
      </c>
      <c r="CN39" s="150">
        <f t="shared" si="42"/>
        <v>0</v>
      </c>
      <c r="CO39" s="150">
        <f t="shared" si="42"/>
        <v>0</v>
      </c>
      <c r="CP39" s="150">
        <f t="shared" si="42"/>
        <v>0</v>
      </c>
      <c r="CQ39" s="150">
        <f t="shared" si="42"/>
        <v>0</v>
      </c>
      <c r="CR39" s="150">
        <f t="shared" si="42"/>
        <v>0</v>
      </c>
      <c r="CS39" s="150">
        <f t="shared" si="42"/>
        <v>0</v>
      </c>
      <c r="CT39" s="150">
        <f t="shared" si="42"/>
        <v>0</v>
      </c>
      <c r="CU39" s="150">
        <f t="shared" si="42"/>
        <v>0</v>
      </c>
      <c r="CV39" s="150">
        <f t="shared" si="42"/>
        <v>0</v>
      </c>
      <c r="CW39" s="150">
        <f t="shared" si="43"/>
        <v>0</v>
      </c>
      <c r="CX39" s="151">
        <f t="shared" si="43"/>
        <v>0</v>
      </c>
    </row>
    <row r="40" spans="3:102" hidden="1" outlineLevel="1" x14ac:dyDescent="0.25">
      <c r="C40" s="4" t="str">
        <f t="shared" si="1"/>
        <v>Line 40: Direct Support payments. This is an input. This line can be used for payments such as payments for minimum revenue guarantees for toll roads.</v>
      </c>
      <c r="E40" s="4">
        <f t="shared" si="2"/>
        <v>40</v>
      </c>
      <c r="F40" s="4" t="s">
        <v>6</v>
      </c>
      <c r="G40" s="4" t="s">
        <v>10</v>
      </c>
      <c r="H40" s="1" t="s">
        <v>42</v>
      </c>
      <c r="I40" s="1" t="s">
        <v>10</v>
      </c>
      <c r="K40" s="1" t="s">
        <v>197</v>
      </c>
      <c r="L40" s="1" t="s">
        <v>33</v>
      </c>
      <c r="M40" s="185">
        <f>'Input Cashflows'!M38</f>
        <v>0</v>
      </c>
      <c r="N40" s="186">
        <f>'Input Cashflows'!N38</f>
        <v>0</v>
      </c>
      <c r="O40" s="186">
        <f>'Input Cashflows'!O38</f>
        <v>0</v>
      </c>
      <c r="P40" s="186">
        <f>'Input Cashflows'!P38</f>
        <v>0</v>
      </c>
      <c r="Q40" s="186">
        <f>'Input Cashflows'!Q38</f>
        <v>0</v>
      </c>
      <c r="R40" s="186">
        <f>'Input Cashflows'!R38</f>
        <v>0</v>
      </c>
      <c r="S40" s="186">
        <f>'Input Cashflows'!S38</f>
        <v>0</v>
      </c>
      <c r="T40" s="186">
        <f>'Input Cashflows'!T38</f>
        <v>0</v>
      </c>
      <c r="U40" s="186">
        <f>'Input Cashflows'!U38</f>
        <v>0</v>
      </c>
      <c r="V40" s="186">
        <f>'Input Cashflows'!V38</f>
        <v>0</v>
      </c>
      <c r="W40" s="186">
        <f>'Input Cashflows'!W38</f>
        <v>0</v>
      </c>
      <c r="X40" s="186">
        <f>'Input Cashflows'!X38</f>
        <v>0</v>
      </c>
      <c r="Y40" s="186">
        <f>'Input Cashflows'!Y38</f>
        <v>0</v>
      </c>
      <c r="Z40" s="186">
        <f>'Input Cashflows'!Z38</f>
        <v>0</v>
      </c>
      <c r="AA40" s="186">
        <f>'Input Cashflows'!AA38</f>
        <v>0</v>
      </c>
      <c r="AB40" s="186">
        <f>'Input Cashflows'!AB38</f>
        <v>0</v>
      </c>
      <c r="AC40" s="186">
        <f>'Input Cashflows'!AC38</f>
        <v>0</v>
      </c>
      <c r="AD40" s="186">
        <f>'Input Cashflows'!AD38</f>
        <v>0</v>
      </c>
      <c r="AE40" s="186">
        <f>'Input Cashflows'!AE38</f>
        <v>0</v>
      </c>
      <c r="AF40" s="186">
        <f>'Input Cashflows'!AF38</f>
        <v>0</v>
      </c>
      <c r="AG40" s="186">
        <f>'Input Cashflows'!AG38</f>
        <v>0</v>
      </c>
      <c r="AH40" s="186">
        <f>'Input Cashflows'!AH38</f>
        <v>0</v>
      </c>
      <c r="AI40" s="186">
        <f>'Input Cashflows'!AI38</f>
        <v>0</v>
      </c>
      <c r="AJ40" s="186">
        <f>'Input Cashflows'!AJ38</f>
        <v>0</v>
      </c>
      <c r="AK40" s="186">
        <f>'Input Cashflows'!AK38</f>
        <v>0</v>
      </c>
      <c r="AL40" s="186">
        <f>'Input Cashflows'!AL38</f>
        <v>0</v>
      </c>
      <c r="AM40" s="186">
        <f>'Input Cashflows'!AM38</f>
        <v>0</v>
      </c>
      <c r="AN40" s="186">
        <f>'Input Cashflows'!AN38</f>
        <v>0</v>
      </c>
      <c r="AO40" s="186">
        <f>'Input Cashflows'!AO38</f>
        <v>0</v>
      </c>
      <c r="AP40" s="186">
        <f>'Input Cashflows'!AP38</f>
        <v>0</v>
      </c>
      <c r="AQ40" s="186">
        <f>'Input Cashflows'!AQ38</f>
        <v>0</v>
      </c>
      <c r="AR40" s="186">
        <f>'Input Cashflows'!AR38</f>
        <v>0</v>
      </c>
      <c r="AS40" s="186">
        <f>'Input Cashflows'!AS38</f>
        <v>0</v>
      </c>
      <c r="AT40" s="186">
        <f>'Input Cashflows'!AT38</f>
        <v>0</v>
      </c>
      <c r="AU40" s="187">
        <f>'Input Cashflows'!AU38</f>
        <v>0</v>
      </c>
      <c r="BO40" s="156" t="str">
        <f t="shared" si="39"/>
        <v>Direct Support payments</v>
      </c>
      <c r="BP40" s="150">
        <f t="shared" si="40"/>
        <v>0</v>
      </c>
      <c r="BQ40" s="150">
        <f t="shared" si="40"/>
        <v>0</v>
      </c>
      <c r="BR40" s="150">
        <f t="shared" si="40"/>
        <v>0</v>
      </c>
      <c r="BS40" s="150">
        <f t="shared" si="40"/>
        <v>0</v>
      </c>
      <c r="BT40" s="150">
        <f t="shared" si="40"/>
        <v>0</v>
      </c>
      <c r="BU40" s="150">
        <f t="shared" si="40"/>
        <v>0</v>
      </c>
      <c r="BV40" s="150">
        <f t="shared" si="40"/>
        <v>0</v>
      </c>
      <c r="BW40" s="150">
        <f t="shared" si="40"/>
        <v>0</v>
      </c>
      <c r="BX40" s="150">
        <f t="shared" si="40"/>
        <v>0</v>
      </c>
      <c r="BY40" s="150">
        <f t="shared" si="40"/>
        <v>0</v>
      </c>
      <c r="BZ40" s="150">
        <f t="shared" si="41"/>
        <v>0</v>
      </c>
      <c r="CA40" s="150">
        <f t="shared" si="41"/>
        <v>0</v>
      </c>
      <c r="CB40" s="150">
        <f t="shared" si="41"/>
        <v>0</v>
      </c>
      <c r="CC40" s="150">
        <f t="shared" si="41"/>
        <v>0</v>
      </c>
      <c r="CD40" s="150">
        <f t="shared" si="41"/>
        <v>0</v>
      </c>
      <c r="CE40" s="150">
        <f t="shared" si="41"/>
        <v>0</v>
      </c>
      <c r="CF40" s="150">
        <f t="shared" si="41"/>
        <v>0</v>
      </c>
      <c r="CG40" s="150">
        <f t="shared" si="42"/>
        <v>0</v>
      </c>
      <c r="CH40" s="150">
        <f t="shared" si="42"/>
        <v>0</v>
      </c>
      <c r="CI40" s="150">
        <f t="shared" si="42"/>
        <v>0</v>
      </c>
      <c r="CJ40" s="150">
        <f t="shared" si="42"/>
        <v>0</v>
      </c>
      <c r="CK40" s="150">
        <f t="shared" si="42"/>
        <v>0</v>
      </c>
      <c r="CL40" s="150">
        <f t="shared" si="42"/>
        <v>0</v>
      </c>
      <c r="CM40" s="150">
        <f t="shared" si="42"/>
        <v>0</v>
      </c>
      <c r="CN40" s="150">
        <f t="shared" si="42"/>
        <v>0</v>
      </c>
      <c r="CO40" s="150">
        <f t="shared" si="42"/>
        <v>0</v>
      </c>
      <c r="CP40" s="150">
        <f t="shared" si="42"/>
        <v>0</v>
      </c>
      <c r="CQ40" s="150">
        <f t="shared" si="42"/>
        <v>0</v>
      </c>
      <c r="CR40" s="150">
        <f t="shared" si="42"/>
        <v>0</v>
      </c>
      <c r="CS40" s="150">
        <f t="shared" si="42"/>
        <v>0</v>
      </c>
      <c r="CT40" s="150">
        <f t="shared" si="42"/>
        <v>0</v>
      </c>
      <c r="CU40" s="150">
        <f t="shared" si="42"/>
        <v>0</v>
      </c>
      <c r="CV40" s="150">
        <f t="shared" si="42"/>
        <v>0</v>
      </c>
      <c r="CW40" s="150">
        <f t="shared" si="43"/>
        <v>0</v>
      </c>
      <c r="CX40" s="151">
        <f t="shared" si="43"/>
        <v>0</v>
      </c>
    </row>
    <row r="41" spans="3:102" ht="15.75" hidden="1" outlineLevel="1" thickBot="1" x14ac:dyDescent="0.3">
      <c r="C41" s="4" t="str">
        <f t="shared" si="1"/>
        <v xml:space="preserve">Line 41: Direct Government receipts. This is an input. This line can be used for payments such as receipts from toll roads.  </v>
      </c>
      <c r="E41" s="4">
        <f t="shared" si="2"/>
        <v>41</v>
      </c>
      <c r="F41" s="4" t="s">
        <v>6</v>
      </c>
      <c r="G41" s="4" t="s">
        <v>10</v>
      </c>
      <c r="H41" s="1" t="s">
        <v>43</v>
      </c>
      <c r="I41" s="1" t="s">
        <v>10</v>
      </c>
      <c r="K41" s="1" t="s">
        <v>198</v>
      </c>
      <c r="M41" s="188">
        <f>'Input Cashflows'!M39</f>
        <v>0</v>
      </c>
      <c r="N41" s="189">
        <f>'Input Cashflows'!N39</f>
        <v>0</v>
      </c>
      <c r="O41" s="189">
        <f>'Input Cashflows'!O39</f>
        <v>0</v>
      </c>
      <c r="P41" s="189">
        <f>'Input Cashflows'!P39</f>
        <v>0</v>
      </c>
      <c r="Q41" s="189">
        <f>'Input Cashflows'!Q39</f>
        <v>0</v>
      </c>
      <c r="R41" s="189">
        <f>'Input Cashflows'!R39</f>
        <v>0</v>
      </c>
      <c r="S41" s="189">
        <f>'Input Cashflows'!S39</f>
        <v>0</v>
      </c>
      <c r="T41" s="189">
        <f>'Input Cashflows'!T39</f>
        <v>0</v>
      </c>
      <c r="U41" s="189">
        <f>'Input Cashflows'!U39</f>
        <v>0</v>
      </c>
      <c r="V41" s="189">
        <f>'Input Cashflows'!V39</f>
        <v>0</v>
      </c>
      <c r="W41" s="189">
        <f>'Input Cashflows'!W39</f>
        <v>0</v>
      </c>
      <c r="X41" s="189">
        <f>'Input Cashflows'!X39</f>
        <v>0</v>
      </c>
      <c r="Y41" s="189">
        <f>'Input Cashflows'!Y39</f>
        <v>0</v>
      </c>
      <c r="Z41" s="189">
        <f>'Input Cashflows'!Z39</f>
        <v>0</v>
      </c>
      <c r="AA41" s="189">
        <f>'Input Cashflows'!AA39</f>
        <v>0</v>
      </c>
      <c r="AB41" s="189">
        <f>'Input Cashflows'!AB39</f>
        <v>0</v>
      </c>
      <c r="AC41" s="189">
        <f>'Input Cashflows'!AC39</f>
        <v>0</v>
      </c>
      <c r="AD41" s="189">
        <f>'Input Cashflows'!AD39</f>
        <v>0</v>
      </c>
      <c r="AE41" s="189">
        <f>'Input Cashflows'!AE39</f>
        <v>0</v>
      </c>
      <c r="AF41" s="189">
        <f>'Input Cashflows'!AF39</f>
        <v>0</v>
      </c>
      <c r="AG41" s="189">
        <f>'Input Cashflows'!AG39</f>
        <v>0</v>
      </c>
      <c r="AH41" s="189">
        <f>'Input Cashflows'!AH39</f>
        <v>0</v>
      </c>
      <c r="AI41" s="189">
        <f>'Input Cashflows'!AI39</f>
        <v>0</v>
      </c>
      <c r="AJ41" s="189">
        <f>'Input Cashflows'!AJ39</f>
        <v>0</v>
      </c>
      <c r="AK41" s="189">
        <f>'Input Cashflows'!AK39</f>
        <v>0</v>
      </c>
      <c r="AL41" s="189">
        <f>'Input Cashflows'!AL39</f>
        <v>0</v>
      </c>
      <c r="AM41" s="189">
        <f>'Input Cashflows'!AM39</f>
        <v>0</v>
      </c>
      <c r="AN41" s="189">
        <f>'Input Cashflows'!AN39</f>
        <v>0</v>
      </c>
      <c r="AO41" s="189">
        <f>'Input Cashflows'!AO39</f>
        <v>0</v>
      </c>
      <c r="AP41" s="189">
        <f>'Input Cashflows'!AP39</f>
        <v>0</v>
      </c>
      <c r="AQ41" s="189">
        <f>'Input Cashflows'!AQ39</f>
        <v>0</v>
      </c>
      <c r="AR41" s="189">
        <f>'Input Cashflows'!AR39</f>
        <v>0</v>
      </c>
      <c r="AS41" s="189">
        <f>'Input Cashflows'!AS39</f>
        <v>0</v>
      </c>
      <c r="AT41" s="189">
        <f>'Input Cashflows'!AT39</f>
        <v>0</v>
      </c>
      <c r="AU41" s="190">
        <f>'Input Cashflows'!AU39</f>
        <v>0</v>
      </c>
      <c r="BO41" s="157" t="str">
        <f t="shared" si="39"/>
        <v>Direct Government receipts</v>
      </c>
      <c r="BP41" s="148">
        <f t="shared" ref="BP41:CX41" si="44">M41</f>
        <v>0</v>
      </c>
      <c r="BQ41" s="148">
        <f t="shared" si="44"/>
        <v>0</v>
      </c>
      <c r="BR41" s="148">
        <f t="shared" si="44"/>
        <v>0</v>
      </c>
      <c r="BS41" s="148">
        <f t="shared" si="44"/>
        <v>0</v>
      </c>
      <c r="BT41" s="148">
        <f t="shared" si="44"/>
        <v>0</v>
      </c>
      <c r="BU41" s="148">
        <f t="shared" si="44"/>
        <v>0</v>
      </c>
      <c r="BV41" s="148">
        <f t="shared" si="44"/>
        <v>0</v>
      </c>
      <c r="BW41" s="148">
        <f t="shared" si="44"/>
        <v>0</v>
      </c>
      <c r="BX41" s="148">
        <f t="shared" si="44"/>
        <v>0</v>
      </c>
      <c r="BY41" s="148">
        <f t="shared" si="44"/>
        <v>0</v>
      </c>
      <c r="BZ41" s="148">
        <f t="shared" si="44"/>
        <v>0</v>
      </c>
      <c r="CA41" s="148">
        <f t="shared" si="44"/>
        <v>0</v>
      </c>
      <c r="CB41" s="148">
        <f t="shared" si="44"/>
        <v>0</v>
      </c>
      <c r="CC41" s="148">
        <f t="shared" si="44"/>
        <v>0</v>
      </c>
      <c r="CD41" s="148">
        <f t="shared" si="44"/>
        <v>0</v>
      </c>
      <c r="CE41" s="148">
        <f t="shared" si="44"/>
        <v>0</v>
      </c>
      <c r="CF41" s="148">
        <f t="shared" si="44"/>
        <v>0</v>
      </c>
      <c r="CG41" s="148">
        <f t="shared" si="44"/>
        <v>0</v>
      </c>
      <c r="CH41" s="148">
        <f t="shared" si="44"/>
        <v>0</v>
      </c>
      <c r="CI41" s="148">
        <f t="shared" si="44"/>
        <v>0</v>
      </c>
      <c r="CJ41" s="148">
        <f t="shared" si="44"/>
        <v>0</v>
      </c>
      <c r="CK41" s="148">
        <f t="shared" si="44"/>
        <v>0</v>
      </c>
      <c r="CL41" s="148">
        <f t="shared" si="44"/>
        <v>0</v>
      </c>
      <c r="CM41" s="148">
        <f t="shared" si="44"/>
        <v>0</v>
      </c>
      <c r="CN41" s="148">
        <f t="shared" si="44"/>
        <v>0</v>
      </c>
      <c r="CO41" s="148">
        <f t="shared" si="44"/>
        <v>0</v>
      </c>
      <c r="CP41" s="148">
        <f t="shared" si="44"/>
        <v>0</v>
      </c>
      <c r="CQ41" s="148">
        <f t="shared" si="44"/>
        <v>0</v>
      </c>
      <c r="CR41" s="148">
        <f t="shared" si="44"/>
        <v>0</v>
      </c>
      <c r="CS41" s="148">
        <f t="shared" si="44"/>
        <v>0</v>
      </c>
      <c r="CT41" s="148">
        <f t="shared" si="44"/>
        <v>0</v>
      </c>
      <c r="CU41" s="148">
        <f t="shared" si="44"/>
        <v>0</v>
      </c>
      <c r="CV41" s="148">
        <f t="shared" si="44"/>
        <v>0</v>
      </c>
      <c r="CW41" s="148">
        <f t="shared" si="44"/>
        <v>0</v>
      </c>
      <c r="CX41" s="149">
        <f t="shared" si="44"/>
        <v>0</v>
      </c>
    </row>
    <row r="42" spans="3:102" ht="15.75" hidden="1" outlineLevel="1" thickBot="1" x14ac:dyDescent="0.3">
      <c r="C42" s="4" t="str">
        <f t="shared" si="1"/>
        <v>Line 42: . This is the section on setting scenario stresses.. The following lines allow the user to set a multiplier on the most important line items.  The multiplier is set in the first year and then copied to the subsequent years.  If the user wants the multiplier to vary for different years, simply over-write the subsequent years with the desired multiplier.</v>
      </c>
      <c r="E42" s="4">
        <f t="shared" si="2"/>
        <v>42</v>
      </c>
      <c r="F42" s="4" t="s">
        <v>13</v>
      </c>
      <c r="G42" s="4" t="s">
        <v>10</v>
      </c>
      <c r="H42" s="1" t="s">
        <v>30</v>
      </c>
      <c r="I42" s="1" t="s">
        <v>10</v>
      </c>
      <c r="J42" s="2" t="s">
        <v>11</v>
      </c>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BO42" s="155" t="s">
        <v>236</v>
      </c>
      <c r="BP42" s="146">
        <f t="shared" ref="BP42:CX42" si="45">BP36-BP37</f>
        <v>0</v>
      </c>
      <c r="BQ42" s="146">
        <f t="shared" si="45"/>
        <v>0</v>
      </c>
      <c r="BR42" s="146">
        <f t="shared" si="45"/>
        <v>0</v>
      </c>
      <c r="BS42" s="146">
        <f t="shared" si="45"/>
        <v>0</v>
      </c>
      <c r="BT42" s="146">
        <f t="shared" si="45"/>
        <v>0</v>
      </c>
      <c r="BU42" s="146">
        <f t="shared" si="45"/>
        <v>0</v>
      </c>
      <c r="BV42" s="146">
        <f t="shared" si="45"/>
        <v>0</v>
      </c>
      <c r="BW42" s="146">
        <f t="shared" si="45"/>
        <v>0</v>
      </c>
      <c r="BX42" s="146">
        <f t="shared" si="45"/>
        <v>0</v>
      </c>
      <c r="BY42" s="146">
        <f t="shared" si="45"/>
        <v>0</v>
      </c>
      <c r="BZ42" s="146">
        <f t="shared" si="45"/>
        <v>0</v>
      </c>
      <c r="CA42" s="146">
        <f t="shared" si="45"/>
        <v>0</v>
      </c>
      <c r="CB42" s="146">
        <f t="shared" si="45"/>
        <v>0</v>
      </c>
      <c r="CC42" s="146">
        <f t="shared" si="45"/>
        <v>0</v>
      </c>
      <c r="CD42" s="146">
        <f t="shared" si="45"/>
        <v>0</v>
      </c>
      <c r="CE42" s="146">
        <f t="shared" si="45"/>
        <v>0</v>
      </c>
      <c r="CF42" s="146">
        <f t="shared" si="45"/>
        <v>0</v>
      </c>
      <c r="CG42" s="146">
        <f t="shared" si="45"/>
        <v>0</v>
      </c>
      <c r="CH42" s="146">
        <f t="shared" si="45"/>
        <v>0</v>
      </c>
      <c r="CI42" s="146">
        <f t="shared" si="45"/>
        <v>0</v>
      </c>
      <c r="CJ42" s="146">
        <f t="shared" si="45"/>
        <v>0</v>
      </c>
      <c r="CK42" s="146">
        <f t="shared" si="45"/>
        <v>0</v>
      </c>
      <c r="CL42" s="146">
        <f t="shared" si="45"/>
        <v>0</v>
      </c>
      <c r="CM42" s="146">
        <f t="shared" si="45"/>
        <v>0</v>
      </c>
      <c r="CN42" s="146">
        <f t="shared" si="45"/>
        <v>0</v>
      </c>
      <c r="CO42" s="146">
        <f t="shared" si="45"/>
        <v>0</v>
      </c>
      <c r="CP42" s="146">
        <f t="shared" si="45"/>
        <v>0</v>
      </c>
      <c r="CQ42" s="146">
        <f t="shared" si="45"/>
        <v>0</v>
      </c>
      <c r="CR42" s="146">
        <f t="shared" si="45"/>
        <v>0</v>
      </c>
      <c r="CS42" s="146">
        <f t="shared" si="45"/>
        <v>0</v>
      </c>
      <c r="CT42" s="146">
        <f t="shared" si="45"/>
        <v>0</v>
      </c>
      <c r="CU42" s="146">
        <f t="shared" si="45"/>
        <v>0</v>
      </c>
      <c r="CV42" s="146">
        <f t="shared" si="45"/>
        <v>0</v>
      </c>
      <c r="CW42" s="146">
        <f t="shared" si="45"/>
        <v>0</v>
      </c>
      <c r="CX42" s="147">
        <f t="shared" si="45"/>
        <v>0</v>
      </c>
    </row>
    <row r="43" spans="3:102" hidden="1" outlineLevel="1" x14ac:dyDescent="0.25">
      <c r="C43" s="4" t="str">
        <f t="shared" si="1"/>
        <v>Line 43: Relative Gross Operating Income to Company. This is a scenario multiplier. This is the multiplier on the gross revenue to the company.  If the project is structured so that the company receives the payments from customers, the typical causes of a decline could be as follows: lower demand than expected, lower fees or market prices paid, lower inflation than assumed in the base case.  It the project is structured so that the company receives funds from the Government, it will depend on the nature of the contract.</v>
      </c>
      <c r="E43" s="4">
        <f t="shared" si="2"/>
        <v>43</v>
      </c>
      <c r="F43" s="4" t="s">
        <v>7</v>
      </c>
      <c r="G43" s="4" t="s">
        <v>10</v>
      </c>
      <c r="H43" s="1" t="s">
        <v>19</v>
      </c>
      <c r="I43" s="1" t="s">
        <v>10</v>
      </c>
      <c r="K43" s="1" t="str">
        <f t="shared" ref="K43:K48" si="46">"Relative "&amp;K36</f>
        <v>Relative Gross Operating Income to Company</v>
      </c>
      <c r="M43" s="14">
        <f ca="1">OFFSET('Stress Multipliers'!AR$39,10*$J$14,0)</f>
        <v>1</v>
      </c>
      <c r="N43" s="5">
        <f ca="1">OFFSET('Stress Multipliers'!AS$39,10*$J$14,0)</f>
        <v>1</v>
      </c>
      <c r="O43" s="5">
        <f ca="1">OFFSET('Stress Multipliers'!AT$39,10*$J$14,0)</f>
        <v>1</v>
      </c>
      <c r="P43" s="5">
        <f ca="1">OFFSET('Stress Multipliers'!AU$39,10*$J$14,0)</f>
        <v>1</v>
      </c>
      <c r="Q43" s="5">
        <f ca="1">OFFSET('Stress Multipliers'!AV$39,10*$J$14,0)</f>
        <v>1</v>
      </c>
      <c r="R43" s="5">
        <f ca="1">OFFSET('Stress Multipliers'!AW$39,10*$J$14,0)</f>
        <v>1</v>
      </c>
      <c r="S43" s="5">
        <f ca="1">OFFSET('Stress Multipliers'!AX$39,10*$J$14,0)</f>
        <v>1</v>
      </c>
      <c r="T43" s="5">
        <f ca="1">OFFSET('Stress Multipliers'!AY$39,10*$J$14,0)</f>
        <v>1</v>
      </c>
      <c r="U43" s="5">
        <f ca="1">OFFSET('Stress Multipliers'!AZ$39,10*$J$14,0)</f>
        <v>1</v>
      </c>
      <c r="V43" s="5">
        <f ca="1">OFFSET('Stress Multipliers'!BA$39,10*$J$14,0)</f>
        <v>1</v>
      </c>
      <c r="W43" s="5">
        <f ca="1">OFFSET('Stress Multipliers'!BB$39,10*$J$14,0)</f>
        <v>1</v>
      </c>
      <c r="X43" s="5">
        <f ca="1">OFFSET('Stress Multipliers'!BC$39,10*$J$14,0)</f>
        <v>1</v>
      </c>
      <c r="Y43" s="5">
        <f ca="1">OFFSET('Stress Multipliers'!BD$39,10*$J$14,0)</f>
        <v>1</v>
      </c>
      <c r="Z43" s="5">
        <f ca="1">OFFSET('Stress Multipliers'!BE$39,10*$J$14,0)</f>
        <v>1</v>
      </c>
      <c r="AA43" s="5">
        <f ca="1">OFFSET('Stress Multipliers'!BF$39,10*$J$14,0)</f>
        <v>1</v>
      </c>
      <c r="AB43" s="5">
        <f ca="1">OFFSET('Stress Multipliers'!BG$39,10*$J$14,0)</f>
        <v>1</v>
      </c>
      <c r="AC43" s="5">
        <f ca="1">OFFSET('Stress Multipliers'!BH$39,10*$J$14,0)</f>
        <v>1</v>
      </c>
      <c r="AD43" s="5">
        <f ca="1">OFFSET('Stress Multipliers'!BI$39,10*$J$14,0)</f>
        <v>1</v>
      </c>
      <c r="AE43" s="5">
        <f ca="1">OFFSET('Stress Multipliers'!BJ$39,10*$J$14,0)</f>
        <v>1</v>
      </c>
      <c r="AF43" s="5">
        <f ca="1">OFFSET('Stress Multipliers'!BK$39,10*$J$14,0)</f>
        <v>1</v>
      </c>
      <c r="AG43" s="5">
        <f ca="1">OFFSET('Stress Multipliers'!BL$39,10*$J$14,0)</f>
        <v>1</v>
      </c>
      <c r="AH43" s="5">
        <f ca="1">OFFSET('Stress Multipliers'!BM$39,10*$J$14,0)</f>
        <v>1</v>
      </c>
      <c r="AI43" s="5">
        <f ca="1">OFFSET('Stress Multipliers'!BN$39,10*$J$14,0)</f>
        <v>1</v>
      </c>
      <c r="AJ43" s="5">
        <f ca="1">OFFSET('Stress Multipliers'!BO$39,10*$J$14,0)</f>
        <v>1</v>
      </c>
      <c r="AK43" s="5">
        <f ca="1">OFFSET('Stress Multipliers'!BP$39,10*$J$14,0)</f>
        <v>1</v>
      </c>
      <c r="AL43" s="5">
        <f ca="1">OFFSET('Stress Multipliers'!BQ$39,10*$J$14,0)</f>
        <v>1</v>
      </c>
      <c r="AM43" s="5">
        <f ca="1">OFFSET('Stress Multipliers'!BR$39,10*$J$14,0)</f>
        <v>1</v>
      </c>
      <c r="AN43" s="5">
        <f ca="1">OFFSET('Stress Multipliers'!BS$39,10*$J$14,0)</f>
        <v>1</v>
      </c>
      <c r="AO43" s="5">
        <f ca="1">OFFSET('Stress Multipliers'!BT$39,10*$J$14,0)</f>
        <v>1</v>
      </c>
      <c r="AP43" s="5">
        <f ca="1">OFFSET('Stress Multipliers'!BU$39,10*$J$14,0)</f>
        <v>1</v>
      </c>
      <c r="AQ43" s="5">
        <f ca="1">OFFSET('Stress Multipliers'!BV$39,10*$J$14,0)</f>
        <v>1</v>
      </c>
      <c r="AR43" s="5">
        <f ca="1">OFFSET('Stress Multipliers'!BW$39,10*$J$14,0)</f>
        <v>1</v>
      </c>
      <c r="AS43" s="5">
        <f ca="1">OFFSET('Stress Multipliers'!BX$39,10*$J$14,0)</f>
        <v>1</v>
      </c>
      <c r="AT43" s="5">
        <f ca="1">OFFSET('Stress Multipliers'!BY$39,10*$J$14,0)</f>
        <v>1</v>
      </c>
      <c r="AU43" s="6">
        <f ca="1">OFFSET('Stress Multipliers'!BZ$39,10*$J$14,0)</f>
        <v>1</v>
      </c>
      <c r="BO43" s="156" t="s">
        <v>237</v>
      </c>
      <c r="BP43" s="150">
        <f t="shared" ref="BP43:CX43" si="47">BP38+BP39</f>
        <v>0</v>
      </c>
      <c r="BQ43" s="150">
        <f t="shared" si="47"/>
        <v>0</v>
      </c>
      <c r="BR43" s="150">
        <f t="shared" si="47"/>
        <v>0</v>
      </c>
      <c r="BS43" s="150">
        <f t="shared" si="47"/>
        <v>0</v>
      </c>
      <c r="BT43" s="150">
        <f t="shared" si="47"/>
        <v>0</v>
      </c>
      <c r="BU43" s="150">
        <f t="shared" si="47"/>
        <v>0</v>
      </c>
      <c r="BV43" s="150">
        <f t="shared" si="47"/>
        <v>0</v>
      </c>
      <c r="BW43" s="150">
        <f t="shared" si="47"/>
        <v>0</v>
      </c>
      <c r="BX43" s="150">
        <f t="shared" si="47"/>
        <v>0</v>
      </c>
      <c r="BY43" s="150">
        <f t="shared" si="47"/>
        <v>0</v>
      </c>
      <c r="BZ43" s="150">
        <f t="shared" si="47"/>
        <v>0</v>
      </c>
      <c r="CA43" s="150">
        <f t="shared" si="47"/>
        <v>0</v>
      </c>
      <c r="CB43" s="150">
        <f t="shared" si="47"/>
        <v>0</v>
      </c>
      <c r="CC43" s="150">
        <f t="shared" si="47"/>
        <v>0</v>
      </c>
      <c r="CD43" s="150">
        <f t="shared" si="47"/>
        <v>0</v>
      </c>
      <c r="CE43" s="150">
        <f t="shared" si="47"/>
        <v>0</v>
      </c>
      <c r="CF43" s="150">
        <f t="shared" si="47"/>
        <v>0</v>
      </c>
      <c r="CG43" s="150">
        <f t="shared" si="47"/>
        <v>0</v>
      </c>
      <c r="CH43" s="150">
        <f t="shared" si="47"/>
        <v>0</v>
      </c>
      <c r="CI43" s="150">
        <f t="shared" si="47"/>
        <v>0</v>
      </c>
      <c r="CJ43" s="150">
        <f t="shared" si="47"/>
        <v>0</v>
      </c>
      <c r="CK43" s="150">
        <f t="shared" si="47"/>
        <v>0</v>
      </c>
      <c r="CL43" s="150">
        <f t="shared" si="47"/>
        <v>0</v>
      </c>
      <c r="CM43" s="150">
        <f t="shared" si="47"/>
        <v>0</v>
      </c>
      <c r="CN43" s="150">
        <f t="shared" si="47"/>
        <v>0</v>
      </c>
      <c r="CO43" s="150">
        <f t="shared" si="47"/>
        <v>0</v>
      </c>
      <c r="CP43" s="150">
        <f t="shared" si="47"/>
        <v>0</v>
      </c>
      <c r="CQ43" s="150">
        <f t="shared" si="47"/>
        <v>0</v>
      </c>
      <c r="CR43" s="150">
        <f t="shared" si="47"/>
        <v>0</v>
      </c>
      <c r="CS43" s="150">
        <f t="shared" si="47"/>
        <v>0</v>
      </c>
      <c r="CT43" s="150">
        <f t="shared" si="47"/>
        <v>0</v>
      </c>
      <c r="CU43" s="150">
        <f t="shared" si="47"/>
        <v>0</v>
      </c>
      <c r="CV43" s="150">
        <f t="shared" si="47"/>
        <v>0</v>
      </c>
      <c r="CW43" s="150">
        <f t="shared" si="47"/>
        <v>0</v>
      </c>
      <c r="CX43" s="151">
        <f t="shared" si="47"/>
        <v>0</v>
      </c>
    </row>
    <row r="44" spans="3:102" hidden="1" outlineLevel="1" x14ac:dyDescent="0.25">
      <c r="C44" s="4" t="str">
        <f t="shared" si="1"/>
        <v>Line 44: Relative Operating Expenses. This is a scenario multiplier. This is the multiplier on the costs.  Typical causes of an increase could be as follows: higher maintenance, additional staff, increases in commodity prices, increases in FX expenses, increases due to inflation.</v>
      </c>
      <c r="E44" s="4">
        <f t="shared" si="2"/>
        <v>44</v>
      </c>
      <c r="F44" s="4" t="s">
        <v>7</v>
      </c>
      <c r="G44" s="4" t="s">
        <v>10</v>
      </c>
      <c r="H44" s="1" t="s">
        <v>17</v>
      </c>
      <c r="I44" s="1" t="s">
        <v>10</v>
      </c>
      <c r="K44" s="1" t="str">
        <f t="shared" si="46"/>
        <v>Relative Operating Expenses</v>
      </c>
      <c r="M44" s="15">
        <f ca="1">OFFSET('Stress Multipliers'!AR$39,10*$J$14+1,0)</f>
        <v>1</v>
      </c>
      <c r="N44" s="7">
        <f ca="1">OFFSET('Stress Multipliers'!AS$39,10*$J$14+1,0)</f>
        <v>1</v>
      </c>
      <c r="O44" s="7">
        <f ca="1">OFFSET('Stress Multipliers'!AT$39,10*$J$14+1,0)</f>
        <v>1</v>
      </c>
      <c r="P44" s="7">
        <f ca="1">OFFSET('Stress Multipliers'!AU$39,10*$J$14+1,0)</f>
        <v>1</v>
      </c>
      <c r="Q44" s="7">
        <f ca="1">OFFSET('Stress Multipliers'!AV$39,10*$J$14+1,0)</f>
        <v>1</v>
      </c>
      <c r="R44" s="7">
        <f ca="1">OFFSET('Stress Multipliers'!AW$39,10*$J$14+1,0)</f>
        <v>1</v>
      </c>
      <c r="S44" s="7">
        <f ca="1">OFFSET('Stress Multipliers'!AX$39,10*$J$14+1,0)</f>
        <v>1</v>
      </c>
      <c r="T44" s="7">
        <f ca="1">OFFSET('Stress Multipliers'!AY$39,10*$J$14+1,0)</f>
        <v>1</v>
      </c>
      <c r="U44" s="7">
        <f ca="1">OFFSET('Stress Multipliers'!AZ$39,10*$J$14+1,0)</f>
        <v>1</v>
      </c>
      <c r="V44" s="7">
        <f ca="1">OFFSET('Stress Multipliers'!BA$39,10*$J$14+1,0)</f>
        <v>1</v>
      </c>
      <c r="W44" s="7">
        <f ca="1">OFFSET('Stress Multipliers'!BB$39,10*$J$14+1,0)</f>
        <v>1</v>
      </c>
      <c r="X44" s="7">
        <f ca="1">OFFSET('Stress Multipliers'!BC$39,10*$J$14+1,0)</f>
        <v>1</v>
      </c>
      <c r="Y44" s="7">
        <f ca="1">OFFSET('Stress Multipliers'!BD$39,10*$J$14+1,0)</f>
        <v>1</v>
      </c>
      <c r="Z44" s="7">
        <f ca="1">OFFSET('Stress Multipliers'!BE$39,10*$J$14+1,0)</f>
        <v>1</v>
      </c>
      <c r="AA44" s="7">
        <f ca="1">OFFSET('Stress Multipliers'!BF$39,10*$J$14+1,0)</f>
        <v>1</v>
      </c>
      <c r="AB44" s="7">
        <f ca="1">OFFSET('Stress Multipliers'!BG$39,10*$J$14+1,0)</f>
        <v>1</v>
      </c>
      <c r="AC44" s="7">
        <f ca="1">OFFSET('Stress Multipliers'!BH$39,10*$J$14+1,0)</f>
        <v>1</v>
      </c>
      <c r="AD44" s="7">
        <f ca="1">OFFSET('Stress Multipliers'!BI$39,10*$J$14+1,0)</f>
        <v>1</v>
      </c>
      <c r="AE44" s="7">
        <f ca="1">OFFSET('Stress Multipliers'!BJ$39,10*$J$14+1,0)</f>
        <v>1</v>
      </c>
      <c r="AF44" s="7">
        <f ca="1">OFFSET('Stress Multipliers'!BK$39,10*$J$14+1,0)</f>
        <v>1</v>
      </c>
      <c r="AG44" s="7">
        <f ca="1">OFFSET('Stress Multipliers'!BL$39,10*$J$14+1,0)</f>
        <v>1</v>
      </c>
      <c r="AH44" s="7">
        <f ca="1">OFFSET('Stress Multipliers'!BM$39,10*$J$14+1,0)</f>
        <v>1</v>
      </c>
      <c r="AI44" s="7">
        <f ca="1">OFFSET('Stress Multipliers'!BN$39,10*$J$14+1,0)</f>
        <v>1</v>
      </c>
      <c r="AJ44" s="7">
        <f ca="1">OFFSET('Stress Multipliers'!BO$39,10*$J$14+1,0)</f>
        <v>1</v>
      </c>
      <c r="AK44" s="7">
        <f ca="1">OFFSET('Stress Multipliers'!BP$39,10*$J$14+1,0)</f>
        <v>1</v>
      </c>
      <c r="AL44" s="7">
        <f ca="1">OFFSET('Stress Multipliers'!BQ$39,10*$J$14+1,0)</f>
        <v>1</v>
      </c>
      <c r="AM44" s="7">
        <f ca="1">OFFSET('Stress Multipliers'!BR$39,10*$J$14+1,0)</f>
        <v>1</v>
      </c>
      <c r="AN44" s="7">
        <f ca="1">OFFSET('Stress Multipliers'!BS$39,10*$J$14+1,0)</f>
        <v>1</v>
      </c>
      <c r="AO44" s="7">
        <f ca="1">OFFSET('Stress Multipliers'!BT$39,10*$J$14+1,0)</f>
        <v>1</v>
      </c>
      <c r="AP44" s="7">
        <f ca="1">OFFSET('Stress Multipliers'!BU$39,10*$J$14+1,0)</f>
        <v>1</v>
      </c>
      <c r="AQ44" s="7">
        <f ca="1">OFFSET('Stress Multipliers'!BV$39,10*$J$14+1,0)</f>
        <v>1</v>
      </c>
      <c r="AR44" s="7">
        <f ca="1">OFFSET('Stress Multipliers'!BW$39,10*$J$14+1,0)</f>
        <v>1</v>
      </c>
      <c r="AS44" s="7">
        <f ca="1">OFFSET('Stress Multipliers'!BX$39,10*$J$14+1,0)</f>
        <v>1</v>
      </c>
      <c r="AT44" s="7">
        <f ca="1">OFFSET('Stress Multipliers'!BY$39,10*$J$14+1,0)</f>
        <v>1</v>
      </c>
      <c r="AU44" s="8">
        <f ca="1">OFFSET('Stress Multipliers'!BZ$39,10*$J$14+1,0)</f>
        <v>1</v>
      </c>
      <c r="BO44" s="157" t="s">
        <v>241</v>
      </c>
      <c r="BP44" s="148">
        <f>BP40-BP41</f>
        <v>0</v>
      </c>
      <c r="BQ44" s="148">
        <f t="shared" ref="BQ44:CX44" si="48">BQ40-BQ41</f>
        <v>0</v>
      </c>
      <c r="BR44" s="148">
        <f t="shared" si="48"/>
        <v>0</v>
      </c>
      <c r="BS44" s="148">
        <f t="shared" si="48"/>
        <v>0</v>
      </c>
      <c r="BT44" s="148">
        <f t="shared" si="48"/>
        <v>0</v>
      </c>
      <c r="BU44" s="148">
        <f t="shared" si="48"/>
        <v>0</v>
      </c>
      <c r="BV44" s="148">
        <f t="shared" si="48"/>
        <v>0</v>
      </c>
      <c r="BW44" s="148">
        <f t="shared" si="48"/>
        <v>0</v>
      </c>
      <c r="BX44" s="148">
        <f t="shared" si="48"/>
        <v>0</v>
      </c>
      <c r="BY44" s="148">
        <f t="shared" si="48"/>
        <v>0</v>
      </c>
      <c r="BZ44" s="148">
        <f t="shared" si="48"/>
        <v>0</v>
      </c>
      <c r="CA44" s="148">
        <f t="shared" si="48"/>
        <v>0</v>
      </c>
      <c r="CB44" s="148">
        <f t="shared" si="48"/>
        <v>0</v>
      </c>
      <c r="CC44" s="148">
        <f t="shared" si="48"/>
        <v>0</v>
      </c>
      <c r="CD44" s="148">
        <f t="shared" si="48"/>
        <v>0</v>
      </c>
      <c r="CE44" s="148">
        <f t="shared" si="48"/>
        <v>0</v>
      </c>
      <c r="CF44" s="148">
        <f t="shared" si="48"/>
        <v>0</v>
      </c>
      <c r="CG44" s="148">
        <f t="shared" si="48"/>
        <v>0</v>
      </c>
      <c r="CH44" s="148">
        <f t="shared" si="48"/>
        <v>0</v>
      </c>
      <c r="CI44" s="148">
        <f t="shared" si="48"/>
        <v>0</v>
      </c>
      <c r="CJ44" s="148">
        <f t="shared" si="48"/>
        <v>0</v>
      </c>
      <c r="CK44" s="148">
        <f t="shared" si="48"/>
        <v>0</v>
      </c>
      <c r="CL44" s="148">
        <f t="shared" si="48"/>
        <v>0</v>
      </c>
      <c r="CM44" s="148">
        <f t="shared" si="48"/>
        <v>0</v>
      </c>
      <c r="CN44" s="148">
        <f t="shared" si="48"/>
        <v>0</v>
      </c>
      <c r="CO44" s="148">
        <f t="shared" si="48"/>
        <v>0</v>
      </c>
      <c r="CP44" s="148">
        <f t="shared" si="48"/>
        <v>0</v>
      </c>
      <c r="CQ44" s="148">
        <f t="shared" si="48"/>
        <v>0</v>
      </c>
      <c r="CR44" s="148">
        <f t="shared" si="48"/>
        <v>0</v>
      </c>
      <c r="CS44" s="148">
        <f t="shared" si="48"/>
        <v>0</v>
      </c>
      <c r="CT44" s="148">
        <f t="shared" si="48"/>
        <v>0</v>
      </c>
      <c r="CU44" s="148">
        <f t="shared" si="48"/>
        <v>0</v>
      </c>
      <c r="CV44" s="148">
        <f t="shared" si="48"/>
        <v>0</v>
      </c>
      <c r="CW44" s="148">
        <f t="shared" si="48"/>
        <v>0</v>
      </c>
      <c r="CX44" s="149">
        <f t="shared" si="48"/>
        <v>0</v>
      </c>
    </row>
    <row r="45" spans="3:102" hidden="1" outlineLevel="1" x14ac:dyDescent="0.25">
      <c r="C45" s="4" t="str">
        <f t="shared" si="1"/>
        <v>Line 45: Relative Expected Debt Principal Repayments. This is a scenario multiplier. This is the multiplier on the debt costs.  Typical causes of an increase could be an increase in balance due to cost over runs or a change in FX.  Changes due to costs may be estimated as (original cost * cost multiplier - equity)/(original cost - equity)</v>
      </c>
      <c r="E45" s="4">
        <f t="shared" si="2"/>
        <v>45</v>
      </c>
      <c r="F45" s="4" t="s">
        <v>7</v>
      </c>
      <c r="G45" s="4" t="s">
        <v>10</v>
      </c>
      <c r="H45" s="1" t="s">
        <v>50</v>
      </c>
      <c r="I45" s="1" t="s">
        <v>10</v>
      </c>
      <c r="K45" s="1" t="str">
        <f t="shared" si="46"/>
        <v>Relative Expected Debt Principal Repayments</v>
      </c>
      <c r="M45" s="15">
        <f ca="1">OFFSET('Stress Multipliers'!AR$39,10*$J$14+1,0)</f>
        <v>1</v>
      </c>
      <c r="N45" s="7">
        <f ca="1">OFFSET('Stress Multipliers'!AS$39,10*$J$14+1,0)</f>
        <v>1</v>
      </c>
      <c r="O45" s="7">
        <f ca="1">OFFSET('Stress Multipliers'!AT$39,10*$J$14+1,0)</f>
        <v>1</v>
      </c>
      <c r="P45" s="7">
        <f ca="1">OFFSET('Stress Multipliers'!AU$39,10*$J$14+1,0)</f>
        <v>1</v>
      </c>
      <c r="Q45" s="7">
        <f ca="1">OFFSET('Stress Multipliers'!AV$39,10*$J$14+1,0)</f>
        <v>1</v>
      </c>
      <c r="R45" s="7">
        <f ca="1">OFFSET('Stress Multipliers'!AW$39,10*$J$14+1,0)</f>
        <v>1</v>
      </c>
      <c r="S45" s="7">
        <f ca="1">OFFSET('Stress Multipliers'!AX$39,10*$J$14+1,0)</f>
        <v>1</v>
      </c>
      <c r="T45" s="7">
        <f ca="1">OFFSET('Stress Multipliers'!AY$39,10*$J$14+1,0)</f>
        <v>1</v>
      </c>
      <c r="U45" s="7">
        <f ca="1">OFFSET('Stress Multipliers'!AZ$39,10*$J$14+1,0)</f>
        <v>1</v>
      </c>
      <c r="V45" s="7">
        <f ca="1">OFFSET('Stress Multipliers'!BA$39,10*$J$14+1,0)</f>
        <v>1</v>
      </c>
      <c r="W45" s="7">
        <f ca="1">OFFSET('Stress Multipliers'!BB$39,10*$J$14+1,0)</f>
        <v>1</v>
      </c>
      <c r="X45" s="7">
        <f ca="1">OFFSET('Stress Multipliers'!BC$39,10*$J$14+1,0)</f>
        <v>1</v>
      </c>
      <c r="Y45" s="7">
        <f ca="1">OFFSET('Stress Multipliers'!BD$39,10*$J$14+1,0)</f>
        <v>1</v>
      </c>
      <c r="Z45" s="7">
        <f ca="1">OFFSET('Stress Multipliers'!BE$39,10*$J$14+1,0)</f>
        <v>1</v>
      </c>
      <c r="AA45" s="7">
        <f ca="1">OFFSET('Stress Multipliers'!BF$39,10*$J$14+1,0)</f>
        <v>1</v>
      </c>
      <c r="AB45" s="7">
        <f ca="1">OFFSET('Stress Multipliers'!BG$39,10*$J$14+1,0)</f>
        <v>1</v>
      </c>
      <c r="AC45" s="7">
        <f ca="1">OFFSET('Stress Multipliers'!BH$39,10*$J$14+1,0)</f>
        <v>1</v>
      </c>
      <c r="AD45" s="7">
        <f ca="1">OFFSET('Stress Multipliers'!BI$39,10*$J$14+1,0)</f>
        <v>1</v>
      </c>
      <c r="AE45" s="7">
        <f ca="1">OFFSET('Stress Multipliers'!BJ$39,10*$J$14+1,0)</f>
        <v>1</v>
      </c>
      <c r="AF45" s="7">
        <f ca="1">OFFSET('Stress Multipliers'!BK$39,10*$J$14+1,0)</f>
        <v>1</v>
      </c>
      <c r="AG45" s="7">
        <f ca="1">OFFSET('Stress Multipliers'!BL$39,10*$J$14+1,0)</f>
        <v>1</v>
      </c>
      <c r="AH45" s="7">
        <f ca="1">OFFSET('Stress Multipliers'!BM$39,10*$J$14+1,0)</f>
        <v>1</v>
      </c>
      <c r="AI45" s="7">
        <f ca="1">OFFSET('Stress Multipliers'!BN$39,10*$J$14+1,0)</f>
        <v>1</v>
      </c>
      <c r="AJ45" s="7">
        <f ca="1">OFFSET('Stress Multipliers'!BO$39,10*$J$14+1,0)</f>
        <v>1</v>
      </c>
      <c r="AK45" s="7">
        <f ca="1">OFFSET('Stress Multipliers'!BP$39,10*$J$14+1,0)</f>
        <v>1</v>
      </c>
      <c r="AL45" s="7">
        <f ca="1">OFFSET('Stress Multipliers'!BQ$39,10*$J$14+1,0)</f>
        <v>1</v>
      </c>
      <c r="AM45" s="7">
        <f ca="1">OFFSET('Stress Multipliers'!BR$39,10*$J$14+1,0)</f>
        <v>1</v>
      </c>
      <c r="AN45" s="7">
        <f ca="1">OFFSET('Stress Multipliers'!BS$39,10*$J$14+1,0)</f>
        <v>1</v>
      </c>
      <c r="AO45" s="7">
        <f ca="1">OFFSET('Stress Multipliers'!BT$39,10*$J$14+1,0)</f>
        <v>1</v>
      </c>
      <c r="AP45" s="7">
        <f ca="1">OFFSET('Stress Multipliers'!BU$39,10*$J$14+1,0)</f>
        <v>1</v>
      </c>
      <c r="AQ45" s="7">
        <f ca="1">OFFSET('Stress Multipliers'!BV$39,10*$J$14+1,0)</f>
        <v>1</v>
      </c>
      <c r="AR45" s="7">
        <f ca="1">OFFSET('Stress Multipliers'!BW$39,10*$J$14+1,0)</f>
        <v>1</v>
      </c>
      <c r="AS45" s="7">
        <f ca="1">OFFSET('Stress Multipliers'!BX$39,10*$J$14+1,0)</f>
        <v>1</v>
      </c>
      <c r="AT45" s="7">
        <f ca="1">OFFSET('Stress Multipliers'!BY$39,10*$J$14+1,0)</f>
        <v>1</v>
      </c>
      <c r="AU45" s="8">
        <f ca="1">OFFSET('Stress Multipliers'!BZ$39,10*$J$14+1,0)</f>
        <v>1</v>
      </c>
    </row>
    <row r="46" spans="3:102" hidden="1" outlineLevel="1" x14ac:dyDescent="0.25">
      <c r="C46" s="4" t="str">
        <f t="shared" si="1"/>
        <v>Line 46: Relative Expected Debt Interest Repayments. This is a scenario multiplier. This is the multiplier on the debt costs.  Typical causes of an increase could be an increase in balance due to cost over runs, a change in FX, or a change in interest rates.  Changes due to costs may be estimated as (original cost * cost multiplier - equity)/(original cost - equity)</v>
      </c>
      <c r="E46" s="4">
        <f t="shared" si="2"/>
        <v>46</v>
      </c>
      <c r="F46" s="4" t="s">
        <v>7</v>
      </c>
      <c r="G46" s="4" t="s">
        <v>10</v>
      </c>
      <c r="H46" s="1" t="s">
        <v>49</v>
      </c>
      <c r="I46" s="1" t="s">
        <v>10</v>
      </c>
      <c r="K46" s="1" t="str">
        <f t="shared" si="46"/>
        <v>Relative Expected Debt Interest Repayments</v>
      </c>
      <c r="M46" s="15">
        <f ca="1">OFFSET('Stress Multipliers'!AR$39,10*$J$14+1,0)</f>
        <v>1</v>
      </c>
      <c r="N46" s="7">
        <f ca="1">OFFSET('Stress Multipliers'!AS$39,10*$J$14+1,0)</f>
        <v>1</v>
      </c>
      <c r="O46" s="7">
        <f ca="1">OFFSET('Stress Multipliers'!AT$39,10*$J$14+1,0)</f>
        <v>1</v>
      </c>
      <c r="P46" s="7">
        <f ca="1">OFFSET('Stress Multipliers'!AU$39,10*$J$14+1,0)</f>
        <v>1</v>
      </c>
      <c r="Q46" s="7">
        <f ca="1">OFFSET('Stress Multipliers'!AV$39,10*$J$14+1,0)</f>
        <v>1</v>
      </c>
      <c r="R46" s="7">
        <f ca="1">OFFSET('Stress Multipliers'!AW$39,10*$J$14+1,0)</f>
        <v>1</v>
      </c>
      <c r="S46" s="7">
        <f ca="1">OFFSET('Stress Multipliers'!AX$39,10*$J$14+1,0)</f>
        <v>1</v>
      </c>
      <c r="T46" s="7">
        <f ca="1">OFFSET('Stress Multipliers'!AY$39,10*$J$14+1,0)</f>
        <v>1</v>
      </c>
      <c r="U46" s="7">
        <f ca="1">OFFSET('Stress Multipliers'!AZ$39,10*$J$14+1,0)</f>
        <v>1</v>
      </c>
      <c r="V46" s="7">
        <f ca="1">OFFSET('Stress Multipliers'!BA$39,10*$J$14+1,0)</f>
        <v>1</v>
      </c>
      <c r="W46" s="7">
        <f ca="1">OFFSET('Stress Multipliers'!BB$39,10*$J$14+1,0)</f>
        <v>1</v>
      </c>
      <c r="X46" s="7">
        <f ca="1">OFFSET('Stress Multipliers'!BC$39,10*$J$14+1,0)</f>
        <v>1</v>
      </c>
      <c r="Y46" s="7">
        <f ca="1">OFFSET('Stress Multipliers'!BD$39,10*$J$14+1,0)</f>
        <v>1</v>
      </c>
      <c r="Z46" s="7">
        <f ca="1">OFFSET('Stress Multipliers'!BE$39,10*$J$14+1,0)</f>
        <v>1</v>
      </c>
      <c r="AA46" s="7">
        <f ca="1">OFFSET('Stress Multipliers'!BF$39,10*$J$14+1,0)</f>
        <v>1</v>
      </c>
      <c r="AB46" s="7">
        <f ca="1">OFFSET('Stress Multipliers'!BG$39,10*$J$14+1,0)</f>
        <v>1</v>
      </c>
      <c r="AC46" s="7">
        <f ca="1">OFFSET('Stress Multipliers'!BH$39,10*$J$14+1,0)</f>
        <v>1</v>
      </c>
      <c r="AD46" s="7">
        <f ca="1">OFFSET('Stress Multipliers'!BI$39,10*$J$14+1,0)</f>
        <v>1</v>
      </c>
      <c r="AE46" s="7">
        <f ca="1">OFFSET('Stress Multipliers'!BJ$39,10*$J$14+1,0)</f>
        <v>1</v>
      </c>
      <c r="AF46" s="7">
        <f ca="1">OFFSET('Stress Multipliers'!BK$39,10*$J$14+1,0)</f>
        <v>1</v>
      </c>
      <c r="AG46" s="7">
        <f ca="1">OFFSET('Stress Multipliers'!BL$39,10*$J$14+1,0)</f>
        <v>1</v>
      </c>
      <c r="AH46" s="7">
        <f ca="1">OFFSET('Stress Multipliers'!BM$39,10*$J$14+1,0)</f>
        <v>1</v>
      </c>
      <c r="AI46" s="7">
        <f ca="1">OFFSET('Stress Multipliers'!BN$39,10*$J$14+1,0)</f>
        <v>1</v>
      </c>
      <c r="AJ46" s="7">
        <f ca="1">OFFSET('Stress Multipliers'!BO$39,10*$J$14+1,0)</f>
        <v>1</v>
      </c>
      <c r="AK46" s="7">
        <f ca="1">OFFSET('Stress Multipliers'!BP$39,10*$J$14+1,0)</f>
        <v>1</v>
      </c>
      <c r="AL46" s="7">
        <f ca="1">OFFSET('Stress Multipliers'!BQ$39,10*$J$14+1,0)</f>
        <v>1</v>
      </c>
      <c r="AM46" s="7">
        <f ca="1">OFFSET('Stress Multipliers'!BR$39,10*$J$14+1,0)</f>
        <v>1</v>
      </c>
      <c r="AN46" s="7">
        <f ca="1">OFFSET('Stress Multipliers'!BS$39,10*$J$14+1,0)</f>
        <v>1</v>
      </c>
      <c r="AO46" s="7">
        <f ca="1">OFFSET('Stress Multipliers'!BT$39,10*$J$14+1,0)</f>
        <v>1</v>
      </c>
      <c r="AP46" s="7">
        <f ca="1">OFFSET('Stress Multipliers'!BU$39,10*$J$14+1,0)</f>
        <v>1</v>
      </c>
      <c r="AQ46" s="7">
        <f ca="1">OFFSET('Stress Multipliers'!BV$39,10*$J$14+1,0)</f>
        <v>1</v>
      </c>
      <c r="AR46" s="7">
        <f ca="1">OFFSET('Stress Multipliers'!BW$39,10*$J$14+1,0)</f>
        <v>1</v>
      </c>
      <c r="AS46" s="7">
        <f ca="1">OFFSET('Stress Multipliers'!BX$39,10*$J$14+1,0)</f>
        <v>1</v>
      </c>
      <c r="AT46" s="7">
        <f ca="1">OFFSET('Stress Multipliers'!BY$39,10*$J$14+1,0)</f>
        <v>1</v>
      </c>
      <c r="AU46" s="8">
        <f ca="1">OFFSET('Stress Multipliers'!BZ$39,10*$J$14+1,0)</f>
        <v>1</v>
      </c>
    </row>
    <row r="47" spans="3:102" hidden="1" outlineLevel="1" x14ac:dyDescent="0.25">
      <c r="C47" s="4" t="str">
        <f t="shared" si="1"/>
        <v>Line 47: Relative Direct Support payments. This is a scenario multiplier. This is the multiplier on payments.  It may increase if for example the Government pays for increased production volume, or it may decrease if for example there are service penalties.</v>
      </c>
      <c r="E47" s="4">
        <f t="shared" si="2"/>
        <v>47</v>
      </c>
      <c r="F47" s="4" t="s">
        <v>7</v>
      </c>
      <c r="G47" s="4" t="s">
        <v>10</v>
      </c>
      <c r="H47" s="1" t="s">
        <v>18</v>
      </c>
      <c r="I47" s="1" t="s">
        <v>10</v>
      </c>
      <c r="K47" s="1" t="str">
        <f t="shared" si="46"/>
        <v>Relative Direct Support payments</v>
      </c>
      <c r="M47" s="15">
        <f ca="1">OFFSET('Stress Multipliers'!AR$39,10*$J$14+1,0)</f>
        <v>1</v>
      </c>
      <c r="N47" s="7">
        <f ca="1">OFFSET('Stress Multipliers'!AS$39,10*$J$14+1,0)</f>
        <v>1</v>
      </c>
      <c r="O47" s="7">
        <f ca="1">OFFSET('Stress Multipliers'!AT$39,10*$J$14+1,0)</f>
        <v>1</v>
      </c>
      <c r="P47" s="7">
        <f ca="1">OFFSET('Stress Multipliers'!AU$39,10*$J$14+1,0)</f>
        <v>1</v>
      </c>
      <c r="Q47" s="7">
        <f ca="1">OFFSET('Stress Multipliers'!AV$39,10*$J$14+1,0)</f>
        <v>1</v>
      </c>
      <c r="R47" s="7">
        <f ca="1">OFFSET('Stress Multipliers'!AW$39,10*$J$14+1,0)</f>
        <v>1</v>
      </c>
      <c r="S47" s="7">
        <f ca="1">OFFSET('Stress Multipliers'!AX$39,10*$J$14+1,0)</f>
        <v>1</v>
      </c>
      <c r="T47" s="7">
        <f ca="1">OFFSET('Stress Multipliers'!AY$39,10*$J$14+1,0)</f>
        <v>1</v>
      </c>
      <c r="U47" s="7">
        <f ca="1">OFFSET('Stress Multipliers'!AZ$39,10*$J$14+1,0)</f>
        <v>1</v>
      </c>
      <c r="V47" s="7">
        <f ca="1">OFFSET('Stress Multipliers'!BA$39,10*$J$14+1,0)</f>
        <v>1</v>
      </c>
      <c r="W47" s="7">
        <f ca="1">OFFSET('Stress Multipliers'!BB$39,10*$J$14+1,0)</f>
        <v>1</v>
      </c>
      <c r="X47" s="7">
        <f ca="1">OFFSET('Stress Multipliers'!BC$39,10*$J$14+1,0)</f>
        <v>1</v>
      </c>
      <c r="Y47" s="7">
        <f ca="1">OFFSET('Stress Multipliers'!BD$39,10*$J$14+1,0)</f>
        <v>1</v>
      </c>
      <c r="Z47" s="7">
        <f ca="1">OFFSET('Stress Multipliers'!BE$39,10*$J$14+1,0)</f>
        <v>1</v>
      </c>
      <c r="AA47" s="7">
        <f ca="1">OFFSET('Stress Multipliers'!BF$39,10*$J$14+1,0)</f>
        <v>1</v>
      </c>
      <c r="AB47" s="7">
        <f ca="1">OFFSET('Stress Multipliers'!BG$39,10*$J$14+1,0)</f>
        <v>1</v>
      </c>
      <c r="AC47" s="7">
        <f ca="1">OFFSET('Stress Multipliers'!BH$39,10*$J$14+1,0)</f>
        <v>1</v>
      </c>
      <c r="AD47" s="7">
        <f ca="1">OFFSET('Stress Multipliers'!BI$39,10*$J$14+1,0)</f>
        <v>1</v>
      </c>
      <c r="AE47" s="7">
        <f ca="1">OFFSET('Stress Multipliers'!BJ$39,10*$J$14+1,0)</f>
        <v>1</v>
      </c>
      <c r="AF47" s="7">
        <f ca="1">OFFSET('Stress Multipliers'!BK$39,10*$J$14+1,0)</f>
        <v>1</v>
      </c>
      <c r="AG47" s="7">
        <f ca="1">OFFSET('Stress Multipliers'!BL$39,10*$J$14+1,0)</f>
        <v>1</v>
      </c>
      <c r="AH47" s="7">
        <f ca="1">OFFSET('Stress Multipliers'!BM$39,10*$J$14+1,0)</f>
        <v>1</v>
      </c>
      <c r="AI47" s="7">
        <f ca="1">OFFSET('Stress Multipliers'!BN$39,10*$J$14+1,0)</f>
        <v>1</v>
      </c>
      <c r="AJ47" s="7">
        <f ca="1">OFFSET('Stress Multipliers'!BO$39,10*$J$14+1,0)</f>
        <v>1</v>
      </c>
      <c r="AK47" s="7">
        <f ca="1">OFFSET('Stress Multipliers'!BP$39,10*$J$14+1,0)</f>
        <v>1</v>
      </c>
      <c r="AL47" s="7">
        <f ca="1">OFFSET('Stress Multipliers'!BQ$39,10*$J$14+1,0)</f>
        <v>1</v>
      </c>
      <c r="AM47" s="7">
        <f ca="1">OFFSET('Stress Multipliers'!BR$39,10*$J$14+1,0)</f>
        <v>1</v>
      </c>
      <c r="AN47" s="7">
        <f ca="1">OFFSET('Stress Multipliers'!BS$39,10*$J$14+1,0)</f>
        <v>1</v>
      </c>
      <c r="AO47" s="7">
        <f ca="1">OFFSET('Stress Multipliers'!BT$39,10*$J$14+1,0)</f>
        <v>1</v>
      </c>
      <c r="AP47" s="7">
        <f ca="1">OFFSET('Stress Multipliers'!BU$39,10*$J$14+1,0)</f>
        <v>1</v>
      </c>
      <c r="AQ47" s="7">
        <f ca="1">OFFSET('Stress Multipliers'!BV$39,10*$J$14+1,0)</f>
        <v>1</v>
      </c>
      <c r="AR47" s="7">
        <f ca="1">OFFSET('Stress Multipliers'!BW$39,10*$J$14+1,0)</f>
        <v>1</v>
      </c>
      <c r="AS47" s="7">
        <f ca="1">OFFSET('Stress Multipliers'!BX$39,10*$J$14+1,0)</f>
        <v>1</v>
      </c>
      <c r="AT47" s="7">
        <f ca="1">OFFSET('Stress Multipliers'!BY$39,10*$J$14+1,0)</f>
        <v>1</v>
      </c>
      <c r="AU47" s="8">
        <f ca="1">OFFSET('Stress Multipliers'!BZ$39,10*$J$14+1,0)</f>
        <v>1</v>
      </c>
      <c r="BO47" s="1" t="s">
        <v>239</v>
      </c>
    </row>
    <row r="48" spans="3:102" ht="15.75" hidden="1" outlineLevel="1" thickBot="1" x14ac:dyDescent="0.3">
      <c r="C48" s="4" t="str">
        <f t="shared" si="1"/>
        <v>Line 48: Relative Direct Government receipts. This is a scenario multiplier. This is the multiplier on receipts, e.g., if the Government sells the production or collects payments from customers.  This will fall with volumes and tariffs, or with unexpectedly low inflation.  It may be affected by FX is sales are international.</v>
      </c>
      <c r="E48" s="4">
        <f t="shared" si="2"/>
        <v>48</v>
      </c>
      <c r="F48" s="4" t="s">
        <v>7</v>
      </c>
      <c r="G48" s="4" t="s">
        <v>10</v>
      </c>
      <c r="H48" s="1" t="s">
        <v>44</v>
      </c>
      <c r="I48" s="1" t="s">
        <v>10</v>
      </c>
      <c r="K48" s="1" t="str">
        <f t="shared" si="46"/>
        <v>Relative Direct Government receipts</v>
      </c>
      <c r="M48" s="16">
        <f ca="1">OFFSET('Stress Multipliers'!AR$39,10*$J$14+1,0)</f>
        <v>1</v>
      </c>
      <c r="N48" s="9">
        <f ca="1">OFFSET('Stress Multipliers'!AS$39,10*$J$14+1,0)</f>
        <v>1</v>
      </c>
      <c r="O48" s="9">
        <f ca="1">OFFSET('Stress Multipliers'!AT$39,10*$J$14+1,0)</f>
        <v>1</v>
      </c>
      <c r="P48" s="9">
        <f ca="1">OFFSET('Stress Multipliers'!AU$39,10*$J$14+1,0)</f>
        <v>1</v>
      </c>
      <c r="Q48" s="9">
        <f ca="1">OFFSET('Stress Multipliers'!AV$39,10*$J$14+1,0)</f>
        <v>1</v>
      </c>
      <c r="R48" s="9">
        <f ca="1">OFFSET('Stress Multipliers'!AW$39,10*$J$14+1,0)</f>
        <v>1</v>
      </c>
      <c r="S48" s="9">
        <f ca="1">OFFSET('Stress Multipliers'!AX$39,10*$J$14+1,0)</f>
        <v>1</v>
      </c>
      <c r="T48" s="9">
        <f ca="1">OFFSET('Stress Multipliers'!AY$39,10*$J$14+1,0)</f>
        <v>1</v>
      </c>
      <c r="U48" s="9">
        <f ca="1">OFFSET('Stress Multipliers'!AZ$39,10*$J$14+1,0)</f>
        <v>1</v>
      </c>
      <c r="V48" s="9">
        <f ca="1">OFFSET('Stress Multipliers'!BA$39,10*$J$14+1,0)</f>
        <v>1</v>
      </c>
      <c r="W48" s="9">
        <f ca="1">OFFSET('Stress Multipliers'!BB$39,10*$J$14+1,0)</f>
        <v>1</v>
      </c>
      <c r="X48" s="9">
        <f ca="1">OFFSET('Stress Multipliers'!BC$39,10*$J$14+1,0)</f>
        <v>1</v>
      </c>
      <c r="Y48" s="9">
        <f ca="1">OFFSET('Stress Multipliers'!BD$39,10*$J$14+1,0)</f>
        <v>1</v>
      </c>
      <c r="Z48" s="9">
        <f ca="1">OFFSET('Stress Multipliers'!BE$39,10*$J$14+1,0)</f>
        <v>1</v>
      </c>
      <c r="AA48" s="9">
        <f ca="1">OFFSET('Stress Multipliers'!BF$39,10*$J$14+1,0)</f>
        <v>1</v>
      </c>
      <c r="AB48" s="9">
        <f ca="1">OFFSET('Stress Multipliers'!BG$39,10*$J$14+1,0)</f>
        <v>1</v>
      </c>
      <c r="AC48" s="9">
        <f ca="1">OFFSET('Stress Multipliers'!BH$39,10*$J$14+1,0)</f>
        <v>1</v>
      </c>
      <c r="AD48" s="9">
        <f ca="1">OFFSET('Stress Multipliers'!BI$39,10*$J$14+1,0)</f>
        <v>1</v>
      </c>
      <c r="AE48" s="9">
        <f ca="1">OFFSET('Stress Multipliers'!BJ$39,10*$J$14+1,0)</f>
        <v>1</v>
      </c>
      <c r="AF48" s="9">
        <f ca="1">OFFSET('Stress Multipliers'!BK$39,10*$J$14+1,0)</f>
        <v>1</v>
      </c>
      <c r="AG48" s="9">
        <f ca="1">OFFSET('Stress Multipliers'!BL$39,10*$J$14+1,0)</f>
        <v>1</v>
      </c>
      <c r="AH48" s="9">
        <f ca="1">OFFSET('Stress Multipliers'!BM$39,10*$J$14+1,0)</f>
        <v>1</v>
      </c>
      <c r="AI48" s="9">
        <f ca="1">OFFSET('Stress Multipliers'!BN$39,10*$J$14+1,0)</f>
        <v>1</v>
      </c>
      <c r="AJ48" s="9">
        <f ca="1">OFFSET('Stress Multipliers'!BO$39,10*$J$14+1,0)</f>
        <v>1</v>
      </c>
      <c r="AK48" s="9">
        <f ca="1">OFFSET('Stress Multipliers'!BP$39,10*$J$14+1,0)</f>
        <v>1</v>
      </c>
      <c r="AL48" s="9">
        <f ca="1">OFFSET('Stress Multipliers'!BQ$39,10*$J$14+1,0)</f>
        <v>1</v>
      </c>
      <c r="AM48" s="9">
        <f ca="1">OFFSET('Stress Multipliers'!BR$39,10*$J$14+1,0)</f>
        <v>1</v>
      </c>
      <c r="AN48" s="9">
        <f ca="1">OFFSET('Stress Multipliers'!BS$39,10*$J$14+1,0)</f>
        <v>1</v>
      </c>
      <c r="AO48" s="9">
        <f ca="1">OFFSET('Stress Multipliers'!BT$39,10*$J$14+1,0)</f>
        <v>1</v>
      </c>
      <c r="AP48" s="9">
        <f ca="1">OFFSET('Stress Multipliers'!BU$39,10*$J$14+1,0)</f>
        <v>1</v>
      </c>
      <c r="AQ48" s="9">
        <f ca="1">OFFSET('Stress Multipliers'!BV$39,10*$J$14+1,0)</f>
        <v>1</v>
      </c>
      <c r="AR48" s="9">
        <f ca="1">OFFSET('Stress Multipliers'!BW$39,10*$J$14+1,0)</f>
        <v>1</v>
      </c>
      <c r="AS48" s="9">
        <f ca="1">OFFSET('Stress Multipliers'!BX$39,10*$J$14+1,0)</f>
        <v>1</v>
      </c>
      <c r="AT48" s="9">
        <f ca="1">OFFSET('Stress Multipliers'!BY$39,10*$J$14+1,0)</f>
        <v>1</v>
      </c>
      <c r="AU48" s="10">
        <f ca="1">OFFSET('Stress Multipliers'!BZ$39,10*$J$14+1,0)</f>
        <v>1</v>
      </c>
      <c r="BO48" s="154"/>
      <c r="BP48" s="152">
        <f>M$5</f>
        <v>2020</v>
      </c>
      <c r="BQ48" s="152">
        <f t="shared" ref="BQ48:CX48" si="49">N$5</f>
        <v>2021</v>
      </c>
      <c r="BR48" s="152">
        <f t="shared" si="49"/>
        <v>2022</v>
      </c>
      <c r="BS48" s="152">
        <f t="shared" si="49"/>
        <v>2023</v>
      </c>
      <c r="BT48" s="152">
        <f t="shared" si="49"/>
        <v>2024</v>
      </c>
      <c r="BU48" s="152">
        <f t="shared" si="49"/>
        <v>2025</v>
      </c>
      <c r="BV48" s="152">
        <f t="shared" si="49"/>
        <v>2026</v>
      </c>
      <c r="BW48" s="152">
        <f t="shared" si="49"/>
        <v>2027</v>
      </c>
      <c r="BX48" s="152">
        <f t="shared" si="49"/>
        <v>2028</v>
      </c>
      <c r="BY48" s="152">
        <f t="shared" si="49"/>
        <v>2029</v>
      </c>
      <c r="BZ48" s="152">
        <f t="shared" si="49"/>
        <v>2030</v>
      </c>
      <c r="CA48" s="152">
        <f t="shared" si="49"/>
        <v>2031</v>
      </c>
      <c r="CB48" s="152">
        <f t="shared" si="49"/>
        <v>2032</v>
      </c>
      <c r="CC48" s="152">
        <f t="shared" si="49"/>
        <v>2033</v>
      </c>
      <c r="CD48" s="152">
        <f t="shared" si="49"/>
        <v>2034</v>
      </c>
      <c r="CE48" s="152">
        <f t="shared" si="49"/>
        <v>2035</v>
      </c>
      <c r="CF48" s="152">
        <f t="shared" si="49"/>
        <v>2036</v>
      </c>
      <c r="CG48" s="152">
        <f t="shared" si="49"/>
        <v>2037</v>
      </c>
      <c r="CH48" s="152">
        <f t="shared" si="49"/>
        <v>2038</v>
      </c>
      <c r="CI48" s="152">
        <f t="shared" si="49"/>
        <v>2039</v>
      </c>
      <c r="CJ48" s="152">
        <f t="shared" si="49"/>
        <v>2040</v>
      </c>
      <c r="CK48" s="152">
        <f t="shared" si="49"/>
        <v>2041</v>
      </c>
      <c r="CL48" s="152">
        <f t="shared" si="49"/>
        <v>2042</v>
      </c>
      <c r="CM48" s="152">
        <f t="shared" si="49"/>
        <v>2043</v>
      </c>
      <c r="CN48" s="152">
        <f t="shared" si="49"/>
        <v>2044</v>
      </c>
      <c r="CO48" s="152">
        <f t="shared" si="49"/>
        <v>2045</v>
      </c>
      <c r="CP48" s="152">
        <f t="shared" si="49"/>
        <v>2046</v>
      </c>
      <c r="CQ48" s="152">
        <f t="shared" si="49"/>
        <v>2047</v>
      </c>
      <c r="CR48" s="152">
        <f t="shared" si="49"/>
        <v>2048</v>
      </c>
      <c r="CS48" s="152">
        <f t="shared" si="49"/>
        <v>2049</v>
      </c>
      <c r="CT48" s="152">
        <f t="shared" si="49"/>
        <v>2050</v>
      </c>
      <c r="CU48" s="152">
        <f t="shared" si="49"/>
        <v>2051</v>
      </c>
      <c r="CV48" s="152">
        <f t="shared" si="49"/>
        <v>2052</v>
      </c>
      <c r="CW48" s="152">
        <f t="shared" si="49"/>
        <v>2053</v>
      </c>
      <c r="CX48" s="153">
        <f t="shared" si="49"/>
        <v>2054</v>
      </c>
    </row>
    <row r="49" spans="3:102" ht="15.75" hidden="1" outlineLevel="1" thickBot="1" x14ac:dyDescent="0.3">
      <c r="C49" s="4" t="str">
        <f t="shared" si="1"/>
        <v/>
      </c>
      <c r="E49" s="4">
        <f t="shared" si="2"/>
        <v>49</v>
      </c>
      <c r="G49" s="4" t="s">
        <v>10</v>
      </c>
      <c r="I49" s="1" t="s">
        <v>10</v>
      </c>
      <c r="J49" s="2" t="s">
        <v>12</v>
      </c>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BO49" s="155" t="str">
        <f t="shared" ref="BO49:BO54" si="50">BO36</f>
        <v>Gross Operating Income to Company</v>
      </c>
      <c r="BP49" s="146">
        <f ca="1">M50</f>
        <v>0</v>
      </c>
      <c r="BQ49" s="146">
        <f ca="1">N50</f>
        <v>0</v>
      </c>
      <c r="BR49" s="146">
        <f t="shared" ref="BR49:BV49" ca="1" si="51">O50</f>
        <v>0</v>
      </c>
      <c r="BS49" s="146">
        <f t="shared" ca="1" si="51"/>
        <v>0</v>
      </c>
      <c r="BT49" s="146">
        <f t="shared" ca="1" si="51"/>
        <v>0</v>
      </c>
      <c r="BU49" s="146">
        <f t="shared" ca="1" si="51"/>
        <v>0</v>
      </c>
      <c r="BV49" s="146">
        <f t="shared" ca="1" si="51"/>
        <v>0</v>
      </c>
      <c r="BW49" s="146">
        <f t="shared" ref="BW49:CX49" ca="1" si="52">T50</f>
        <v>0</v>
      </c>
      <c r="BX49" s="146">
        <f t="shared" ca="1" si="52"/>
        <v>0</v>
      </c>
      <c r="BY49" s="146">
        <f t="shared" ca="1" si="52"/>
        <v>0</v>
      </c>
      <c r="BZ49" s="146">
        <f t="shared" ca="1" si="52"/>
        <v>0</v>
      </c>
      <c r="CA49" s="146">
        <f t="shared" ca="1" si="52"/>
        <v>0</v>
      </c>
      <c r="CB49" s="146">
        <f t="shared" ca="1" si="52"/>
        <v>0</v>
      </c>
      <c r="CC49" s="146">
        <f t="shared" ca="1" si="52"/>
        <v>0</v>
      </c>
      <c r="CD49" s="146">
        <f t="shared" ca="1" si="52"/>
        <v>0</v>
      </c>
      <c r="CE49" s="146">
        <f t="shared" ca="1" si="52"/>
        <v>0</v>
      </c>
      <c r="CF49" s="146">
        <f t="shared" ca="1" si="52"/>
        <v>0</v>
      </c>
      <c r="CG49" s="146">
        <f t="shared" ca="1" si="52"/>
        <v>0</v>
      </c>
      <c r="CH49" s="146">
        <f t="shared" ca="1" si="52"/>
        <v>0</v>
      </c>
      <c r="CI49" s="146">
        <f t="shared" ca="1" si="52"/>
        <v>0</v>
      </c>
      <c r="CJ49" s="146">
        <f t="shared" ca="1" si="52"/>
        <v>0</v>
      </c>
      <c r="CK49" s="146">
        <f t="shared" ca="1" si="52"/>
        <v>0</v>
      </c>
      <c r="CL49" s="146">
        <f t="shared" ca="1" si="52"/>
        <v>0</v>
      </c>
      <c r="CM49" s="146">
        <f t="shared" ca="1" si="52"/>
        <v>0</v>
      </c>
      <c r="CN49" s="146">
        <f t="shared" ca="1" si="52"/>
        <v>0</v>
      </c>
      <c r="CO49" s="146">
        <f t="shared" ca="1" si="52"/>
        <v>0</v>
      </c>
      <c r="CP49" s="146">
        <f t="shared" ca="1" si="52"/>
        <v>0</v>
      </c>
      <c r="CQ49" s="146">
        <f t="shared" ca="1" si="52"/>
        <v>0</v>
      </c>
      <c r="CR49" s="146">
        <f t="shared" ca="1" si="52"/>
        <v>0</v>
      </c>
      <c r="CS49" s="146">
        <f t="shared" ca="1" si="52"/>
        <v>0</v>
      </c>
      <c r="CT49" s="146">
        <f t="shared" ca="1" si="52"/>
        <v>0</v>
      </c>
      <c r="CU49" s="146">
        <f t="shared" ca="1" si="52"/>
        <v>0</v>
      </c>
      <c r="CV49" s="146">
        <f t="shared" ca="1" si="52"/>
        <v>0</v>
      </c>
      <c r="CW49" s="146">
        <f t="shared" ca="1" si="52"/>
        <v>0</v>
      </c>
      <c r="CX49" s="147">
        <f t="shared" ca="1" si="52"/>
        <v>0</v>
      </c>
    </row>
    <row r="50" spans="3:102" hidden="1" outlineLevel="1" x14ac:dyDescent="0.25">
      <c r="C50" s="4" t="str">
        <f t="shared" si="1"/>
        <v>Line 50: Gross Income. This is a calculation. This is simply the basecase multiplied by the relative scenario.</v>
      </c>
      <c r="E50" s="4">
        <f t="shared" si="2"/>
        <v>50</v>
      </c>
      <c r="F50" s="4" t="s">
        <v>8</v>
      </c>
      <c r="G50" s="4" t="s">
        <v>10</v>
      </c>
      <c r="H50" s="1" t="s">
        <v>21</v>
      </c>
      <c r="I50" s="1" t="s">
        <v>10</v>
      </c>
      <c r="K50" s="1" t="s">
        <v>0</v>
      </c>
      <c r="M50" s="32">
        <f t="shared" ref="M50:AU53" ca="1" si="53">M36*M43</f>
        <v>0</v>
      </c>
      <c r="N50" s="33">
        <f t="shared" ca="1" si="53"/>
        <v>0</v>
      </c>
      <c r="O50" s="33">
        <f t="shared" ca="1" si="53"/>
        <v>0</v>
      </c>
      <c r="P50" s="33">
        <f t="shared" ca="1" si="53"/>
        <v>0</v>
      </c>
      <c r="Q50" s="33">
        <f t="shared" ca="1" si="53"/>
        <v>0</v>
      </c>
      <c r="R50" s="33">
        <f t="shared" ca="1" si="53"/>
        <v>0</v>
      </c>
      <c r="S50" s="33">
        <f t="shared" ca="1" si="53"/>
        <v>0</v>
      </c>
      <c r="T50" s="33">
        <f t="shared" ca="1" si="53"/>
        <v>0</v>
      </c>
      <c r="U50" s="33">
        <f t="shared" ca="1" si="53"/>
        <v>0</v>
      </c>
      <c r="V50" s="33">
        <f t="shared" ca="1" si="53"/>
        <v>0</v>
      </c>
      <c r="W50" s="33">
        <f t="shared" ca="1" si="53"/>
        <v>0</v>
      </c>
      <c r="X50" s="33">
        <f t="shared" ca="1" si="53"/>
        <v>0</v>
      </c>
      <c r="Y50" s="33">
        <f t="shared" ca="1" si="53"/>
        <v>0</v>
      </c>
      <c r="Z50" s="33">
        <f t="shared" ca="1" si="53"/>
        <v>0</v>
      </c>
      <c r="AA50" s="33">
        <f t="shared" ca="1" si="53"/>
        <v>0</v>
      </c>
      <c r="AB50" s="33">
        <f t="shared" ca="1" si="53"/>
        <v>0</v>
      </c>
      <c r="AC50" s="33">
        <f t="shared" ca="1" si="53"/>
        <v>0</v>
      </c>
      <c r="AD50" s="33">
        <f t="shared" ca="1" si="53"/>
        <v>0</v>
      </c>
      <c r="AE50" s="33">
        <f t="shared" ca="1" si="53"/>
        <v>0</v>
      </c>
      <c r="AF50" s="33">
        <f t="shared" ca="1" si="53"/>
        <v>0</v>
      </c>
      <c r="AG50" s="33">
        <f t="shared" ca="1" si="53"/>
        <v>0</v>
      </c>
      <c r="AH50" s="33">
        <f t="shared" ca="1" si="53"/>
        <v>0</v>
      </c>
      <c r="AI50" s="33">
        <f t="shared" ca="1" si="53"/>
        <v>0</v>
      </c>
      <c r="AJ50" s="33">
        <f t="shared" ca="1" si="53"/>
        <v>0</v>
      </c>
      <c r="AK50" s="33">
        <f t="shared" ca="1" si="53"/>
        <v>0</v>
      </c>
      <c r="AL50" s="33">
        <f t="shared" ca="1" si="53"/>
        <v>0</v>
      </c>
      <c r="AM50" s="33">
        <f t="shared" ca="1" si="53"/>
        <v>0</v>
      </c>
      <c r="AN50" s="33">
        <f t="shared" ca="1" si="53"/>
        <v>0</v>
      </c>
      <c r="AO50" s="33">
        <f t="shared" ca="1" si="53"/>
        <v>0</v>
      </c>
      <c r="AP50" s="33">
        <f t="shared" ca="1" si="53"/>
        <v>0</v>
      </c>
      <c r="AQ50" s="33">
        <f t="shared" ca="1" si="53"/>
        <v>0</v>
      </c>
      <c r="AR50" s="33">
        <f t="shared" ca="1" si="53"/>
        <v>0</v>
      </c>
      <c r="AS50" s="33">
        <f t="shared" ca="1" si="53"/>
        <v>0</v>
      </c>
      <c r="AT50" s="33">
        <f t="shared" ca="1" si="53"/>
        <v>0</v>
      </c>
      <c r="AU50" s="34">
        <f t="shared" ca="1" si="53"/>
        <v>0</v>
      </c>
      <c r="BO50" s="156" t="str">
        <f t="shared" si="50"/>
        <v>Operating Expenses</v>
      </c>
      <c r="BP50" s="150">
        <f t="shared" ref="BP50:BQ52" ca="1" si="54">-M51</f>
        <v>0</v>
      </c>
      <c r="BQ50" s="150">
        <f t="shared" ca="1" si="54"/>
        <v>0</v>
      </c>
      <c r="BR50" s="150">
        <f t="shared" ref="BR50:BV52" ca="1" si="55">-O51</f>
        <v>0</v>
      </c>
      <c r="BS50" s="150">
        <f t="shared" ca="1" si="55"/>
        <v>0</v>
      </c>
      <c r="BT50" s="150">
        <f t="shared" ca="1" si="55"/>
        <v>0</v>
      </c>
      <c r="BU50" s="150">
        <f t="shared" ca="1" si="55"/>
        <v>0</v>
      </c>
      <c r="BV50" s="150">
        <f t="shared" ca="1" si="55"/>
        <v>0</v>
      </c>
      <c r="BW50" s="150">
        <f t="shared" ref="BW50:CF52" ca="1" si="56">-T51</f>
        <v>0</v>
      </c>
      <c r="BX50" s="150">
        <f t="shared" ca="1" si="56"/>
        <v>0</v>
      </c>
      <c r="BY50" s="150">
        <f t="shared" ca="1" si="56"/>
        <v>0</v>
      </c>
      <c r="BZ50" s="150">
        <f t="shared" ca="1" si="56"/>
        <v>0</v>
      </c>
      <c r="CA50" s="150">
        <f t="shared" ca="1" si="56"/>
        <v>0</v>
      </c>
      <c r="CB50" s="150">
        <f t="shared" ca="1" si="56"/>
        <v>0</v>
      </c>
      <c r="CC50" s="150">
        <f t="shared" ca="1" si="56"/>
        <v>0</v>
      </c>
      <c r="CD50" s="150">
        <f t="shared" ca="1" si="56"/>
        <v>0</v>
      </c>
      <c r="CE50" s="150">
        <f t="shared" ca="1" si="56"/>
        <v>0</v>
      </c>
      <c r="CF50" s="150">
        <f t="shared" ca="1" si="56"/>
        <v>0</v>
      </c>
      <c r="CG50" s="150">
        <f t="shared" ref="CG50:CP52" ca="1" si="57">-AD51</f>
        <v>0</v>
      </c>
      <c r="CH50" s="150">
        <f t="shared" ca="1" si="57"/>
        <v>0</v>
      </c>
      <c r="CI50" s="150">
        <f t="shared" ca="1" si="57"/>
        <v>0</v>
      </c>
      <c r="CJ50" s="150">
        <f t="shared" ca="1" si="57"/>
        <v>0</v>
      </c>
      <c r="CK50" s="150">
        <f t="shared" ca="1" si="57"/>
        <v>0</v>
      </c>
      <c r="CL50" s="150">
        <f t="shared" ca="1" si="57"/>
        <v>0</v>
      </c>
      <c r="CM50" s="150">
        <f t="shared" ca="1" si="57"/>
        <v>0</v>
      </c>
      <c r="CN50" s="150">
        <f t="shared" ca="1" si="57"/>
        <v>0</v>
      </c>
      <c r="CO50" s="150">
        <f t="shared" ca="1" si="57"/>
        <v>0</v>
      </c>
      <c r="CP50" s="150">
        <f t="shared" ca="1" si="57"/>
        <v>0</v>
      </c>
      <c r="CQ50" s="150">
        <f t="shared" ref="CQ50:CX52" ca="1" si="58">-AN51</f>
        <v>0</v>
      </c>
      <c r="CR50" s="150">
        <f t="shared" ca="1" si="58"/>
        <v>0</v>
      </c>
      <c r="CS50" s="150">
        <f t="shared" ca="1" si="58"/>
        <v>0</v>
      </c>
      <c r="CT50" s="150">
        <f t="shared" ca="1" si="58"/>
        <v>0</v>
      </c>
      <c r="CU50" s="150">
        <f t="shared" ca="1" si="58"/>
        <v>0</v>
      </c>
      <c r="CV50" s="150">
        <f t="shared" ca="1" si="58"/>
        <v>0</v>
      </c>
      <c r="CW50" s="150">
        <f t="shared" ca="1" si="58"/>
        <v>0</v>
      </c>
      <c r="CX50" s="151">
        <f t="shared" ca="1" si="58"/>
        <v>0</v>
      </c>
    </row>
    <row r="51" spans="3:102" hidden="1" outlineLevel="1" x14ac:dyDescent="0.25">
      <c r="C51" s="4" t="str">
        <f t="shared" si="1"/>
        <v>Line 51: Operating Expenses. This is a calculation. This is simply the basecase multiplied by the relative scenario.</v>
      </c>
      <c r="E51" s="4">
        <f t="shared" si="2"/>
        <v>51</v>
      </c>
      <c r="F51" s="4" t="s">
        <v>8</v>
      </c>
      <c r="G51" s="4" t="s">
        <v>10</v>
      </c>
      <c r="H51" s="1" t="s">
        <v>21</v>
      </c>
      <c r="I51" s="1" t="s">
        <v>10</v>
      </c>
      <c r="K51" s="1" t="s">
        <v>4</v>
      </c>
      <c r="M51" s="35">
        <f t="shared" ca="1" si="53"/>
        <v>0</v>
      </c>
      <c r="N51" s="36">
        <f t="shared" ca="1" si="53"/>
        <v>0</v>
      </c>
      <c r="O51" s="36">
        <f t="shared" ca="1" si="53"/>
        <v>0</v>
      </c>
      <c r="P51" s="36">
        <f t="shared" ca="1" si="53"/>
        <v>0</v>
      </c>
      <c r="Q51" s="36">
        <f t="shared" ca="1" si="53"/>
        <v>0</v>
      </c>
      <c r="R51" s="36">
        <f t="shared" ca="1" si="53"/>
        <v>0</v>
      </c>
      <c r="S51" s="36">
        <f t="shared" ca="1" si="53"/>
        <v>0</v>
      </c>
      <c r="T51" s="36">
        <f t="shared" ca="1" si="53"/>
        <v>0</v>
      </c>
      <c r="U51" s="36">
        <f t="shared" ca="1" si="53"/>
        <v>0</v>
      </c>
      <c r="V51" s="36">
        <f t="shared" ca="1" si="53"/>
        <v>0</v>
      </c>
      <c r="W51" s="36">
        <f t="shared" ca="1" si="53"/>
        <v>0</v>
      </c>
      <c r="X51" s="36">
        <f t="shared" ca="1" si="53"/>
        <v>0</v>
      </c>
      <c r="Y51" s="36">
        <f t="shared" ca="1" si="53"/>
        <v>0</v>
      </c>
      <c r="Z51" s="36">
        <f t="shared" ca="1" si="53"/>
        <v>0</v>
      </c>
      <c r="AA51" s="36">
        <f t="shared" ca="1" si="53"/>
        <v>0</v>
      </c>
      <c r="AB51" s="36">
        <f t="shared" ca="1" si="53"/>
        <v>0</v>
      </c>
      <c r="AC51" s="36">
        <f t="shared" ca="1" si="53"/>
        <v>0</v>
      </c>
      <c r="AD51" s="36">
        <f t="shared" ca="1" si="53"/>
        <v>0</v>
      </c>
      <c r="AE51" s="36">
        <f t="shared" ca="1" si="53"/>
        <v>0</v>
      </c>
      <c r="AF51" s="36">
        <f t="shared" ca="1" si="53"/>
        <v>0</v>
      </c>
      <c r="AG51" s="36">
        <f t="shared" ca="1" si="53"/>
        <v>0</v>
      </c>
      <c r="AH51" s="36">
        <f t="shared" ca="1" si="53"/>
        <v>0</v>
      </c>
      <c r="AI51" s="36">
        <f t="shared" ca="1" si="53"/>
        <v>0</v>
      </c>
      <c r="AJ51" s="36">
        <f t="shared" ca="1" si="53"/>
        <v>0</v>
      </c>
      <c r="AK51" s="36">
        <f t="shared" ca="1" si="53"/>
        <v>0</v>
      </c>
      <c r="AL51" s="36">
        <f t="shared" ca="1" si="53"/>
        <v>0</v>
      </c>
      <c r="AM51" s="36">
        <f t="shared" ca="1" si="53"/>
        <v>0</v>
      </c>
      <c r="AN51" s="36">
        <f t="shared" ca="1" si="53"/>
        <v>0</v>
      </c>
      <c r="AO51" s="36">
        <f t="shared" ca="1" si="53"/>
        <v>0</v>
      </c>
      <c r="AP51" s="36">
        <f t="shared" ca="1" si="53"/>
        <v>0</v>
      </c>
      <c r="AQ51" s="36">
        <f t="shared" ca="1" si="53"/>
        <v>0</v>
      </c>
      <c r="AR51" s="36">
        <f t="shared" ca="1" si="53"/>
        <v>0</v>
      </c>
      <c r="AS51" s="36">
        <f t="shared" ca="1" si="53"/>
        <v>0</v>
      </c>
      <c r="AT51" s="36">
        <f t="shared" ca="1" si="53"/>
        <v>0</v>
      </c>
      <c r="AU51" s="37">
        <f t="shared" ca="1" si="53"/>
        <v>0</v>
      </c>
      <c r="BO51" s="156" t="str">
        <f t="shared" si="50"/>
        <v>Expected Debt Principal Repayments</v>
      </c>
      <c r="BP51" s="150">
        <f t="shared" ca="1" si="54"/>
        <v>0</v>
      </c>
      <c r="BQ51" s="150">
        <f t="shared" ca="1" si="54"/>
        <v>0</v>
      </c>
      <c r="BR51" s="150">
        <f t="shared" ca="1" si="55"/>
        <v>0</v>
      </c>
      <c r="BS51" s="150">
        <f t="shared" ca="1" si="55"/>
        <v>0</v>
      </c>
      <c r="BT51" s="150">
        <f t="shared" ca="1" si="55"/>
        <v>0</v>
      </c>
      <c r="BU51" s="150">
        <f t="shared" ca="1" si="55"/>
        <v>0</v>
      </c>
      <c r="BV51" s="150">
        <f t="shared" ca="1" si="55"/>
        <v>0</v>
      </c>
      <c r="BW51" s="150">
        <f t="shared" ca="1" si="56"/>
        <v>0</v>
      </c>
      <c r="BX51" s="150">
        <f t="shared" ca="1" si="56"/>
        <v>0</v>
      </c>
      <c r="BY51" s="150">
        <f t="shared" ca="1" si="56"/>
        <v>0</v>
      </c>
      <c r="BZ51" s="150">
        <f t="shared" ca="1" si="56"/>
        <v>0</v>
      </c>
      <c r="CA51" s="150">
        <f t="shared" ca="1" si="56"/>
        <v>0</v>
      </c>
      <c r="CB51" s="150">
        <f t="shared" ca="1" si="56"/>
        <v>0</v>
      </c>
      <c r="CC51" s="150">
        <f t="shared" ca="1" si="56"/>
        <v>0</v>
      </c>
      <c r="CD51" s="150">
        <f t="shared" ca="1" si="56"/>
        <v>0</v>
      </c>
      <c r="CE51" s="150">
        <f t="shared" ca="1" si="56"/>
        <v>0</v>
      </c>
      <c r="CF51" s="150">
        <f t="shared" ca="1" si="56"/>
        <v>0</v>
      </c>
      <c r="CG51" s="150">
        <f t="shared" ca="1" si="57"/>
        <v>0</v>
      </c>
      <c r="CH51" s="150">
        <f t="shared" ca="1" si="57"/>
        <v>0</v>
      </c>
      <c r="CI51" s="150">
        <f t="shared" ca="1" si="57"/>
        <v>0</v>
      </c>
      <c r="CJ51" s="150">
        <f t="shared" ca="1" si="57"/>
        <v>0</v>
      </c>
      <c r="CK51" s="150">
        <f t="shared" ca="1" si="57"/>
        <v>0</v>
      </c>
      <c r="CL51" s="150">
        <f t="shared" ca="1" si="57"/>
        <v>0</v>
      </c>
      <c r="CM51" s="150">
        <f t="shared" ca="1" si="57"/>
        <v>0</v>
      </c>
      <c r="CN51" s="150">
        <f t="shared" ca="1" si="57"/>
        <v>0</v>
      </c>
      <c r="CO51" s="150">
        <f t="shared" ca="1" si="57"/>
        <v>0</v>
      </c>
      <c r="CP51" s="150">
        <f t="shared" ca="1" si="57"/>
        <v>0</v>
      </c>
      <c r="CQ51" s="150">
        <f t="shared" ca="1" si="58"/>
        <v>0</v>
      </c>
      <c r="CR51" s="150">
        <f t="shared" ca="1" si="58"/>
        <v>0</v>
      </c>
      <c r="CS51" s="150">
        <f t="shared" ca="1" si="58"/>
        <v>0</v>
      </c>
      <c r="CT51" s="150">
        <f t="shared" ca="1" si="58"/>
        <v>0</v>
      </c>
      <c r="CU51" s="150">
        <f t="shared" ca="1" si="58"/>
        <v>0</v>
      </c>
      <c r="CV51" s="150">
        <f t="shared" ca="1" si="58"/>
        <v>0</v>
      </c>
      <c r="CW51" s="150">
        <f t="shared" ca="1" si="58"/>
        <v>0</v>
      </c>
      <c r="CX51" s="151">
        <f t="shared" ca="1" si="58"/>
        <v>0</v>
      </c>
    </row>
    <row r="52" spans="3:102" hidden="1" outlineLevel="1" x14ac:dyDescent="0.25">
      <c r="C52" s="4" t="str">
        <f t="shared" si="1"/>
        <v>Line 52: Debt Principal payment required. This is a calculation. This is simply the basecase multiplied by the relative scenario.</v>
      </c>
      <c r="E52" s="4">
        <f t="shared" si="2"/>
        <v>52</v>
      </c>
      <c r="F52" s="4" t="s">
        <v>8</v>
      </c>
      <c r="G52" s="4" t="s">
        <v>10</v>
      </c>
      <c r="H52" s="1" t="s">
        <v>21</v>
      </c>
      <c r="I52" s="1" t="s">
        <v>10</v>
      </c>
      <c r="K52" s="1" t="s">
        <v>247</v>
      </c>
      <c r="M52" s="35">
        <f t="shared" ca="1" si="53"/>
        <v>0</v>
      </c>
      <c r="N52" s="36">
        <f t="shared" ca="1" si="53"/>
        <v>0</v>
      </c>
      <c r="O52" s="36">
        <f t="shared" ca="1" si="53"/>
        <v>0</v>
      </c>
      <c r="P52" s="36">
        <f t="shared" ca="1" si="53"/>
        <v>0</v>
      </c>
      <c r="Q52" s="36">
        <f t="shared" ca="1" si="53"/>
        <v>0</v>
      </c>
      <c r="R52" s="36">
        <f t="shared" ca="1" si="53"/>
        <v>0</v>
      </c>
      <c r="S52" s="36">
        <f t="shared" ca="1" si="53"/>
        <v>0</v>
      </c>
      <c r="T52" s="36">
        <f t="shared" ca="1" si="53"/>
        <v>0</v>
      </c>
      <c r="U52" s="36">
        <f t="shared" ca="1" si="53"/>
        <v>0</v>
      </c>
      <c r="V52" s="36">
        <f t="shared" ca="1" si="53"/>
        <v>0</v>
      </c>
      <c r="W52" s="36">
        <f t="shared" ca="1" si="53"/>
        <v>0</v>
      </c>
      <c r="X52" s="36">
        <f t="shared" ca="1" si="53"/>
        <v>0</v>
      </c>
      <c r="Y52" s="36">
        <f t="shared" ca="1" si="53"/>
        <v>0</v>
      </c>
      <c r="Z52" s="36">
        <f t="shared" ca="1" si="53"/>
        <v>0</v>
      </c>
      <c r="AA52" s="36">
        <f t="shared" ca="1" si="53"/>
        <v>0</v>
      </c>
      <c r="AB52" s="36">
        <f t="shared" ca="1" si="53"/>
        <v>0</v>
      </c>
      <c r="AC52" s="36">
        <f t="shared" ca="1" si="53"/>
        <v>0</v>
      </c>
      <c r="AD52" s="36">
        <f t="shared" ca="1" si="53"/>
        <v>0</v>
      </c>
      <c r="AE52" s="36">
        <f t="shared" ca="1" si="53"/>
        <v>0</v>
      </c>
      <c r="AF52" s="36">
        <f t="shared" ca="1" si="53"/>
        <v>0</v>
      </c>
      <c r="AG52" s="36">
        <f t="shared" ca="1" si="53"/>
        <v>0</v>
      </c>
      <c r="AH52" s="36">
        <f t="shared" ca="1" si="53"/>
        <v>0</v>
      </c>
      <c r="AI52" s="36">
        <f t="shared" ca="1" si="53"/>
        <v>0</v>
      </c>
      <c r="AJ52" s="36">
        <f t="shared" ca="1" si="53"/>
        <v>0</v>
      </c>
      <c r="AK52" s="36">
        <f t="shared" ca="1" si="53"/>
        <v>0</v>
      </c>
      <c r="AL52" s="36">
        <f t="shared" ca="1" si="53"/>
        <v>0</v>
      </c>
      <c r="AM52" s="36">
        <f t="shared" ca="1" si="53"/>
        <v>0</v>
      </c>
      <c r="AN52" s="36">
        <f t="shared" ca="1" si="53"/>
        <v>0</v>
      </c>
      <c r="AO52" s="36">
        <f t="shared" ca="1" si="53"/>
        <v>0</v>
      </c>
      <c r="AP52" s="36">
        <f t="shared" ca="1" si="53"/>
        <v>0</v>
      </c>
      <c r="AQ52" s="36">
        <f t="shared" ca="1" si="53"/>
        <v>0</v>
      </c>
      <c r="AR52" s="36">
        <f t="shared" ca="1" si="53"/>
        <v>0</v>
      </c>
      <c r="AS52" s="36">
        <f t="shared" ca="1" si="53"/>
        <v>0</v>
      </c>
      <c r="AT52" s="36">
        <f t="shared" ca="1" si="53"/>
        <v>0</v>
      </c>
      <c r="AU52" s="37">
        <f t="shared" ca="1" si="53"/>
        <v>0</v>
      </c>
      <c r="BO52" s="156" t="str">
        <f t="shared" si="50"/>
        <v>Expected Debt Interest Repayments</v>
      </c>
      <c r="BP52" s="150">
        <f t="shared" ca="1" si="54"/>
        <v>0</v>
      </c>
      <c r="BQ52" s="150">
        <f t="shared" ca="1" si="54"/>
        <v>0</v>
      </c>
      <c r="BR52" s="150">
        <f t="shared" ca="1" si="55"/>
        <v>0</v>
      </c>
      <c r="BS52" s="150">
        <f t="shared" ca="1" si="55"/>
        <v>0</v>
      </c>
      <c r="BT52" s="150">
        <f t="shared" ca="1" si="55"/>
        <v>0</v>
      </c>
      <c r="BU52" s="150">
        <f t="shared" ca="1" si="55"/>
        <v>0</v>
      </c>
      <c r="BV52" s="150">
        <f t="shared" ca="1" si="55"/>
        <v>0</v>
      </c>
      <c r="BW52" s="150">
        <f t="shared" ca="1" si="56"/>
        <v>0</v>
      </c>
      <c r="BX52" s="150">
        <f t="shared" ca="1" si="56"/>
        <v>0</v>
      </c>
      <c r="BY52" s="150">
        <f t="shared" ca="1" si="56"/>
        <v>0</v>
      </c>
      <c r="BZ52" s="150">
        <f t="shared" ca="1" si="56"/>
        <v>0</v>
      </c>
      <c r="CA52" s="150">
        <f t="shared" ca="1" si="56"/>
        <v>0</v>
      </c>
      <c r="CB52" s="150">
        <f t="shared" ca="1" si="56"/>
        <v>0</v>
      </c>
      <c r="CC52" s="150">
        <f t="shared" ca="1" si="56"/>
        <v>0</v>
      </c>
      <c r="CD52" s="150">
        <f t="shared" ca="1" si="56"/>
        <v>0</v>
      </c>
      <c r="CE52" s="150">
        <f t="shared" ca="1" si="56"/>
        <v>0</v>
      </c>
      <c r="CF52" s="150">
        <f t="shared" ca="1" si="56"/>
        <v>0</v>
      </c>
      <c r="CG52" s="150">
        <f t="shared" ca="1" si="57"/>
        <v>0</v>
      </c>
      <c r="CH52" s="150">
        <f t="shared" ca="1" si="57"/>
        <v>0</v>
      </c>
      <c r="CI52" s="150">
        <f t="shared" ca="1" si="57"/>
        <v>0</v>
      </c>
      <c r="CJ52" s="150">
        <f t="shared" ca="1" si="57"/>
        <v>0</v>
      </c>
      <c r="CK52" s="150">
        <f t="shared" ca="1" si="57"/>
        <v>0</v>
      </c>
      <c r="CL52" s="150">
        <f t="shared" ca="1" si="57"/>
        <v>0</v>
      </c>
      <c r="CM52" s="150">
        <f t="shared" ca="1" si="57"/>
        <v>0</v>
      </c>
      <c r="CN52" s="150">
        <f t="shared" ca="1" si="57"/>
        <v>0</v>
      </c>
      <c r="CO52" s="150">
        <f t="shared" ca="1" si="57"/>
        <v>0</v>
      </c>
      <c r="CP52" s="150">
        <f t="shared" ca="1" si="57"/>
        <v>0</v>
      </c>
      <c r="CQ52" s="150">
        <f t="shared" ca="1" si="58"/>
        <v>0</v>
      </c>
      <c r="CR52" s="150">
        <f t="shared" ca="1" si="58"/>
        <v>0</v>
      </c>
      <c r="CS52" s="150">
        <f t="shared" ca="1" si="58"/>
        <v>0</v>
      </c>
      <c r="CT52" s="150">
        <f t="shared" ca="1" si="58"/>
        <v>0</v>
      </c>
      <c r="CU52" s="150">
        <f t="shared" ca="1" si="58"/>
        <v>0</v>
      </c>
      <c r="CV52" s="150">
        <f t="shared" ca="1" si="58"/>
        <v>0</v>
      </c>
      <c r="CW52" s="150">
        <f t="shared" ca="1" si="58"/>
        <v>0</v>
      </c>
      <c r="CX52" s="151">
        <f t="shared" ca="1" si="58"/>
        <v>0</v>
      </c>
    </row>
    <row r="53" spans="3:102" hidden="1" outlineLevel="1" x14ac:dyDescent="0.25">
      <c r="C53" s="4" t="str">
        <f t="shared" si="1"/>
        <v>Line 53: Debt Interest payment required. This is a calculation. This is simply the basecase multiplied by the relative scenario.</v>
      </c>
      <c r="E53" s="4">
        <f t="shared" si="2"/>
        <v>53</v>
      </c>
      <c r="F53" s="4" t="s">
        <v>8</v>
      </c>
      <c r="G53" s="4" t="s">
        <v>10</v>
      </c>
      <c r="H53" s="1" t="s">
        <v>21</v>
      </c>
      <c r="I53" s="1" t="s">
        <v>10</v>
      </c>
      <c r="K53" s="1" t="s">
        <v>46</v>
      </c>
      <c r="M53" s="35">
        <f t="shared" ca="1" si="53"/>
        <v>0</v>
      </c>
      <c r="N53" s="36">
        <f t="shared" ca="1" si="53"/>
        <v>0</v>
      </c>
      <c r="O53" s="36">
        <f t="shared" ca="1" si="53"/>
        <v>0</v>
      </c>
      <c r="P53" s="36">
        <f t="shared" ca="1" si="53"/>
        <v>0</v>
      </c>
      <c r="Q53" s="36">
        <f t="shared" ca="1" si="53"/>
        <v>0</v>
      </c>
      <c r="R53" s="36">
        <f t="shared" ca="1" si="53"/>
        <v>0</v>
      </c>
      <c r="S53" s="36">
        <f t="shared" ca="1" si="53"/>
        <v>0</v>
      </c>
      <c r="T53" s="36">
        <f t="shared" ca="1" si="53"/>
        <v>0</v>
      </c>
      <c r="U53" s="36">
        <f t="shared" ca="1" si="53"/>
        <v>0</v>
      </c>
      <c r="V53" s="36">
        <f t="shared" ca="1" si="53"/>
        <v>0</v>
      </c>
      <c r="W53" s="36">
        <f t="shared" ca="1" si="53"/>
        <v>0</v>
      </c>
      <c r="X53" s="36">
        <f t="shared" ca="1" si="53"/>
        <v>0</v>
      </c>
      <c r="Y53" s="36">
        <f t="shared" ca="1" si="53"/>
        <v>0</v>
      </c>
      <c r="Z53" s="36">
        <f t="shared" ca="1" si="53"/>
        <v>0</v>
      </c>
      <c r="AA53" s="36">
        <f t="shared" ca="1" si="53"/>
        <v>0</v>
      </c>
      <c r="AB53" s="36">
        <f t="shared" ca="1" si="53"/>
        <v>0</v>
      </c>
      <c r="AC53" s="36">
        <f t="shared" ca="1" si="53"/>
        <v>0</v>
      </c>
      <c r="AD53" s="36">
        <f t="shared" ca="1" si="53"/>
        <v>0</v>
      </c>
      <c r="AE53" s="36">
        <f t="shared" ca="1" si="53"/>
        <v>0</v>
      </c>
      <c r="AF53" s="36">
        <f t="shared" ca="1" si="53"/>
        <v>0</v>
      </c>
      <c r="AG53" s="36">
        <f t="shared" ca="1" si="53"/>
        <v>0</v>
      </c>
      <c r="AH53" s="36">
        <f t="shared" ca="1" si="53"/>
        <v>0</v>
      </c>
      <c r="AI53" s="36">
        <f t="shared" ca="1" si="53"/>
        <v>0</v>
      </c>
      <c r="AJ53" s="36">
        <f t="shared" ca="1" si="53"/>
        <v>0</v>
      </c>
      <c r="AK53" s="36">
        <f t="shared" ca="1" si="53"/>
        <v>0</v>
      </c>
      <c r="AL53" s="36">
        <f t="shared" ca="1" si="53"/>
        <v>0</v>
      </c>
      <c r="AM53" s="36">
        <f t="shared" ca="1" si="53"/>
        <v>0</v>
      </c>
      <c r="AN53" s="36">
        <f t="shared" ca="1" si="53"/>
        <v>0</v>
      </c>
      <c r="AO53" s="36">
        <f t="shared" ca="1" si="53"/>
        <v>0</v>
      </c>
      <c r="AP53" s="36">
        <f t="shared" ca="1" si="53"/>
        <v>0</v>
      </c>
      <c r="AQ53" s="36">
        <f t="shared" ca="1" si="53"/>
        <v>0</v>
      </c>
      <c r="AR53" s="36">
        <f t="shared" ca="1" si="53"/>
        <v>0</v>
      </c>
      <c r="AS53" s="36">
        <f t="shared" ca="1" si="53"/>
        <v>0</v>
      </c>
      <c r="AT53" s="36">
        <f t="shared" ca="1" si="53"/>
        <v>0</v>
      </c>
      <c r="AU53" s="37">
        <f t="shared" ca="1" si="53"/>
        <v>0</v>
      </c>
      <c r="BO53" s="156" t="str">
        <f t="shared" si="50"/>
        <v>Direct Support payments</v>
      </c>
      <c r="BP53" s="150">
        <f ca="1">-M55</f>
        <v>0</v>
      </c>
      <c r="BQ53" s="150">
        <f ca="1">-N55</f>
        <v>0</v>
      </c>
      <c r="BR53" s="150">
        <f t="shared" ref="BR53:BV53" ca="1" si="59">-O55</f>
        <v>0</v>
      </c>
      <c r="BS53" s="150">
        <f t="shared" ca="1" si="59"/>
        <v>0</v>
      </c>
      <c r="BT53" s="150">
        <f t="shared" ca="1" si="59"/>
        <v>0</v>
      </c>
      <c r="BU53" s="150">
        <f t="shared" ca="1" si="59"/>
        <v>0</v>
      </c>
      <c r="BV53" s="150">
        <f t="shared" ca="1" si="59"/>
        <v>0</v>
      </c>
      <c r="BW53" s="150">
        <f t="shared" ref="BW53:CX53" ca="1" si="60">-T55</f>
        <v>0</v>
      </c>
      <c r="BX53" s="150">
        <f t="shared" ca="1" si="60"/>
        <v>0</v>
      </c>
      <c r="BY53" s="150">
        <f t="shared" ca="1" si="60"/>
        <v>0</v>
      </c>
      <c r="BZ53" s="150">
        <f t="shared" ca="1" si="60"/>
        <v>0</v>
      </c>
      <c r="CA53" s="150">
        <f t="shared" ca="1" si="60"/>
        <v>0</v>
      </c>
      <c r="CB53" s="150">
        <f t="shared" ca="1" si="60"/>
        <v>0</v>
      </c>
      <c r="CC53" s="150">
        <f t="shared" ca="1" si="60"/>
        <v>0</v>
      </c>
      <c r="CD53" s="150">
        <f t="shared" ca="1" si="60"/>
        <v>0</v>
      </c>
      <c r="CE53" s="150">
        <f t="shared" ca="1" si="60"/>
        <v>0</v>
      </c>
      <c r="CF53" s="150">
        <f t="shared" ca="1" si="60"/>
        <v>0</v>
      </c>
      <c r="CG53" s="150">
        <f t="shared" ca="1" si="60"/>
        <v>0</v>
      </c>
      <c r="CH53" s="150">
        <f t="shared" ca="1" si="60"/>
        <v>0</v>
      </c>
      <c r="CI53" s="150">
        <f t="shared" ca="1" si="60"/>
        <v>0</v>
      </c>
      <c r="CJ53" s="150">
        <f t="shared" ca="1" si="60"/>
        <v>0</v>
      </c>
      <c r="CK53" s="150">
        <f t="shared" ca="1" si="60"/>
        <v>0</v>
      </c>
      <c r="CL53" s="150">
        <f t="shared" ca="1" si="60"/>
        <v>0</v>
      </c>
      <c r="CM53" s="150">
        <f t="shared" ca="1" si="60"/>
        <v>0</v>
      </c>
      <c r="CN53" s="150">
        <f t="shared" ca="1" si="60"/>
        <v>0</v>
      </c>
      <c r="CO53" s="150">
        <f t="shared" ca="1" si="60"/>
        <v>0</v>
      </c>
      <c r="CP53" s="150">
        <f t="shared" ca="1" si="60"/>
        <v>0</v>
      </c>
      <c r="CQ53" s="150">
        <f t="shared" ca="1" si="60"/>
        <v>0</v>
      </c>
      <c r="CR53" s="150">
        <f t="shared" ca="1" si="60"/>
        <v>0</v>
      </c>
      <c r="CS53" s="150">
        <f t="shared" ca="1" si="60"/>
        <v>0</v>
      </c>
      <c r="CT53" s="150">
        <f t="shared" ca="1" si="60"/>
        <v>0</v>
      </c>
      <c r="CU53" s="150">
        <f t="shared" ca="1" si="60"/>
        <v>0</v>
      </c>
      <c r="CV53" s="150">
        <f t="shared" ca="1" si="60"/>
        <v>0</v>
      </c>
      <c r="CW53" s="150">
        <f t="shared" ca="1" si="60"/>
        <v>0</v>
      </c>
      <c r="CX53" s="151">
        <f t="shared" ca="1" si="60"/>
        <v>0</v>
      </c>
    </row>
    <row r="54" spans="3:102" hidden="1" outlineLevel="1" x14ac:dyDescent="0.25">
      <c r="C54" s="4" t="str">
        <f t="shared" si="1"/>
        <v>Line 54: Net cashflow after debt servicing. This is a calculation. This is the sum of scenario income and costs</v>
      </c>
      <c r="E54" s="4">
        <f t="shared" si="2"/>
        <v>54</v>
      </c>
      <c r="F54" s="4" t="s">
        <v>8</v>
      </c>
      <c r="G54" s="4" t="s">
        <v>10</v>
      </c>
      <c r="H54" s="1" t="s">
        <v>52</v>
      </c>
      <c r="I54" s="1" t="s">
        <v>10</v>
      </c>
      <c r="K54" s="1" t="s">
        <v>16</v>
      </c>
      <c r="M54" s="35">
        <f ca="1">SUM(M50:M53)</f>
        <v>0</v>
      </c>
      <c r="N54" s="36">
        <f t="shared" ref="N54:AU54" ca="1" si="61">SUM(N50:N53)</f>
        <v>0</v>
      </c>
      <c r="O54" s="36">
        <f t="shared" ca="1" si="61"/>
        <v>0</v>
      </c>
      <c r="P54" s="36">
        <f t="shared" ca="1" si="61"/>
        <v>0</v>
      </c>
      <c r="Q54" s="36">
        <f t="shared" ca="1" si="61"/>
        <v>0</v>
      </c>
      <c r="R54" s="36">
        <f t="shared" ca="1" si="61"/>
        <v>0</v>
      </c>
      <c r="S54" s="36">
        <f t="shared" ca="1" si="61"/>
        <v>0</v>
      </c>
      <c r="T54" s="36">
        <f t="shared" ca="1" si="61"/>
        <v>0</v>
      </c>
      <c r="U54" s="36">
        <f t="shared" ca="1" si="61"/>
        <v>0</v>
      </c>
      <c r="V54" s="36">
        <f t="shared" ca="1" si="61"/>
        <v>0</v>
      </c>
      <c r="W54" s="36">
        <f t="shared" ca="1" si="61"/>
        <v>0</v>
      </c>
      <c r="X54" s="36">
        <f t="shared" ca="1" si="61"/>
        <v>0</v>
      </c>
      <c r="Y54" s="36">
        <f t="shared" ca="1" si="61"/>
        <v>0</v>
      </c>
      <c r="Z54" s="36">
        <f t="shared" ca="1" si="61"/>
        <v>0</v>
      </c>
      <c r="AA54" s="36">
        <f t="shared" ca="1" si="61"/>
        <v>0</v>
      </c>
      <c r="AB54" s="36">
        <f t="shared" ca="1" si="61"/>
        <v>0</v>
      </c>
      <c r="AC54" s="36">
        <f t="shared" ca="1" si="61"/>
        <v>0</v>
      </c>
      <c r="AD54" s="36">
        <f t="shared" ca="1" si="61"/>
        <v>0</v>
      </c>
      <c r="AE54" s="36">
        <f t="shared" ca="1" si="61"/>
        <v>0</v>
      </c>
      <c r="AF54" s="36">
        <f t="shared" ca="1" si="61"/>
        <v>0</v>
      </c>
      <c r="AG54" s="36">
        <f t="shared" ca="1" si="61"/>
        <v>0</v>
      </c>
      <c r="AH54" s="36">
        <f t="shared" ca="1" si="61"/>
        <v>0</v>
      </c>
      <c r="AI54" s="36">
        <f t="shared" ca="1" si="61"/>
        <v>0</v>
      </c>
      <c r="AJ54" s="36">
        <f t="shared" ca="1" si="61"/>
        <v>0</v>
      </c>
      <c r="AK54" s="36">
        <f t="shared" ca="1" si="61"/>
        <v>0</v>
      </c>
      <c r="AL54" s="36">
        <f t="shared" ca="1" si="61"/>
        <v>0</v>
      </c>
      <c r="AM54" s="36">
        <f t="shared" ca="1" si="61"/>
        <v>0</v>
      </c>
      <c r="AN54" s="36">
        <f t="shared" ca="1" si="61"/>
        <v>0</v>
      </c>
      <c r="AO54" s="36">
        <f t="shared" ca="1" si="61"/>
        <v>0</v>
      </c>
      <c r="AP54" s="36">
        <f t="shared" ca="1" si="61"/>
        <v>0</v>
      </c>
      <c r="AQ54" s="36">
        <f t="shared" ca="1" si="61"/>
        <v>0</v>
      </c>
      <c r="AR54" s="36">
        <f t="shared" ca="1" si="61"/>
        <v>0</v>
      </c>
      <c r="AS54" s="36">
        <f t="shared" ca="1" si="61"/>
        <v>0</v>
      </c>
      <c r="AT54" s="36">
        <f t="shared" ca="1" si="61"/>
        <v>0</v>
      </c>
      <c r="AU54" s="37">
        <f t="shared" ca="1" si="61"/>
        <v>0</v>
      </c>
      <c r="BO54" s="157" t="str">
        <f t="shared" si="50"/>
        <v>Direct Government receipts</v>
      </c>
      <c r="BP54" s="148">
        <f ca="1">M56</f>
        <v>0</v>
      </c>
      <c r="BQ54" s="148">
        <f ca="1">N56</f>
        <v>0</v>
      </c>
      <c r="BR54" s="148">
        <f t="shared" ref="BR54:BV54" ca="1" si="62">O56</f>
        <v>0</v>
      </c>
      <c r="BS54" s="148">
        <f t="shared" ca="1" si="62"/>
        <v>0</v>
      </c>
      <c r="BT54" s="148">
        <f t="shared" ca="1" si="62"/>
        <v>0</v>
      </c>
      <c r="BU54" s="148">
        <f t="shared" ca="1" si="62"/>
        <v>0</v>
      </c>
      <c r="BV54" s="148">
        <f t="shared" ca="1" si="62"/>
        <v>0</v>
      </c>
      <c r="BW54" s="148">
        <f t="shared" ref="BW54:CX54" ca="1" si="63">T56</f>
        <v>0</v>
      </c>
      <c r="BX54" s="148">
        <f t="shared" ca="1" si="63"/>
        <v>0</v>
      </c>
      <c r="BY54" s="148">
        <f t="shared" ca="1" si="63"/>
        <v>0</v>
      </c>
      <c r="BZ54" s="148">
        <f t="shared" ca="1" si="63"/>
        <v>0</v>
      </c>
      <c r="CA54" s="148">
        <f t="shared" ca="1" si="63"/>
        <v>0</v>
      </c>
      <c r="CB54" s="148">
        <f t="shared" ca="1" si="63"/>
        <v>0</v>
      </c>
      <c r="CC54" s="148">
        <f t="shared" ca="1" si="63"/>
        <v>0</v>
      </c>
      <c r="CD54" s="148">
        <f t="shared" ca="1" si="63"/>
        <v>0</v>
      </c>
      <c r="CE54" s="148">
        <f t="shared" ca="1" si="63"/>
        <v>0</v>
      </c>
      <c r="CF54" s="148">
        <f t="shared" ca="1" si="63"/>
        <v>0</v>
      </c>
      <c r="CG54" s="148">
        <f t="shared" ca="1" si="63"/>
        <v>0</v>
      </c>
      <c r="CH54" s="148">
        <f t="shared" ca="1" si="63"/>
        <v>0</v>
      </c>
      <c r="CI54" s="148">
        <f t="shared" ca="1" si="63"/>
        <v>0</v>
      </c>
      <c r="CJ54" s="148">
        <f t="shared" ca="1" si="63"/>
        <v>0</v>
      </c>
      <c r="CK54" s="148">
        <f t="shared" ca="1" si="63"/>
        <v>0</v>
      </c>
      <c r="CL54" s="148">
        <f t="shared" ca="1" si="63"/>
        <v>0</v>
      </c>
      <c r="CM54" s="148">
        <f t="shared" ca="1" si="63"/>
        <v>0</v>
      </c>
      <c r="CN54" s="148">
        <f t="shared" ca="1" si="63"/>
        <v>0</v>
      </c>
      <c r="CO54" s="148">
        <f t="shared" ca="1" si="63"/>
        <v>0</v>
      </c>
      <c r="CP54" s="148">
        <f t="shared" ca="1" si="63"/>
        <v>0</v>
      </c>
      <c r="CQ54" s="148">
        <f t="shared" ca="1" si="63"/>
        <v>0</v>
      </c>
      <c r="CR54" s="148">
        <f t="shared" ca="1" si="63"/>
        <v>0</v>
      </c>
      <c r="CS54" s="148">
        <f t="shared" ca="1" si="63"/>
        <v>0</v>
      </c>
      <c r="CT54" s="148">
        <f t="shared" ca="1" si="63"/>
        <v>0</v>
      </c>
      <c r="CU54" s="148">
        <f t="shared" ca="1" si="63"/>
        <v>0</v>
      </c>
      <c r="CV54" s="148">
        <f t="shared" ca="1" si="63"/>
        <v>0</v>
      </c>
      <c r="CW54" s="148">
        <f t="shared" ca="1" si="63"/>
        <v>0</v>
      </c>
      <c r="CX54" s="149">
        <f t="shared" ca="1" si="63"/>
        <v>0</v>
      </c>
    </row>
    <row r="55" spans="3:102" hidden="1" outlineLevel="1" x14ac:dyDescent="0.25">
      <c r="C55" s="4" t="str">
        <f t="shared" si="1"/>
        <v>Line 55: Direct Support payments. This is a calculation. This is simply the basecase multiplied by the relative scenario.</v>
      </c>
      <c r="E55" s="4">
        <f t="shared" si="2"/>
        <v>55</v>
      </c>
      <c r="F55" s="4" t="s">
        <v>8</v>
      </c>
      <c r="G55" s="4" t="s">
        <v>10</v>
      </c>
      <c r="H55" s="1" t="s">
        <v>21</v>
      </c>
      <c r="I55" s="1" t="s">
        <v>10</v>
      </c>
      <c r="K55" s="1" t="str">
        <f>K40</f>
        <v>Direct Support payments</v>
      </c>
      <c r="M55" s="38">
        <f t="shared" ref="M55:AU56" ca="1" si="64">M40*M47</f>
        <v>0</v>
      </c>
      <c r="N55" s="39">
        <f t="shared" ca="1" si="64"/>
        <v>0</v>
      </c>
      <c r="O55" s="39">
        <f t="shared" ca="1" si="64"/>
        <v>0</v>
      </c>
      <c r="P55" s="39">
        <f t="shared" ca="1" si="64"/>
        <v>0</v>
      </c>
      <c r="Q55" s="39">
        <f t="shared" ca="1" si="64"/>
        <v>0</v>
      </c>
      <c r="R55" s="39">
        <f t="shared" ca="1" si="64"/>
        <v>0</v>
      </c>
      <c r="S55" s="39">
        <f t="shared" ca="1" si="64"/>
        <v>0</v>
      </c>
      <c r="T55" s="39">
        <f t="shared" ca="1" si="64"/>
        <v>0</v>
      </c>
      <c r="U55" s="39">
        <f t="shared" ca="1" si="64"/>
        <v>0</v>
      </c>
      <c r="V55" s="39">
        <f t="shared" ca="1" si="64"/>
        <v>0</v>
      </c>
      <c r="W55" s="39">
        <f t="shared" ca="1" si="64"/>
        <v>0</v>
      </c>
      <c r="X55" s="39">
        <f t="shared" ca="1" si="64"/>
        <v>0</v>
      </c>
      <c r="Y55" s="39">
        <f t="shared" ca="1" si="64"/>
        <v>0</v>
      </c>
      <c r="Z55" s="39">
        <f t="shared" ca="1" si="64"/>
        <v>0</v>
      </c>
      <c r="AA55" s="39">
        <f t="shared" ca="1" si="64"/>
        <v>0</v>
      </c>
      <c r="AB55" s="39">
        <f t="shared" ca="1" si="64"/>
        <v>0</v>
      </c>
      <c r="AC55" s="39">
        <f t="shared" ca="1" si="64"/>
        <v>0</v>
      </c>
      <c r="AD55" s="39">
        <f t="shared" ca="1" si="64"/>
        <v>0</v>
      </c>
      <c r="AE55" s="39">
        <f t="shared" ca="1" si="64"/>
        <v>0</v>
      </c>
      <c r="AF55" s="39">
        <f t="shared" ca="1" si="64"/>
        <v>0</v>
      </c>
      <c r="AG55" s="39">
        <f t="shared" ca="1" si="64"/>
        <v>0</v>
      </c>
      <c r="AH55" s="39">
        <f t="shared" ca="1" si="64"/>
        <v>0</v>
      </c>
      <c r="AI55" s="39">
        <f t="shared" ca="1" si="64"/>
        <v>0</v>
      </c>
      <c r="AJ55" s="39">
        <f t="shared" ca="1" si="64"/>
        <v>0</v>
      </c>
      <c r="AK55" s="39">
        <f t="shared" ca="1" si="64"/>
        <v>0</v>
      </c>
      <c r="AL55" s="39">
        <f t="shared" ca="1" si="64"/>
        <v>0</v>
      </c>
      <c r="AM55" s="39">
        <f t="shared" ca="1" si="64"/>
        <v>0</v>
      </c>
      <c r="AN55" s="39">
        <f t="shared" ca="1" si="64"/>
        <v>0</v>
      </c>
      <c r="AO55" s="39">
        <f t="shared" ca="1" si="64"/>
        <v>0</v>
      </c>
      <c r="AP55" s="39">
        <f t="shared" ca="1" si="64"/>
        <v>0</v>
      </c>
      <c r="AQ55" s="39">
        <f t="shared" ca="1" si="64"/>
        <v>0</v>
      </c>
      <c r="AR55" s="39">
        <f t="shared" ca="1" si="64"/>
        <v>0</v>
      </c>
      <c r="AS55" s="39">
        <f t="shared" ca="1" si="64"/>
        <v>0</v>
      </c>
      <c r="AT55" s="39">
        <f t="shared" ca="1" si="64"/>
        <v>0</v>
      </c>
      <c r="AU55" s="40">
        <f t="shared" ca="1" si="64"/>
        <v>0</v>
      </c>
      <c r="BO55" s="155" t="s">
        <v>236</v>
      </c>
      <c r="BP55" s="146">
        <f t="shared" ref="BP55:CX55" ca="1" si="65">BP49-BP50</f>
        <v>0</v>
      </c>
      <c r="BQ55" s="146">
        <f t="shared" ca="1" si="65"/>
        <v>0</v>
      </c>
      <c r="BR55" s="146">
        <f t="shared" ca="1" si="65"/>
        <v>0</v>
      </c>
      <c r="BS55" s="146">
        <f t="shared" ca="1" si="65"/>
        <v>0</v>
      </c>
      <c r="BT55" s="146">
        <f t="shared" ca="1" si="65"/>
        <v>0</v>
      </c>
      <c r="BU55" s="146">
        <f t="shared" ca="1" si="65"/>
        <v>0</v>
      </c>
      <c r="BV55" s="146">
        <f t="shared" ca="1" si="65"/>
        <v>0</v>
      </c>
      <c r="BW55" s="146">
        <f t="shared" ca="1" si="65"/>
        <v>0</v>
      </c>
      <c r="BX55" s="146">
        <f t="shared" ca="1" si="65"/>
        <v>0</v>
      </c>
      <c r="BY55" s="146">
        <f t="shared" ca="1" si="65"/>
        <v>0</v>
      </c>
      <c r="BZ55" s="146">
        <f t="shared" ca="1" si="65"/>
        <v>0</v>
      </c>
      <c r="CA55" s="146">
        <f t="shared" ca="1" si="65"/>
        <v>0</v>
      </c>
      <c r="CB55" s="146">
        <f t="shared" ca="1" si="65"/>
        <v>0</v>
      </c>
      <c r="CC55" s="146">
        <f t="shared" ca="1" si="65"/>
        <v>0</v>
      </c>
      <c r="CD55" s="146">
        <f t="shared" ca="1" si="65"/>
        <v>0</v>
      </c>
      <c r="CE55" s="146">
        <f t="shared" ca="1" si="65"/>
        <v>0</v>
      </c>
      <c r="CF55" s="146">
        <f t="shared" ca="1" si="65"/>
        <v>0</v>
      </c>
      <c r="CG55" s="146">
        <f t="shared" ca="1" si="65"/>
        <v>0</v>
      </c>
      <c r="CH55" s="146">
        <f t="shared" ca="1" si="65"/>
        <v>0</v>
      </c>
      <c r="CI55" s="146">
        <f t="shared" ca="1" si="65"/>
        <v>0</v>
      </c>
      <c r="CJ55" s="146">
        <f t="shared" ca="1" si="65"/>
        <v>0</v>
      </c>
      <c r="CK55" s="146">
        <f t="shared" ca="1" si="65"/>
        <v>0</v>
      </c>
      <c r="CL55" s="146">
        <f t="shared" ca="1" si="65"/>
        <v>0</v>
      </c>
      <c r="CM55" s="146">
        <f t="shared" ca="1" si="65"/>
        <v>0</v>
      </c>
      <c r="CN55" s="146">
        <f t="shared" ca="1" si="65"/>
        <v>0</v>
      </c>
      <c r="CO55" s="146">
        <f t="shared" ca="1" si="65"/>
        <v>0</v>
      </c>
      <c r="CP55" s="146">
        <f t="shared" ca="1" si="65"/>
        <v>0</v>
      </c>
      <c r="CQ55" s="146">
        <f t="shared" ca="1" si="65"/>
        <v>0</v>
      </c>
      <c r="CR55" s="146">
        <f t="shared" ca="1" si="65"/>
        <v>0</v>
      </c>
      <c r="CS55" s="146">
        <f t="shared" ca="1" si="65"/>
        <v>0</v>
      </c>
      <c r="CT55" s="146">
        <f t="shared" ca="1" si="65"/>
        <v>0</v>
      </c>
      <c r="CU55" s="146">
        <f t="shared" ca="1" si="65"/>
        <v>0</v>
      </c>
      <c r="CV55" s="146">
        <f t="shared" ca="1" si="65"/>
        <v>0</v>
      </c>
      <c r="CW55" s="146">
        <f t="shared" ca="1" si="65"/>
        <v>0</v>
      </c>
      <c r="CX55" s="147">
        <f t="shared" ca="1" si="65"/>
        <v>0</v>
      </c>
    </row>
    <row r="56" spans="3:102" ht="15.75" hidden="1" outlineLevel="1" thickBot="1" x14ac:dyDescent="0.3">
      <c r="C56" s="4" t="str">
        <f t="shared" si="1"/>
        <v>Line 56: Direct Government receipts. This is a calculation. This is simply the basecase multiplied by the relative scenario.</v>
      </c>
      <c r="E56" s="4">
        <f t="shared" si="2"/>
        <v>56</v>
      </c>
      <c r="F56" s="4" t="s">
        <v>8</v>
      </c>
      <c r="G56" s="4" t="s">
        <v>10</v>
      </c>
      <c r="H56" s="1" t="s">
        <v>21</v>
      </c>
      <c r="I56" s="1" t="s">
        <v>10</v>
      </c>
      <c r="K56" s="1" t="str">
        <f>K41</f>
        <v>Direct Government receipts</v>
      </c>
      <c r="M56" s="59">
        <f t="shared" ca="1" si="64"/>
        <v>0</v>
      </c>
      <c r="N56" s="60">
        <f t="shared" ca="1" si="64"/>
        <v>0</v>
      </c>
      <c r="O56" s="60">
        <f t="shared" ca="1" si="64"/>
        <v>0</v>
      </c>
      <c r="P56" s="60">
        <f t="shared" ca="1" si="64"/>
        <v>0</v>
      </c>
      <c r="Q56" s="60">
        <f t="shared" ca="1" si="64"/>
        <v>0</v>
      </c>
      <c r="R56" s="60">
        <f t="shared" ca="1" si="64"/>
        <v>0</v>
      </c>
      <c r="S56" s="60">
        <f t="shared" ca="1" si="64"/>
        <v>0</v>
      </c>
      <c r="T56" s="60">
        <f t="shared" ca="1" si="64"/>
        <v>0</v>
      </c>
      <c r="U56" s="60">
        <f t="shared" ca="1" si="64"/>
        <v>0</v>
      </c>
      <c r="V56" s="60">
        <f t="shared" ca="1" si="64"/>
        <v>0</v>
      </c>
      <c r="W56" s="60">
        <f t="shared" ca="1" si="64"/>
        <v>0</v>
      </c>
      <c r="X56" s="60">
        <f t="shared" ca="1" si="64"/>
        <v>0</v>
      </c>
      <c r="Y56" s="60">
        <f t="shared" ca="1" si="64"/>
        <v>0</v>
      </c>
      <c r="Z56" s="60">
        <f t="shared" ca="1" si="64"/>
        <v>0</v>
      </c>
      <c r="AA56" s="60">
        <f t="shared" ca="1" si="64"/>
        <v>0</v>
      </c>
      <c r="AB56" s="60">
        <f t="shared" ca="1" si="64"/>
        <v>0</v>
      </c>
      <c r="AC56" s="60">
        <f t="shared" ca="1" si="64"/>
        <v>0</v>
      </c>
      <c r="AD56" s="60">
        <f t="shared" ca="1" si="64"/>
        <v>0</v>
      </c>
      <c r="AE56" s="60">
        <f t="shared" ca="1" si="64"/>
        <v>0</v>
      </c>
      <c r="AF56" s="60">
        <f t="shared" ca="1" si="64"/>
        <v>0</v>
      </c>
      <c r="AG56" s="60">
        <f t="shared" ca="1" si="64"/>
        <v>0</v>
      </c>
      <c r="AH56" s="60">
        <f t="shared" ca="1" si="64"/>
        <v>0</v>
      </c>
      <c r="AI56" s="60">
        <f t="shared" ca="1" si="64"/>
        <v>0</v>
      </c>
      <c r="AJ56" s="60">
        <f t="shared" ca="1" si="64"/>
        <v>0</v>
      </c>
      <c r="AK56" s="60">
        <f t="shared" ca="1" si="64"/>
        <v>0</v>
      </c>
      <c r="AL56" s="60">
        <f t="shared" ca="1" si="64"/>
        <v>0</v>
      </c>
      <c r="AM56" s="60">
        <f t="shared" ca="1" si="64"/>
        <v>0</v>
      </c>
      <c r="AN56" s="60">
        <f t="shared" ca="1" si="64"/>
        <v>0</v>
      </c>
      <c r="AO56" s="60">
        <f t="shared" ca="1" si="64"/>
        <v>0</v>
      </c>
      <c r="AP56" s="60">
        <f t="shared" ca="1" si="64"/>
        <v>0</v>
      </c>
      <c r="AQ56" s="60">
        <f t="shared" ca="1" si="64"/>
        <v>0</v>
      </c>
      <c r="AR56" s="60">
        <f t="shared" ca="1" si="64"/>
        <v>0</v>
      </c>
      <c r="AS56" s="60">
        <f t="shared" ca="1" si="64"/>
        <v>0</v>
      </c>
      <c r="AT56" s="60">
        <f t="shared" ca="1" si="64"/>
        <v>0</v>
      </c>
      <c r="AU56" s="61">
        <f t="shared" ca="1" si="64"/>
        <v>0</v>
      </c>
      <c r="BO56" s="156" t="s">
        <v>237</v>
      </c>
      <c r="BP56" s="150">
        <f t="shared" ref="BP56:CX56" ca="1" si="66">BP51+BP52</f>
        <v>0</v>
      </c>
      <c r="BQ56" s="150">
        <f t="shared" ca="1" si="66"/>
        <v>0</v>
      </c>
      <c r="BR56" s="150">
        <f t="shared" ca="1" si="66"/>
        <v>0</v>
      </c>
      <c r="BS56" s="150">
        <f t="shared" ca="1" si="66"/>
        <v>0</v>
      </c>
      <c r="BT56" s="150">
        <f t="shared" ca="1" si="66"/>
        <v>0</v>
      </c>
      <c r="BU56" s="150">
        <f t="shared" ca="1" si="66"/>
        <v>0</v>
      </c>
      <c r="BV56" s="150">
        <f t="shared" ca="1" si="66"/>
        <v>0</v>
      </c>
      <c r="BW56" s="150">
        <f t="shared" ca="1" si="66"/>
        <v>0</v>
      </c>
      <c r="BX56" s="150">
        <f t="shared" ca="1" si="66"/>
        <v>0</v>
      </c>
      <c r="BY56" s="150">
        <f t="shared" ca="1" si="66"/>
        <v>0</v>
      </c>
      <c r="BZ56" s="150">
        <f t="shared" ca="1" si="66"/>
        <v>0</v>
      </c>
      <c r="CA56" s="150">
        <f t="shared" ca="1" si="66"/>
        <v>0</v>
      </c>
      <c r="CB56" s="150">
        <f t="shared" ca="1" si="66"/>
        <v>0</v>
      </c>
      <c r="CC56" s="150">
        <f t="shared" ca="1" si="66"/>
        <v>0</v>
      </c>
      <c r="CD56" s="150">
        <f t="shared" ca="1" si="66"/>
        <v>0</v>
      </c>
      <c r="CE56" s="150">
        <f t="shared" ca="1" si="66"/>
        <v>0</v>
      </c>
      <c r="CF56" s="150">
        <f t="shared" ca="1" si="66"/>
        <v>0</v>
      </c>
      <c r="CG56" s="150">
        <f t="shared" ca="1" si="66"/>
        <v>0</v>
      </c>
      <c r="CH56" s="150">
        <f t="shared" ca="1" si="66"/>
        <v>0</v>
      </c>
      <c r="CI56" s="150">
        <f t="shared" ca="1" si="66"/>
        <v>0</v>
      </c>
      <c r="CJ56" s="150">
        <f t="shared" ca="1" si="66"/>
        <v>0</v>
      </c>
      <c r="CK56" s="150">
        <f t="shared" ca="1" si="66"/>
        <v>0</v>
      </c>
      <c r="CL56" s="150">
        <f t="shared" ca="1" si="66"/>
        <v>0</v>
      </c>
      <c r="CM56" s="150">
        <f t="shared" ca="1" si="66"/>
        <v>0</v>
      </c>
      <c r="CN56" s="150">
        <f t="shared" ca="1" si="66"/>
        <v>0</v>
      </c>
      <c r="CO56" s="150">
        <f t="shared" ca="1" si="66"/>
        <v>0</v>
      </c>
      <c r="CP56" s="150">
        <f t="shared" ca="1" si="66"/>
        <v>0</v>
      </c>
      <c r="CQ56" s="150">
        <f t="shared" ca="1" si="66"/>
        <v>0</v>
      </c>
      <c r="CR56" s="150">
        <f t="shared" ca="1" si="66"/>
        <v>0</v>
      </c>
      <c r="CS56" s="150">
        <f t="shared" ca="1" si="66"/>
        <v>0</v>
      </c>
      <c r="CT56" s="150">
        <f t="shared" ca="1" si="66"/>
        <v>0</v>
      </c>
      <c r="CU56" s="150">
        <f t="shared" ca="1" si="66"/>
        <v>0</v>
      </c>
      <c r="CV56" s="150">
        <f t="shared" ca="1" si="66"/>
        <v>0</v>
      </c>
      <c r="CW56" s="150">
        <f t="shared" ca="1" si="66"/>
        <v>0</v>
      </c>
      <c r="CX56" s="151">
        <f t="shared" ca="1" si="66"/>
        <v>0</v>
      </c>
    </row>
    <row r="57" spans="3:102" hidden="1" outlineLevel="1" x14ac:dyDescent="0.25">
      <c r="C57" s="4" t="str">
        <f t="shared" si="1"/>
        <v/>
      </c>
      <c r="E57" s="4">
        <f t="shared" si="2"/>
        <v>57</v>
      </c>
      <c r="G57" s="4" t="s">
        <v>10</v>
      </c>
      <c r="I57" s="1" t="s">
        <v>10</v>
      </c>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BO57" s="157" t="s">
        <v>241</v>
      </c>
      <c r="BP57" s="148">
        <f ca="1">BP53-BP54</f>
        <v>0</v>
      </c>
      <c r="BQ57" s="148">
        <f t="shared" ref="BQ57:CX57" ca="1" si="67">BQ53-BQ54</f>
        <v>0</v>
      </c>
      <c r="BR57" s="148">
        <f t="shared" ca="1" si="67"/>
        <v>0</v>
      </c>
      <c r="BS57" s="148">
        <f t="shared" ca="1" si="67"/>
        <v>0</v>
      </c>
      <c r="BT57" s="148">
        <f t="shared" ca="1" si="67"/>
        <v>0</v>
      </c>
      <c r="BU57" s="148">
        <f t="shared" ca="1" si="67"/>
        <v>0</v>
      </c>
      <c r="BV57" s="148">
        <f t="shared" ca="1" si="67"/>
        <v>0</v>
      </c>
      <c r="BW57" s="148">
        <f t="shared" ca="1" si="67"/>
        <v>0</v>
      </c>
      <c r="BX57" s="148">
        <f t="shared" ca="1" si="67"/>
        <v>0</v>
      </c>
      <c r="BY57" s="148">
        <f t="shared" ca="1" si="67"/>
        <v>0</v>
      </c>
      <c r="BZ57" s="148">
        <f t="shared" ca="1" si="67"/>
        <v>0</v>
      </c>
      <c r="CA57" s="148">
        <f t="shared" ca="1" si="67"/>
        <v>0</v>
      </c>
      <c r="CB57" s="148">
        <f t="shared" ca="1" si="67"/>
        <v>0</v>
      </c>
      <c r="CC57" s="148">
        <f t="shared" ca="1" si="67"/>
        <v>0</v>
      </c>
      <c r="CD57" s="148">
        <f t="shared" ca="1" si="67"/>
        <v>0</v>
      </c>
      <c r="CE57" s="148">
        <f t="shared" ca="1" si="67"/>
        <v>0</v>
      </c>
      <c r="CF57" s="148">
        <f t="shared" ca="1" si="67"/>
        <v>0</v>
      </c>
      <c r="CG57" s="148">
        <f t="shared" ca="1" si="67"/>
        <v>0</v>
      </c>
      <c r="CH57" s="148">
        <f t="shared" ca="1" si="67"/>
        <v>0</v>
      </c>
      <c r="CI57" s="148">
        <f t="shared" ca="1" si="67"/>
        <v>0</v>
      </c>
      <c r="CJ57" s="148">
        <f t="shared" ca="1" si="67"/>
        <v>0</v>
      </c>
      <c r="CK57" s="148">
        <f t="shared" ca="1" si="67"/>
        <v>0</v>
      </c>
      <c r="CL57" s="148">
        <f t="shared" ca="1" si="67"/>
        <v>0</v>
      </c>
      <c r="CM57" s="148">
        <f t="shared" ca="1" si="67"/>
        <v>0</v>
      </c>
      <c r="CN57" s="148">
        <f t="shared" ca="1" si="67"/>
        <v>0</v>
      </c>
      <c r="CO57" s="148">
        <f t="shared" ca="1" si="67"/>
        <v>0</v>
      </c>
      <c r="CP57" s="148">
        <f t="shared" ca="1" si="67"/>
        <v>0</v>
      </c>
      <c r="CQ57" s="148">
        <f t="shared" ca="1" si="67"/>
        <v>0</v>
      </c>
      <c r="CR57" s="148">
        <f t="shared" ca="1" si="67"/>
        <v>0</v>
      </c>
      <c r="CS57" s="148">
        <f t="shared" ca="1" si="67"/>
        <v>0</v>
      </c>
      <c r="CT57" s="148">
        <f t="shared" ca="1" si="67"/>
        <v>0</v>
      </c>
      <c r="CU57" s="148">
        <f t="shared" ca="1" si="67"/>
        <v>0</v>
      </c>
      <c r="CV57" s="148">
        <f t="shared" ca="1" si="67"/>
        <v>0</v>
      </c>
      <c r="CW57" s="148">
        <f t="shared" ca="1" si="67"/>
        <v>0</v>
      </c>
      <c r="CX57" s="149">
        <f t="shared" ca="1" si="67"/>
        <v>0</v>
      </c>
    </row>
    <row r="58" spans="3:102" s="45" customFormat="1" collapsed="1" x14ac:dyDescent="0.25">
      <c r="C58" s="44" t="str">
        <f t="shared" si="1"/>
        <v/>
      </c>
      <c r="D58" s="44"/>
      <c r="E58" s="44">
        <f t="shared" si="2"/>
        <v>58</v>
      </c>
      <c r="F58" s="44"/>
      <c r="G58" s="44" t="s">
        <v>10</v>
      </c>
      <c r="I58" s="45" t="s">
        <v>10</v>
      </c>
    </row>
    <row r="59" spans="3:102" ht="19.5" thickBot="1" x14ac:dyDescent="0.35">
      <c r="C59" s="4" t="str">
        <f t="shared" si="1"/>
        <v>Line 59: . This is a new section of the model. These are the combined cashflow of New Project and Existing Business</v>
      </c>
      <c r="E59" s="4">
        <f t="shared" si="2"/>
        <v>59</v>
      </c>
      <c r="F59" s="4" t="s">
        <v>23</v>
      </c>
      <c r="G59" s="4" t="s">
        <v>10</v>
      </c>
      <c r="H59" s="3" t="s">
        <v>24</v>
      </c>
      <c r="I59" s="1" t="s">
        <v>10</v>
      </c>
      <c r="J59" s="3" t="s">
        <v>22</v>
      </c>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BO59" s="154"/>
      <c r="BP59" s="152">
        <f>M$5</f>
        <v>2020</v>
      </c>
      <c r="BQ59" s="152">
        <f t="shared" ref="BQ59:CX59" si="68">N$5</f>
        <v>2021</v>
      </c>
      <c r="BR59" s="152">
        <f t="shared" si="68"/>
        <v>2022</v>
      </c>
      <c r="BS59" s="152">
        <f t="shared" si="68"/>
        <v>2023</v>
      </c>
      <c r="BT59" s="152">
        <f t="shared" si="68"/>
        <v>2024</v>
      </c>
      <c r="BU59" s="152">
        <f t="shared" si="68"/>
        <v>2025</v>
      </c>
      <c r="BV59" s="152">
        <f t="shared" si="68"/>
        <v>2026</v>
      </c>
      <c r="BW59" s="152">
        <f t="shared" si="68"/>
        <v>2027</v>
      </c>
      <c r="BX59" s="152">
        <f t="shared" si="68"/>
        <v>2028</v>
      </c>
      <c r="BY59" s="152">
        <f t="shared" si="68"/>
        <v>2029</v>
      </c>
      <c r="BZ59" s="152">
        <f t="shared" si="68"/>
        <v>2030</v>
      </c>
      <c r="CA59" s="152">
        <f t="shared" si="68"/>
        <v>2031</v>
      </c>
      <c r="CB59" s="152">
        <f t="shared" si="68"/>
        <v>2032</v>
      </c>
      <c r="CC59" s="152">
        <f t="shared" si="68"/>
        <v>2033</v>
      </c>
      <c r="CD59" s="152">
        <f t="shared" si="68"/>
        <v>2034</v>
      </c>
      <c r="CE59" s="152">
        <f t="shared" si="68"/>
        <v>2035</v>
      </c>
      <c r="CF59" s="152">
        <f t="shared" si="68"/>
        <v>2036</v>
      </c>
      <c r="CG59" s="152">
        <f t="shared" si="68"/>
        <v>2037</v>
      </c>
      <c r="CH59" s="152">
        <f t="shared" si="68"/>
        <v>2038</v>
      </c>
      <c r="CI59" s="152">
        <f t="shared" si="68"/>
        <v>2039</v>
      </c>
      <c r="CJ59" s="152">
        <f t="shared" si="68"/>
        <v>2040</v>
      </c>
      <c r="CK59" s="152">
        <f t="shared" si="68"/>
        <v>2041</v>
      </c>
      <c r="CL59" s="152">
        <f t="shared" si="68"/>
        <v>2042</v>
      </c>
      <c r="CM59" s="152">
        <f t="shared" si="68"/>
        <v>2043</v>
      </c>
      <c r="CN59" s="152">
        <f t="shared" si="68"/>
        <v>2044</v>
      </c>
      <c r="CO59" s="152">
        <f t="shared" si="68"/>
        <v>2045</v>
      </c>
      <c r="CP59" s="152">
        <f t="shared" si="68"/>
        <v>2046</v>
      </c>
      <c r="CQ59" s="152">
        <f t="shared" si="68"/>
        <v>2047</v>
      </c>
      <c r="CR59" s="152">
        <f t="shared" si="68"/>
        <v>2048</v>
      </c>
      <c r="CS59" s="152">
        <f t="shared" si="68"/>
        <v>2049</v>
      </c>
      <c r="CT59" s="152">
        <f t="shared" si="68"/>
        <v>2050</v>
      </c>
      <c r="CU59" s="152">
        <f t="shared" si="68"/>
        <v>2051</v>
      </c>
      <c r="CV59" s="152">
        <f t="shared" si="68"/>
        <v>2052</v>
      </c>
      <c r="CW59" s="152">
        <f t="shared" si="68"/>
        <v>2053</v>
      </c>
      <c r="CX59" s="153">
        <f t="shared" si="68"/>
        <v>2054</v>
      </c>
    </row>
    <row r="60" spans="3:102" x14ac:dyDescent="0.25">
      <c r="C60" s="4" t="str">
        <f t="shared" si="1"/>
        <v>Line 60: Gross Income. This is a calculation. This is simply the sum from the existing and new.</v>
      </c>
      <c r="E60" s="4">
        <f t="shared" si="2"/>
        <v>60</v>
      </c>
      <c r="F60" s="4" t="s">
        <v>8</v>
      </c>
      <c r="G60" s="4" t="s">
        <v>10</v>
      </c>
      <c r="H60" s="1" t="s">
        <v>25</v>
      </c>
      <c r="I60" s="1" t="s">
        <v>10</v>
      </c>
      <c r="K60" s="1" t="s">
        <v>0</v>
      </c>
      <c r="M60" s="32">
        <f t="shared" ref="M60:AU60" ca="1" si="69">M21+M50</f>
        <v>0</v>
      </c>
      <c r="N60" s="33">
        <f t="shared" ca="1" si="69"/>
        <v>0</v>
      </c>
      <c r="O60" s="33">
        <f t="shared" ca="1" si="69"/>
        <v>0</v>
      </c>
      <c r="P60" s="33">
        <f t="shared" ca="1" si="69"/>
        <v>0</v>
      </c>
      <c r="Q60" s="33">
        <f t="shared" ca="1" si="69"/>
        <v>0</v>
      </c>
      <c r="R60" s="33">
        <f t="shared" ca="1" si="69"/>
        <v>0</v>
      </c>
      <c r="S60" s="33">
        <f t="shared" ca="1" si="69"/>
        <v>0</v>
      </c>
      <c r="T60" s="33">
        <f t="shared" ca="1" si="69"/>
        <v>0</v>
      </c>
      <c r="U60" s="33">
        <f t="shared" ca="1" si="69"/>
        <v>0</v>
      </c>
      <c r="V60" s="33">
        <f t="shared" ca="1" si="69"/>
        <v>0</v>
      </c>
      <c r="W60" s="33">
        <f t="shared" ca="1" si="69"/>
        <v>0</v>
      </c>
      <c r="X60" s="33">
        <f t="shared" ca="1" si="69"/>
        <v>0</v>
      </c>
      <c r="Y60" s="33">
        <f t="shared" ca="1" si="69"/>
        <v>0</v>
      </c>
      <c r="Z60" s="33">
        <f t="shared" ca="1" si="69"/>
        <v>0</v>
      </c>
      <c r="AA60" s="33">
        <f t="shared" ca="1" si="69"/>
        <v>0</v>
      </c>
      <c r="AB60" s="33">
        <f t="shared" ca="1" si="69"/>
        <v>0</v>
      </c>
      <c r="AC60" s="33">
        <f t="shared" ca="1" si="69"/>
        <v>0</v>
      </c>
      <c r="AD60" s="33">
        <f t="shared" ca="1" si="69"/>
        <v>0</v>
      </c>
      <c r="AE60" s="33">
        <f t="shared" ca="1" si="69"/>
        <v>0</v>
      </c>
      <c r="AF60" s="33">
        <f t="shared" ca="1" si="69"/>
        <v>0</v>
      </c>
      <c r="AG60" s="33">
        <f t="shared" ca="1" si="69"/>
        <v>0</v>
      </c>
      <c r="AH60" s="33">
        <f t="shared" ca="1" si="69"/>
        <v>0</v>
      </c>
      <c r="AI60" s="33">
        <f t="shared" ca="1" si="69"/>
        <v>0</v>
      </c>
      <c r="AJ60" s="33">
        <f t="shared" ca="1" si="69"/>
        <v>0</v>
      </c>
      <c r="AK60" s="33">
        <f t="shared" ca="1" si="69"/>
        <v>0</v>
      </c>
      <c r="AL60" s="33">
        <f t="shared" ca="1" si="69"/>
        <v>0</v>
      </c>
      <c r="AM60" s="33">
        <f t="shared" ca="1" si="69"/>
        <v>0</v>
      </c>
      <c r="AN60" s="33">
        <f t="shared" ca="1" si="69"/>
        <v>0</v>
      </c>
      <c r="AO60" s="33">
        <f t="shared" ca="1" si="69"/>
        <v>0</v>
      </c>
      <c r="AP60" s="33">
        <f t="shared" ca="1" si="69"/>
        <v>0</v>
      </c>
      <c r="AQ60" s="33">
        <f t="shared" ca="1" si="69"/>
        <v>0</v>
      </c>
      <c r="AR60" s="33">
        <f t="shared" ca="1" si="69"/>
        <v>0</v>
      </c>
      <c r="AS60" s="33">
        <f t="shared" ca="1" si="69"/>
        <v>0</v>
      </c>
      <c r="AT60" s="33">
        <f t="shared" ca="1" si="69"/>
        <v>0</v>
      </c>
      <c r="AU60" s="34">
        <f t="shared" ca="1" si="69"/>
        <v>0</v>
      </c>
      <c r="BO60" s="155" t="str">
        <f>K60</f>
        <v>Gross Income</v>
      </c>
      <c r="BP60" s="146">
        <f ca="1">M60</f>
        <v>0</v>
      </c>
      <c r="BQ60" s="146">
        <f t="shared" ref="BQ60:CX60" ca="1" si="70">N60</f>
        <v>0</v>
      </c>
      <c r="BR60" s="146">
        <f t="shared" ca="1" si="70"/>
        <v>0</v>
      </c>
      <c r="BS60" s="146">
        <f t="shared" ca="1" si="70"/>
        <v>0</v>
      </c>
      <c r="BT60" s="146">
        <f t="shared" ca="1" si="70"/>
        <v>0</v>
      </c>
      <c r="BU60" s="146">
        <f t="shared" ca="1" si="70"/>
        <v>0</v>
      </c>
      <c r="BV60" s="146">
        <f t="shared" ca="1" si="70"/>
        <v>0</v>
      </c>
      <c r="BW60" s="146">
        <f t="shared" ca="1" si="70"/>
        <v>0</v>
      </c>
      <c r="BX60" s="146">
        <f t="shared" ca="1" si="70"/>
        <v>0</v>
      </c>
      <c r="BY60" s="146">
        <f t="shared" ca="1" si="70"/>
        <v>0</v>
      </c>
      <c r="BZ60" s="146">
        <f t="shared" ca="1" si="70"/>
        <v>0</v>
      </c>
      <c r="CA60" s="146">
        <f t="shared" ca="1" si="70"/>
        <v>0</v>
      </c>
      <c r="CB60" s="146">
        <f t="shared" ca="1" si="70"/>
        <v>0</v>
      </c>
      <c r="CC60" s="146">
        <f t="shared" ca="1" si="70"/>
        <v>0</v>
      </c>
      <c r="CD60" s="146">
        <f t="shared" ca="1" si="70"/>
        <v>0</v>
      </c>
      <c r="CE60" s="146">
        <f t="shared" ca="1" si="70"/>
        <v>0</v>
      </c>
      <c r="CF60" s="146">
        <f t="shared" ca="1" si="70"/>
        <v>0</v>
      </c>
      <c r="CG60" s="146">
        <f t="shared" ca="1" si="70"/>
        <v>0</v>
      </c>
      <c r="CH60" s="146">
        <f t="shared" ca="1" si="70"/>
        <v>0</v>
      </c>
      <c r="CI60" s="146">
        <f t="shared" ca="1" si="70"/>
        <v>0</v>
      </c>
      <c r="CJ60" s="146">
        <f t="shared" ca="1" si="70"/>
        <v>0</v>
      </c>
      <c r="CK60" s="146">
        <f t="shared" ca="1" si="70"/>
        <v>0</v>
      </c>
      <c r="CL60" s="146">
        <f t="shared" ca="1" si="70"/>
        <v>0</v>
      </c>
      <c r="CM60" s="146">
        <f t="shared" ca="1" si="70"/>
        <v>0</v>
      </c>
      <c r="CN60" s="146">
        <f t="shared" ca="1" si="70"/>
        <v>0</v>
      </c>
      <c r="CO60" s="146">
        <f t="shared" ca="1" si="70"/>
        <v>0</v>
      </c>
      <c r="CP60" s="146">
        <f t="shared" ca="1" si="70"/>
        <v>0</v>
      </c>
      <c r="CQ60" s="146">
        <f t="shared" ca="1" si="70"/>
        <v>0</v>
      </c>
      <c r="CR60" s="146">
        <f t="shared" ca="1" si="70"/>
        <v>0</v>
      </c>
      <c r="CS60" s="146">
        <f t="shared" ca="1" si="70"/>
        <v>0</v>
      </c>
      <c r="CT60" s="146">
        <f t="shared" ca="1" si="70"/>
        <v>0</v>
      </c>
      <c r="CU60" s="146">
        <f t="shared" ca="1" si="70"/>
        <v>0</v>
      </c>
      <c r="CV60" s="146">
        <f t="shared" ca="1" si="70"/>
        <v>0</v>
      </c>
      <c r="CW60" s="146">
        <f t="shared" ca="1" si="70"/>
        <v>0</v>
      </c>
      <c r="CX60" s="147">
        <f t="shared" ca="1" si="70"/>
        <v>0</v>
      </c>
    </row>
    <row r="61" spans="3:102" x14ac:dyDescent="0.25">
      <c r="C61" s="4" t="str">
        <f t="shared" si="1"/>
        <v>Line 61: Operating Expenses. This is a calculation. This is simply the sum from the existing and new.</v>
      </c>
      <c r="E61" s="4">
        <f t="shared" si="2"/>
        <v>61</v>
      </c>
      <c r="F61" s="4" t="s">
        <v>8</v>
      </c>
      <c r="G61" s="4" t="s">
        <v>10</v>
      </c>
      <c r="H61" s="1" t="s">
        <v>25</v>
      </c>
      <c r="I61" s="1" t="s">
        <v>10</v>
      </c>
      <c r="K61" s="1" t="s">
        <v>4</v>
      </c>
      <c r="M61" s="35">
        <f t="shared" ref="M61:AU61" ca="1" si="71">M22+M51</f>
        <v>0</v>
      </c>
      <c r="N61" s="36">
        <f t="shared" ca="1" si="71"/>
        <v>0</v>
      </c>
      <c r="O61" s="36">
        <f t="shared" ca="1" si="71"/>
        <v>0</v>
      </c>
      <c r="P61" s="36">
        <f t="shared" ca="1" si="71"/>
        <v>0</v>
      </c>
      <c r="Q61" s="36">
        <f t="shared" ca="1" si="71"/>
        <v>0</v>
      </c>
      <c r="R61" s="36">
        <f t="shared" ca="1" si="71"/>
        <v>0</v>
      </c>
      <c r="S61" s="36">
        <f t="shared" ca="1" si="71"/>
        <v>0</v>
      </c>
      <c r="T61" s="36">
        <f t="shared" ca="1" si="71"/>
        <v>0</v>
      </c>
      <c r="U61" s="36">
        <f t="shared" ca="1" si="71"/>
        <v>0</v>
      </c>
      <c r="V61" s="36">
        <f t="shared" ca="1" si="71"/>
        <v>0</v>
      </c>
      <c r="W61" s="36">
        <f t="shared" ca="1" si="71"/>
        <v>0</v>
      </c>
      <c r="X61" s="36">
        <f t="shared" ca="1" si="71"/>
        <v>0</v>
      </c>
      <c r="Y61" s="36">
        <f t="shared" ca="1" si="71"/>
        <v>0</v>
      </c>
      <c r="Z61" s="36">
        <f t="shared" ca="1" si="71"/>
        <v>0</v>
      </c>
      <c r="AA61" s="36">
        <f t="shared" ca="1" si="71"/>
        <v>0</v>
      </c>
      <c r="AB61" s="36">
        <f t="shared" ca="1" si="71"/>
        <v>0</v>
      </c>
      <c r="AC61" s="36">
        <f t="shared" ca="1" si="71"/>
        <v>0</v>
      </c>
      <c r="AD61" s="36">
        <f t="shared" ca="1" si="71"/>
        <v>0</v>
      </c>
      <c r="AE61" s="36">
        <f t="shared" ca="1" si="71"/>
        <v>0</v>
      </c>
      <c r="AF61" s="36">
        <f t="shared" ca="1" si="71"/>
        <v>0</v>
      </c>
      <c r="AG61" s="36">
        <f t="shared" ca="1" si="71"/>
        <v>0</v>
      </c>
      <c r="AH61" s="36">
        <f t="shared" ca="1" si="71"/>
        <v>0</v>
      </c>
      <c r="AI61" s="36">
        <f t="shared" ca="1" si="71"/>
        <v>0</v>
      </c>
      <c r="AJ61" s="36">
        <f t="shared" ca="1" si="71"/>
        <v>0</v>
      </c>
      <c r="AK61" s="36">
        <f t="shared" ca="1" si="71"/>
        <v>0</v>
      </c>
      <c r="AL61" s="36">
        <f t="shared" ca="1" si="71"/>
        <v>0</v>
      </c>
      <c r="AM61" s="36">
        <f t="shared" ca="1" si="71"/>
        <v>0</v>
      </c>
      <c r="AN61" s="36">
        <f t="shared" ca="1" si="71"/>
        <v>0</v>
      </c>
      <c r="AO61" s="36">
        <f t="shared" ca="1" si="71"/>
        <v>0</v>
      </c>
      <c r="AP61" s="36">
        <f t="shared" ca="1" si="71"/>
        <v>0</v>
      </c>
      <c r="AQ61" s="36">
        <f t="shared" ca="1" si="71"/>
        <v>0</v>
      </c>
      <c r="AR61" s="36">
        <f t="shared" ca="1" si="71"/>
        <v>0</v>
      </c>
      <c r="AS61" s="36">
        <f t="shared" ca="1" si="71"/>
        <v>0</v>
      </c>
      <c r="AT61" s="36">
        <f t="shared" ca="1" si="71"/>
        <v>0</v>
      </c>
      <c r="AU61" s="37">
        <f t="shared" ca="1" si="71"/>
        <v>0</v>
      </c>
      <c r="BO61" s="156" t="str">
        <f t="shared" ref="BO61:BO63" si="72">K61</f>
        <v>Operating Expenses</v>
      </c>
      <c r="BP61" s="150">
        <f ca="1">-M61</f>
        <v>0</v>
      </c>
      <c r="BQ61" s="150">
        <f t="shared" ref="BQ61:CF63" ca="1" si="73">-N61</f>
        <v>0</v>
      </c>
      <c r="BR61" s="150">
        <f t="shared" ca="1" si="73"/>
        <v>0</v>
      </c>
      <c r="BS61" s="150">
        <f t="shared" ca="1" si="73"/>
        <v>0</v>
      </c>
      <c r="BT61" s="150">
        <f t="shared" ca="1" si="73"/>
        <v>0</v>
      </c>
      <c r="BU61" s="150">
        <f t="shared" ca="1" si="73"/>
        <v>0</v>
      </c>
      <c r="BV61" s="150">
        <f t="shared" ca="1" si="73"/>
        <v>0</v>
      </c>
      <c r="BW61" s="150">
        <f t="shared" ca="1" si="73"/>
        <v>0</v>
      </c>
      <c r="BX61" s="150">
        <f t="shared" ca="1" si="73"/>
        <v>0</v>
      </c>
      <c r="BY61" s="150">
        <f t="shared" ca="1" si="73"/>
        <v>0</v>
      </c>
      <c r="BZ61" s="150">
        <f t="shared" ca="1" si="73"/>
        <v>0</v>
      </c>
      <c r="CA61" s="150">
        <f t="shared" ca="1" si="73"/>
        <v>0</v>
      </c>
      <c r="CB61" s="150">
        <f t="shared" ca="1" si="73"/>
        <v>0</v>
      </c>
      <c r="CC61" s="150">
        <f t="shared" ca="1" si="73"/>
        <v>0</v>
      </c>
      <c r="CD61" s="150">
        <f t="shared" ca="1" si="73"/>
        <v>0</v>
      </c>
      <c r="CE61" s="150">
        <f t="shared" ca="1" si="73"/>
        <v>0</v>
      </c>
      <c r="CF61" s="150">
        <f t="shared" ca="1" si="73"/>
        <v>0</v>
      </c>
      <c r="CG61" s="150">
        <f t="shared" ref="CG61:CV63" ca="1" si="74">-AD61</f>
        <v>0</v>
      </c>
      <c r="CH61" s="150">
        <f t="shared" ca="1" si="74"/>
        <v>0</v>
      </c>
      <c r="CI61" s="150">
        <f t="shared" ca="1" si="74"/>
        <v>0</v>
      </c>
      <c r="CJ61" s="150">
        <f t="shared" ca="1" si="74"/>
        <v>0</v>
      </c>
      <c r="CK61" s="150">
        <f t="shared" ca="1" si="74"/>
        <v>0</v>
      </c>
      <c r="CL61" s="150">
        <f t="shared" ca="1" si="74"/>
        <v>0</v>
      </c>
      <c r="CM61" s="150">
        <f t="shared" ca="1" si="74"/>
        <v>0</v>
      </c>
      <c r="CN61" s="150">
        <f t="shared" ca="1" si="74"/>
        <v>0</v>
      </c>
      <c r="CO61" s="150">
        <f t="shared" ca="1" si="74"/>
        <v>0</v>
      </c>
      <c r="CP61" s="150">
        <f t="shared" ca="1" si="74"/>
        <v>0</v>
      </c>
      <c r="CQ61" s="150">
        <f t="shared" ca="1" si="74"/>
        <v>0</v>
      </c>
      <c r="CR61" s="150">
        <f t="shared" ca="1" si="74"/>
        <v>0</v>
      </c>
      <c r="CS61" s="150">
        <f t="shared" ca="1" si="74"/>
        <v>0</v>
      </c>
      <c r="CT61" s="150">
        <f t="shared" ca="1" si="74"/>
        <v>0</v>
      </c>
      <c r="CU61" s="150">
        <f t="shared" ca="1" si="74"/>
        <v>0</v>
      </c>
      <c r="CV61" s="150">
        <f t="shared" ca="1" si="74"/>
        <v>0</v>
      </c>
      <c r="CW61" s="150">
        <f t="shared" ref="CW61:CX63" ca="1" si="75">-AT61</f>
        <v>0</v>
      </c>
      <c r="CX61" s="151">
        <f t="shared" ca="1" si="75"/>
        <v>0</v>
      </c>
    </row>
    <row r="62" spans="3:102" x14ac:dyDescent="0.25">
      <c r="C62" s="4" t="str">
        <f t="shared" si="1"/>
        <v>Line 62: Debt Principal payment required. This is a calculation. This is simply the sum from the existing and new.</v>
      </c>
      <c r="E62" s="4">
        <f t="shared" si="2"/>
        <v>62</v>
      </c>
      <c r="F62" s="4" t="s">
        <v>8</v>
      </c>
      <c r="G62" s="4" t="s">
        <v>10</v>
      </c>
      <c r="H62" s="1" t="s">
        <v>25</v>
      </c>
      <c r="I62" s="1" t="s">
        <v>10</v>
      </c>
      <c r="K62" s="1" t="s">
        <v>247</v>
      </c>
      <c r="M62" s="35">
        <f t="shared" ref="M62:AU62" ca="1" si="76">M23+M52</f>
        <v>0</v>
      </c>
      <c r="N62" s="36">
        <f t="shared" ca="1" si="76"/>
        <v>0</v>
      </c>
      <c r="O62" s="36">
        <f t="shared" ca="1" si="76"/>
        <v>0</v>
      </c>
      <c r="P62" s="36">
        <f t="shared" ca="1" si="76"/>
        <v>0</v>
      </c>
      <c r="Q62" s="36">
        <f t="shared" ca="1" si="76"/>
        <v>0</v>
      </c>
      <c r="R62" s="36">
        <f t="shared" ca="1" si="76"/>
        <v>0</v>
      </c>
      <c r="S62" s="36">
        <f t="shared" ca="1" si="76"/>
        <v>0</v>
      </c>
      <c r="T62" s="36">
        <f t="shared" ca="1" si="76"/>
        <v>0</v>
      </c>
      <c r="U62" s="36">
        <f t="shared" ca="1" si="76"/>
        <v>0</v>
      </c>
      <c r="V62" s="36">
        <f t="shared" ca="1" si="76"/>
        <v>0</v>
      </c>
      <c r="W62" s="36">
        <f t="shared" ca="1" si="76"/>
        <v>0</v>
      </c>
      <c r="X62" s="36">
        <f t="shared" ca="1" si="76"/>
        <v>0</v>
      </c>
      <c r="Y62" s="36">
        <f t="shared" ca="1" si="76"/>
        <v>0</v>
      </c>
      <c r="Z62" s="36">
        <f t="shared" ca="1" si="76"/>
        <v>0</v>
      </c>
      <c r="AA62" s="36">
        <f t="shared" ca="1" si="76"/>
        <v>0</v>
      </c>
      <c r="AB62" s="36">
        <f t="shared" ca="1" si="76"/>
        <v>0</v>
      </c>
      <c r="AC62" s="36">
        <f t="shared" ca="1" si="76"/>
        <v>0</v>
      </c>
      <c r="AD62" s="36">
        <f t="shared" ca="1" si="76"/>
        <v>0</v>
      </c>
      <c r="AE62" s="36">
        <f t="shared" ca="1" si="76"/>
        <v>0</v>
      </c>
      <c r="AF62" s="36">
        <f t="shared" ca="1" si="76"/>
        <v>0</v>
      </c>
      <c r="AG62" s="36">
        <f t="shared" ca="1" si="76"/>
        <v>0</v>
      </c>
      <c r="AH62" s="36">
        <f t="shared" ca="1" si="76"/>
        <v>0</v>
      </c>
      <c r="AI62" s="36">
        <f t="shared" ca="1" si="76"/>
        <v>0</v>
      </c>
      <c r="AJ62" s="36">
        <f t="shared" ca="1" si="76"/>
        <v>0</v>
      </c>
      <c r="AK62" s="36">
        <f t="shared" ca="1" si="76"/>
        <v>0</v>
      </c>
      <c r="AL62" s="36">
        <f t="shared" ca="1" si="76"/>
        <v>0</v>
      </c>
      <c r="AM62" s="36">
        <f t="shared" ca="1" si="76"/>
        <v>0</v>
      </c>
      <c r="AN62" s="36">
        <f t="shared" ca="1" si="76"/>
        <v>0</v>
      </c>
      <c r="AO62" s="36">
        <f t="shared" ca="1" si="76"/>
        <v>0</v>
      </c>
      <c r="AP62" s="36">
        <f t="shared" ca="1" si="76"/>
        <v>0</v>
      </c>
      <c r="AQ62" s="36">
        <f t="shared" ca="1" si="76"/>
        <v>0</v>
      </c>
      <c r="AR62" s="36">
        <f t="shared" ca="1" si="76"/>
        <v>0</v>
      </c>
      <c r="AS62" s="36">
        <f t="shared" ca="1" si="76"/>
        <v>0</v>
      </c>
      <c r="AT62" s="36">
        <f t="shared" ca="1" si="76"/>
        <v>0</v>
      </c>
      <c r="AU62" s="37">
        <f t="shared" ca="1" si="76"/>
        <v>0</v>
      </c>
      <c r="BO62" s="156" t="str">
        <f t="shared" si="72"/>
        <v>Debt Principal payment required</v>
      </c>
      <c r="BP62" s="150">
        <f ca="1">-M62</f>
        <v>0</v>
      </c>
      <c r="BQ62" s="150">
        <f t="shared" ca="1" si="73"/>
        <v>0</v>
      </c>
      <c r="BR62" s="150">
        <f t="shared" ca="1" si="73"/>
        <v>0</v>
      </c>
      <c r="BS62" s="150">
        <f t="shared" ca="1" si="73"/>
        <v>0</v>
      </c>
      <c r="BT62" s="150">
        <f t="shared" ca="1" si="73"/>
        <v>0</v>
      </c>
      <c r="BU62" s="150">
        <f t="shared" ca="1" si="73"/>
        <v>0</v>
      </c>
      <c r="BV62" s="150">
        <f t="shared" ca="1" si="73"/>
        <v>0</v>
      </c>
      <c r="BW62" s="150">
        <f t="shared" ca="1" si="73"/>
        <v>0</v>
      </c>
      <c r="BX62" s="150">
        <f t="shared" ca="1" si="73"/>
        <v>0</v>
      </c>
      <c r="BY62" s="150">
        <f t="shared" ca="1" si="73"/>
        <v>0</v>
      </c>
      <c r="BZ62" s="150">
        <f t="shared" ca="1" si="73"/>
        <v>0</v>
      </c>
      <c r="CA62" s="150">
        <f t="shared" ca="1" si="73"/>
        <v>0</v>
      </c>
      <c r="CB62" s="150">
        <f t="shared" ca="1" si="73"/>
        <v>0</v>
      </c>
      <c r="CC62" s="150">
        <f t="shared" ca="1" si="73"/>
        <v>0</v>
      </c>
      <c r="CD62" s="150">
        <f t="shared" ca="1" si="73"/>
        <v>0</v>
      </c>
      <c r="CE62" s="150">
        <f t="shared" ca="1" si="73"/>
        <v>0</v>
      </c>
      <c r="CF62" s="150">
        <f t="shared" ca="1" si="73"/>
        <v>0</v>
      </c>
      <c r="CG62" s="150">
        <f t="shared" ca="1" si="74"/>
        <v>0</v>
      </c>
      <c r="CH62" s="150">
        <f t="shared" ca="1" si="74"/>
        <v>0</v>
      </c>
      <c r="CI62" s="150">
        <f t="shared" ca="1" si="74"/>
        <v>0</v>
      </c>
      <c r="CJ62" s="150">
        <f t="shared" ca="1" si="74"/>
        <v>0</v>
      </c>
      <c r="CK62" s="150">
        <f t="shared" ca="1" si="74"/>
        <v>0</v>
      </c>
      <c r="CL62" s="150">
        <f t="shared" ca="1" si="74"/>
        <v>0</v>
      </c>
      <c r="CM62" s="150">
        <f t="shared" ca="1" si="74"/>
        <v>0</v>
      </c>
      <c r="CN62" s="150">
        <f t="shared" ca="1" si="74"/>
        <v>0</v>
      </c>
      <c r="CO62" s="150">
        <f t="shared" ca="1" si="74"/>
        <v>0</v>
      </c>
      <c r="CP62" s="150">
        <f t="shared" ca="1" si="74"/>
        <v>0</v>
      </c>
      <c r="CQ62" s="150">
        <f t="shared" ca="1" si="74"/>
        <v>0</v>
      </c>
      <c r="CR62" s="150">
        <f t="shared" ca="1" si="74"/>
        <v>0</v>
      </c>
      <c r="CS62" s="150">
        <f t="shared" ca="1" si="74"/>
        <v>0</v>
      </c>
      <c r="CT62" s="150">
        <f t="shared" ca="1" si="74"/>
        <v>0</v>
      </c>
      <c r="CU62" s="150">
        <f t="shared" ca="1" si="74"/>
        <v>0</v>
      </c>
      <c r="CV62" s="150">
        <f t="shared" ca="1" si="74"/>
        <v>0</v>
      </c>
      <c r="CW62" s="150">
        <f t="shared" ca="1" si="75"/>
        <v>0</v>
      </c>
      <c r="CX62" s="151">
        <f t="shared" ca="1" si="75"/>
        <v>0</v>
      </c>
    </row>
    <row r="63" spans="3:102" x14ac:dyDescent="0.25">
      <c r="C63" s="4" t="str">
        <f t="shared" si="1"/>
        <v>Line 63: Debt Interest payment required. This is a calculation. This is simply the sum from the existing and new.</v>
      </c>
      <c r="E63" s="4">
        <f t="shared" si="2"/>
        <v>63</v>
      </c>
      <c r="F63" s="4" t="s">
        <v>8</v>
      </c>
      <c r="G63" s="4" t="s">
        <v>10</v>
      </c>
      <c r="H63" s="1" t="s">
        <v>25</v>
      </c>
      <c r="I63" s="1" t="s">
        <v>10</v>
      </c>
      <c r="K63" s="1" t="s">
        <v>46</v>
      </c>
      <c r="M63" s="35">
        <f t="shared" ref="M63:AU63" ca="1" si="77">M24+M53</f>
        <v>0</v>
      </c>
      <c r="N63" s="36">
        <f t="shared" ca="1" si="77"/>
        <v>0</v>
      </c>
      <c r="O63" s="36">
        <f t="shared" ca="1" si="77"/>
        <v>0</v>
      </c>
      <c r="P63" s="36">
        <f t="shared" ca="1" si="77"/>
        <v>0</v>
      </c>
      <c r="Q63" s="36">
        <f t="shared" ca="1" si="77"/>
        <v>0</v>
      </c>
      <c r="R63" s="36">
        <f t="shared" ca="1" si="77"/>
        <v>0</v>
      </c>
      <c r="S63" s="36">
        <f t="shared" ca="1" si="77"/>
        <v>0</v>
      </c>
      <c r="T63" s="36">
        <f t="shared" ca="1" si="77"/>
        <v>0</v>
      </c>
      <c r="U63" s="36">
        <f t="shared" ca="1" si="77"/>
        <v>0</v>
      </c>
      <c r="V63" s="36">
        <f t="shared" ca="1" si="77"/>
        <v>0</v>
      </c>
      <c r="W63" s="36">
        <f t="shared" ca="1" si="77"/>
        <v>0</v>
      </c>
      <c r="X63" s="36">
        <f t="shared" ca="1" si="77"/>
        <v>0</v>
      </c>
      <c r="Y63" s="36">
        <f t="shared" ca="1" si="77"/>
        <v>0</v>
      </c>
      <c r="Z63" s="36">
        <f t="shared" ca="1" si="77"/>
        <v>0</v>
      </c>
      <c r="AA63" s="36">
        <f t="shared" ca="1" si="77"/>
        <v>0</v>
      </c>
      <c r="AB63" s="36">
        <f t="shared" ca="1" si="77"/>
        <v>0</v>
      </c>
      <c r="AC63" s="36">
        <f t="shared" ca="1" si="77"/>
        <v>0</v>
      </c>
      <c r="AD63" s="36">
        <f t="shared" ca="1" si="77"/>
        <v>0</v>
      </c>
      <c r="AE63" s="36">
        <f t="shared" ca="1" si="77"/>
        <v>0</v>
      </c>
      <c r="AF63" s="36">
        <f t="shared" ca="1" si="77"/>
        <v>0</v>
      </c>
      <c r="AG63" s="36">
        <f t="shared" ca="1" si="77"/>
        <v>0</v>
      </c>
      <c r="AH63" s="36">
        <f t="shared" ca="1" si="77"/>
        <v>0</v>
      </c>
      <c r="AI63" s="36">
        <f t="shared" ca="1" si="77"/>
        <v>0</v>
      </c>
      <c r="AJ63" s="36">
        <f t="shared" ca="1" si="77"/>
        <v>0</v>
      </c>
      <c r="AK63" s="36">
        <f t="shared" ca="1" si="77"/>
        <v>0</v>
      </c>
      <c r="AL63" s="36">
        <f t="shared" ca="1" si="77"/>
        <v>0</v>
      </c>
      <c r="AM63" s="36">
        <f t="shared" ca="1" si="77"/>
        <v>0</v>
      </c>
      <c r="AN63" s="36">
        <f t="shared" ca="1" si="77"/>
        <v>0</v>
      </c>
      <c r="AO63" s="36">
        <f t="shared" ca="1" si="77"/>
        <v>0</v>
      </c>
      <c r="AP63" s="36">
        <f t="shared" ca="1" si="77"/>
        <v>0</v>
      </c>
      <c r="AQ63" s="36">
        <f t="shared" ca="1" si="77"/>
        <v>0</v>
      </c>
      <c r="AR63" s="36">
        <f t="shared" ca="1" si="77"/>
        <v>0</v>
      </c>
      <c r="AS63" s="36">
        <f t="shared" ca="1" si="77"/>
        <v>0</v>
      </c>
      <c r="AT63" s="36">
        <f t="shared" ca="1" si="77"/>
        <v>0</v>
      </c>
      <c r="AU63" s="37">
        <f t="shared" ca="1" si="77"/>
        <v>0</v>
      </c>
      <c r="BO63" s="156" t="str">
        <f t="shared" si="72"/>
        <v>Debt Interest payment required</v>
      </c>
      <c r="BP63" s="150">
        <f ca="1">-M63</f>
        <v>0</v>
      </c>
      <c r="BQ63" s="150">
        <f t="shared" ca="1" si="73"/>
        <v>0</v>
      </c>
      <c r="BR63" s="150">
        <f t="shared" ca="1" si="73"/>
        <v>0</v>
      </c>
      <c r="BS63" s="150">
        <f t="shared" ca="1" si="73"/>
        <v>0</v>
      </c>
      <c r="BT63" s="150">
        <f t="shared" ca="1" si="73"/>
        <v>0</v>
      </c>
      <c r="BU63" s="150">
        <f t="shared" ca="1" si="73"/>
        <v>0</v>
      </c>
      <c r="BV63" s="150">
        <f t="shared" ca="1" si="73"/>
        <v>0</v>
      </c>
      <c r="BW63" s="150">
        <f t="shared" ca="1" si="73"/>
        <v>0</v>
      </c>
      <c r="BX63" s="150">
        <f t="shared" ca="1" si="73"/>
        <v>0</v>
      </c>
      <c r="BY63" s="150">
        <f t="shared" ca="1" si="73"/>
        <v>0</v>
      </c>
      <c r="BZ63" s="150">
        <f t="shared" ca="1" si="73"/>
        <v>0</v>
      </c>
      <c r="CA63" s="150">
        <f t="shared" ca="1" si="73"/>
        <v>0</v>
      </c>
      <c r="CB63" s="150">
        <f t="shared" ca="1" si="73"/>
        <v>0</v>
      </c>
      <c r="CC63" s="150">
        <f t="shared" ca="1" si="73"/>
        <v>0</v>
      </c>
      <c r="CD63" s="150">
        <f t="shared" ca="1" si="73"/>
        <v>0</v>
      </c>
      <c r="CE63" s="150">
        <f t="shared" ca="1" si="73"/>
        <v>0</v>
      </c>
      <c r="CF63" s="150">
        <f t="shared" ca="1" si="73"/>
        <v>0</v>
      </c>
      <c r="CG63" s="150">
        <f t="shared" ca="1" si="74"/>
        <v>0</v>
      </c>
      <c r="CH63" s="150">
        <f t="shared" ca="1" si="74"/>
        <v>0</v>
      </c>
      <c r="CI63" s="150">
        <f t="shared" ca="1" si="74"/>
        <v>0</v>
      </c>
      <c r="CJ63" s="150">
        <f t="shared" ca="1" si="74"/>
        <v>0</v>
      </c>
      <c r="CK63" s="150">
        <f t="shared" ca="1" si="74"/>
        <v>0</v>
      </c>
      <c r="CL63" s="150">
        <f t="shared" ca="1" si="74"/>
        <v>0</v>
      </c>
      <c r="CM63" s="150">
        <f t="shared" ca="1" si="74"/>
        <v>0</v>
      </c>
      <c r="CN63" s="150">
        <f t="shared" ca="1" si="74"/>
        <v>0</v>
      </c>
      <c r="CO63" s="150">
        <f t="shared" ca="1" si="74"/>
        <v>0</v>
      </c>
      <c r="CP63" s="150">
        <f t="shared" ca="1" si="74"/>
        <v>0</v>
      </c>
      <c r="CQ63" s="150">
        <f t="shared" ca="1" si="74"/>
        <v>0</v>
      </c>
      <c r="CR63" s="150">
        <f t="shared" ca="1" si="74"/>
        <v>0</v>
      </c>
      <c r="CS63" s="150">
        <f t="shared" ca="1" si="74"/>
        <v>0</v>
      </c>
      <c r="CT63" s="150">
        <f t="shared" ca="1" si="74"/>
        <v>0</v>
      </c>
      <c r="CU63" s="150">
        <f t="shared" ca="1" si="74"/>
        <v>0</v>
      </c>
      <c r="CV63" s="150">
        <f t="shared" ca="1" si="74"/>
        <v>0</v>
      </c>
      <c r="CW63" s="150">
        <f t="shared" ca="1" si="75"/>
        <v>0</v>
      </c>
      <c r="CX63" s="151">
        <f t="shared" ca="1" si="75"/>
        <v>0</v>
      </c>
    </row>
    <row r="64" spans="3:102" ht="15.75" thickBot="1" x14ac:dyDescent="0.3">
      <c r="C64" s="4" t="str">
        <f t="shared" si="1"/>
        <v>Line 64: Net cashflow after debt servicing. This is a calculation. This is the sum of the combined income paying the combined debt.</v>
      </c>
      <c r="E64" s="4">
        <f t="shared" si="2"/>
        <v>64</v>
      </c>
      <c r="F64" s="4" t="s">
        <v>8</v>
      </c>
      <c r="G64" s="4" t="s">
        <v>10</v>
      </c>
      <c r="H64" s="1" t="s">
        <v>53</v>
      </c>
      <c r="I64" s="1" t="s">
        <v>10</v>
      </c>
      <c r="K64" s="1" t="s">
        <v>16</v>
      </c>
      <c r="M64" s="35">
        <f t="shared" ref="M64:AU64" ca="1" si="78">M25+M54</f>
        <v>0</v>
      </c>
      <c r="N64" s="36">
        <f t="shared" ca="1" si="78"/>
        <v>0</v>
      </c>
      <c r="O64" s="36">
        <f t="shared" ca="1" si="78"/>
        <v>0</v>
      </c>
      <c r="P64" s="36">
        <f t="shared" ca="1" si="78"/>
        <v>0</v>
      </c>
      <c r="Q64" s="36">
        <f t="shared" ca="1" si="78"/>
        <v>0</v>
      </c>
      <c r="R64" s="36">
        <f t="shared" ca="1" si="78"/>
        <v>0</v>
      </c>
      <c r="S64" s="36">
        <f t="shared" ca="1" si="78"/>
        <v>0</v>
      </c>
      <c r="T64" s="36">
        <f t="shared" ca="1" si="78"/>
        <v>0</v>
      </c>
      <c r="U64" s="36">
        <f t="shared" ca="1" si="78"/>
        <v>0</v>
      </c>
      <c r="V64" s="36">
        <f t="shared" ca="1" si="78"/>
        <v>0</v>
      </c>
      <c r="W64" s="36">
        <f t="shared" ca="1" si="78"/>
        <v>0</v>
      </c>
      <c r="X64" s="36">
        <f t="shared" ca="1" si="78"/>
        <v>0</v>
      </c>
      <c r="Y64" s="36">
        <f t="shared" ca="1" si="78"/>
        <v>0</v>
      </c>
      <c r="Z64" s="36">
        <f t="shared" ca="1" si="78"/>
        <v>0</v>
      </c>
      <c r="AA64" s="36">
        <f t="shared" ca="1" si="78"/>
        <v>0</v>
      </c>
      <c r="AB64" s="36">
        <f t="shared" ca="1" si="78"/>
        <v>0</v>
      </c>
      <c r="AC64" s="36">
        <f t="shared" ca="1" si="78"/>
        <v>0</v>
      </c>
      <c r="AD64" s="36">
        <f t="shared" ca="1" si="78"/>
        <v>0</v>
      </c>
      <c r="AE64" s="36">
        <f t="shared" ca="1" si="78"/>
        <v>0</v>
      </c>
      <c r="AF64" s="36">
        <f t="shared" ca="1" si="78"/>
        <v>0</v>
      </c>
      <c r="AG64" s="36">
        <f t="shared" ca="1" si="78"/>
        <v>0</v>
      </c>
      <c r="AH64" s="36">
        <f t="shared" ca="1" si="78"/>
        <v>0</v>
      </c>
      <c r="AI64" s="36">
        <f t="shared" ca="1" si="78"/>
        <v>0</v>
      </c>
      <c r="AJ64" s="36">
        <f t="shared" ca="1" si="78"/>
        <v>0</v>
      </c>
      <c r="AK64" s="36">
        <f t="shared" ca="1" si="78"/>
        <v>0</v>
      </c>
      <c r="AL64" s="36">
        <f t="shared" ca="1" si="78"/>
        <v>0</v>
      </c>
      <c r="AM64" s="36">
        <f t="shared" ca="1" si="78"/>
        <v>0</v>
      </c>
      <c r="AN64" s="36">
        <f t="shared" ca="1" si="78"/>
        <v>0</v>
      </c>
      <c r="AO64" s="36">
        <f t="shared" ca="1" si="78"/>
        <v>0</v>
      </c>
      <c r="AP64" s="36">
        <f t="shared" ca="1" si="78"/>
        <v>0</v>
      </c>
      <c r="AQ64" s="36">
        <f t="shared" ca="1" si="78"/>
        <v>0</v>
      </c>
      <c r="AR64" s="36">
        <f t="shared" ca="1" si="78"/>
        <v>0</v>
      </c>
      <c r="AS64" s="36">
        <f t="shared" ca="1" si="78"/>
        <v>0</v>
      </c>
      <c r="AT64" s="36">
        <f t="shared" ca="1" si="78"/>
        <v>0</v>
      </c>
      <c r="AU64" s="37">
        <f t="shared" ca="1" si="78"/>
        <v>0</v>
      </c>
      <c r="BO64" s="156" t="str">
        <f>K67</f>
        <v>Direct Support payments</v>
      </c>
      <c r="BP64" s="150">
        <f ca="1">-M67</f>
        <v>0</v>
      </c>
      <c r="BQ64" s="150">
        <f t="shared" ref="BQ64:CX64" ca="1" si="79">-N67</f>
        <v>0</v>
      </c>
      <c r="BR64" s="150">
        <f t="shared" ca="1" si="79"/>
        <v>0</v>
      </c>
      <c r="BS64" s="150">
        <f t="shared" ca="1" si="79"/>
        <v>0</v>
      </c>
      <c r="BT64" s="150">
        <f t="shared" ca="1" si="79"/>
        <v>0</v>
      </c>
      <c r="BU64" s="150">
        <f t="shared" ca="1" si="79"/>
        <v>0</v>
      </c>
      <c r="BV64" s="150">
        <f t="shared" ca="1" si="79"/>
        <v>0</v>
      </c>
      <c r="BW64" s="150">
        <f t="shared" ca="1" si="79"/>
        <v>0</v>
      </c>
      <c r="BX64" s="150">
        <f t="shared" ca="1" si="79"/>
        <v>0</v>
      </c>
      <c r="BY64" s="150">
        <f t="shared" ca="1" si="79"/>
        <v>0</v>
      </c>
      <c r="BZ64" s="150">
        <f t="shared" ca="1" si="79"/>
        <v>0</v>
      </c>
      <c r="CA64" s="150">
        <f t="shared" ca="1" si="79"/>
        <v>0</v>
      </c>
      <c r="CB64" s="150">
        <f t="shared" ca="1" si="79"/>
        <v>0</v>
      </c>
      <c r="CC64" s="150">
        <f t="shared" ca="1" si="79"/>
        <v>0</v>
      </c>
      <c r="CD64" s="150">
        <f t="shared" ca="1" si="79"/>
        <v>0</v>
      </c>
      <c r="CE64" s="150">
        <f t="shared" ca="1" si="79"/>
        <v>0</v>
      </c>
      <c r="CF64" s="150">
        <f t="shared" ca="1" si="79"/>
        <v>0</v>
      </c>
      <c r="CG64" s="150">
        <f t="shared" ca="1" si="79"/>
        <v>0</v>
      </c>
      <c r="CH64" s="150">
        <f t="shared" ca="1" si="79"/>
        <v>0</v>
      </c>
      <c r="CI64" s="150">
        <f t="shared" ca="1" si="79"/>
        <v>0</v>
      </c>
      <c r="CJ64" s="150">
        <f t="shared" ca="1" si="79"/>
        <v>0</v>
      </c>
      <c r="CK64" s="150">
        <f t="shared" ca="1" si="79"/>
        <v>0</v>
      </c>
      <c r="CL64" s="150">
        <f t="shared" ca="1" si="79"/>
        <v>0</v>
      </c>
      <c r="CM64" s="150">
        <f t="shared" ca="1" si="79"/>
        <v>0</v>
      </c>
      <c r="CN64" s="150">
        <f t="shared" ca="1" si="79"/>
        <v>0</v>
      </c>
      <c r="CO64" s="150">
        <f t="shared" ca="1" si="79"/>
        <v>0</v>
      </c>
      <c r="CP64" s="150">
        <f t="shared" ca="1" si="79"/>
        <v>0</v>
      </c>
      <c r="CQ64" s="150">
        <f t="shared" ca="1" si="79"/>
        <v>0</v>
      </c>
      <c r="CR64" s="150">
        <f t="shared" ca="1" si="79"/>
        <v>0</v>
      </c>
      <c r="CS64" s="150">
        <f t="shared" ca="1" si="79"/>
        <v>0</v>
      </c>
      <c r="CT64" s="150">
        <f t="shared" ca="1" si="79"/>
        <v>0</v>
      </c>
      <c r="CU64" s="150">
        <f t="shared" ca="1" si="79"/>
        <v>0</v>
      </c>
      <c r="CV64" s="150">
        <f t="shared" ca="1" si="79"/>
        <v>0</v>
      </c>
      <c r="CW64" s="150">
        <f t="shared" ca="1" si="79"/>
        <v>0</v>
      </c>
      <c r="CX64" s="151">
        <f t="shared" ca="1" si="79"/>
        <v>0</v>
      </c>
    </row>
    <row r="65" spans="3:102" ht="15.75" thickBot="1" x14ac:dyDescent="0.3">
      <c r="C65" s="4" t="str">
        <f t="shared" si="1"/>
        <v>Line 65: Percent of combined debt shortfall guaranteed by government. This is an input. This determines the extent to which the Government has effectively guaranteed the debt.</v>
      </c>
      <c r="E65" s="4">
        <f t="shared" si="2"/>
        <v>65</v>
      </c>
      <c r="F65" s="4" t="s">
        <v>6</v>
      </c>
      <c r="G65" s="4" t="s">
        <v>10</v>
      </c>
      <c r="H65" s="1" t="s">
        <v>20</v>
      </c>
      <c r="I65" s="1" t="s">
        <v>10</v>
      </c>
      <c r="K65" s="1" t="s">
        <v>51</v>
      </c>
      <c r="M65" s="191">
        <f>'Input Cashflows'!M63</f>
        <v>1</v>
      </c>
      <c r="N65" s="18">
        <f t="shared" ref="N65:AU65" si="80">M65</f>
        <v>1</v>
      </c>
      <c r="O65" s="18">
        <f t="shared" si="80"/>
        <v>1</v>
      </c>
      <c r="P65" s="18">
        <f t="shared" si="80"/>
        <v>1</v>
      </c>
      <c r="Q65" s="18">
        <f t="shared" si="80"/>
        <v>1</v>
      </c>
      <c r="R65" s="18">
        <f t="shared" si="80"/>
        <v>1</v>
      </c>
      <c r="S65" s="18">
        <f t="shared" si="80"/>
        <v>1</v>
      </c>
      <c r="T65" s="18">
        <f t="shared" si="80"/>
        <v>1</v>
      </c>
      <c r="U65" s="18">
        <f t="shared" si="80"/>
        <v>1</v>
      </c>
      <c r="V65" s="18">
        <f t="shared" si="80"/>
        <v>1</v>
      </c>
      <c r="W65" s="18">
        <f t="shared" si="80"/>
        <v>1</v>
      </c>
      <c r="X65" s="18">
        <f t="shared" si="80"/>
        <v>1</v>
      </c>
      <c r="Y65" s="18">
        <f t="shared" si="80"/>
        <v>1</v>
      </c>
      <c r="Z65" s="18">
        <f t="shared" si="80"/>
        <v>1</v>
      </c>
      <c r="AA65" s="18">
        <f t="shared" si="80"/>
        <v>1</v>
      </c>
      <c r="AB65" s="18">
        <f t="shared" si="80"/>
        <v>1</v>
      </c>
      <c r="AC65" s="18">
        <f t="shared" si="80"/>
        <v>1</v>
      </c>
      <c r="AD65" s="18">
        <f t="shared" si="80"/>
        <v>1</v>
      </c>
      <c r="AE65" s="18">
        <f t="shared" si="80"/>
        <v>1</v>
      </c>
      <c r="AF65" s="18">
        <f t="shared" si="80"/>
        <v>1</v>
      </c>
      <c r="AG65" s="18">
        <f t="shared" si="80"/>
        <v>1</v>
      </c>
      <c r="AH65" s="18">
        <f t="shared" si="80"/>
        <v>1</v>
      </c>
      <c r="AI65" s="18">
        <f t="shared" si="80"/>
        <v>1</v>
      </c>
      <c r="AJ65" s="18">
        <f t="shared" si="80"/>
        <v>1</v>
      </c>
      <c r="AK65" s="18">
        <f t="shared" si="80"/>
        <v>1</v>
      </c>
      <c r="AL65" s="18">
        <f t="shared" si="80"/>
        <v>1</v>
      </c>
      <c r="AM65" s="18">
        <f t="shared" si="80"/>
        <v>1</v>
      </c>
      <c r="AN65" s="18">
        <f t="shared" si="80"/>
        <v>1</v>
      </c>
      <c r="AO65" s="18">
        <f t="shared" si="80"/>
        <v>1</v>
      </c>
      <c r="AP65" s="18">
        <f t="shared" si="80"/>
        <v>1</v>
      </c>
      <c r="AQ65" s="18">
        <f t="shared" si="80"/>
        <v>1</v>
      </c>
      <c r="AR65" s="18">
        <f t="shared" si="80"/>
        <v>1</v>
      </c>
      <c r="AS65" s="18">
        <f t="shared" si="80"/>
        <v>1</v>
      </c>
      <c r="AT65" s="18">
        <f t="shared" si="80"/>
        <v>1</v>
      </c>
      <c r="AU65" s="19">
        <f t="shared" si="80"/>
        <v>1</v>
      </c>
      <c r="BO65" s="157" t="str">
        <f>K68</f>
        <v>Direct Government receipts</v>
      </c>
      <c r="BP65" s="148">
        <f ca="1">M68</f>
        <v>0</v>
      </c>
      <c r="BQ65" s="148">
        <f t="shared" ref="BQ65:CX65" ca="1" si="81">N68</f>
        <v>0</v>
      </c>
      <c r="BR65" s="148">
        <f t="shared" ca="1" si="81"/>
        <v>0</v>
      </c>
      <c r="BS65" s="148">
        <f t="shared" ca="1" si="81"/>
        <v>0</v>
      </c>
      <c r="BT65" s="148">
        <f t="shared" ca="1" si="81"/>
        <v>0</v>
      </c>
      <c r="BU65" s="148">
        <f t="shared" ca="1" si="81"/>
        <v>0</v>
      </c>
      <c r="BV65" s="148">
        <f t="shared" ca="1" si="81"/>
        <v>0</v>
      </c>
      <c r="BW65" s="148">
        <f t="shared" ca="1" si="81"/>
        <v>0</v>
      </c>
      <c r="BX65" s="148">
        <f t="shared" ca="1" si="81"/>
        <v>0</v>
      </c>
      <c r="BY65" s="148">
        <f t="shared" ca="1" si="81"/>
        <v>0</v>
      </c>
      <c r="BZ65" s="148">
        <f t="shared" ca="1" si="81"/>
        <v>0</v>
      </c>
      <c r="CA65" s="148">
        <f t="shared" ca="1" si="81"/>
        <v>0</v>
      </c>
      <c r="CB65" s="148">
        <f t="shared" ca="1" si="81"/>
        <v>0</v>
      </c>
      <c r="CC65" s="148">
        <f t="shared" ca="1" si="81"/>
        <v>0</v>
      </c>
      <c r="CD65" s="148">
        <f t="shared" ca="1" si="81"/>
        <v>0</v>
      </c>
      <c r="CE65" s="148">
        <f t="shared" ca="1" si="81"/>
        <v>0</v>
      </c>
      <c r="CF65" s="148">
        <f t="shared" ca="1" si="81"/>
        <v>0</v>
      </c>
      <c r="CG65" s="148">
        <f t="shared" ca="1" si="81"/>
        <v>0</v>
      </c>
      <c r="CH65" s="148">
        <f t="shared" ca="1" si="81"/>
        <v>0</v>
      </c>
      <c r="CI65" s="148">
        <f t="shared" ca="1" si="81"/>
        <v>0</v>
      </c>
      <c r="CJ65" s="148">
        <f t="shared" ca="1" si="81"/>
        <v>0</v>
      </c>
      <c r="CK65" s="148">
        <f t="shared" ca="1" si="81"/>
        <v>0</v>
      </c>
      <c r="CL65" s="148">
        <f t="shared" ca="1" si="81"/>
        <v>0</v>
      </c>
      <c r="CM65" s="148">
        <f t="shared" ca="1" si="81"/>
        <v>0</v>
      </c>
      <c r="CN65" s="148">
        <f t="shared" ca="1" si="81"/>
        <v>0</v>
      </c>
      <c r="CO65" s="148">
        <f t="shared" ca="1" si="81"/>
        <v>0</v>
      </c>
      <c r="CP65" s="148">
        <f t="shared" ca="1" si="81"/>
        <v>0</v>
      </c>
      <c r="CQ65" s="148">
        <f t="shared" ca="1" si="81"/>
        <v>0</v>
      </c>
      <c r="CR65" s="148">
        <f t="shared" ca="1" si="81"/>
        <v>0</v>
      </c>
      <c r="CS65" s="148">
        <f t="shared" ca="1" si="81"/>
        <v>0</v>
      </c>
      <c r="CT65" s="148">
        <f t="shared" ca="1" si="81"/>
        <v>0</v>
      </c>
      <c r="CU65" s="148">
        <f t="shared" ca="1" si="81"/>
        <v>0</v>
      </c>
      <c r="CV65" s="148">
        <f t="shared" ca="1" si="81"/>
        <v>0</v>
      </c>
      <c r="CW65" s="148">
        <f t="shared" ca="1" si="81"/>
        <v>0</v>
      </c>
      <c r="CX65" s="149">
        <f t="shared" ca="1" si="81"/>
        <v>0</v>
      </c>
    </row>
    <row r="66" spans="3:102" ht="15.75" thickBot="1" x14ac:dyDescent="0.3">
      <c r="C66" s="4" t="str">
        <f t="shared" si="1"/>
        <v>Line 66: Debt payments made by Government for Guarantee on Debt of combined business and project. This is a calculation. This is the combined shortfall multiplied by the Government's responsibility.</v>
      </c>
      <c r="E66" s="4">
        <f t="shared" si="2"/>
        <v>66</v>
      </c>
      <c r="F66" s="4" t="s">
        <v>8</v>
      </c>
      <c r="G66" s="4" t="s">
        <v>10</v>
      </c>
      <c r="H66" s="1" t="s">
        <v>26</v>
      </c>
      <c r="I66" s="1" t="s">
        <v>10</v>
      </c>
      <c r="K66" s="1" t="s">
        <v>54</v>
      </c>
      <c r="M66" s="47">
        <f ca="1">MIN(0,M64)*M65</f>
        <v>0</v>
      </c>
      <c r="N66" s="42">
        <f t="shared" ref="N66:AU66" ca="1" si="82">MIN(0,N64)*N65</f>
        <v>0</v>
      </c>
      <c r="O66" s="42">
        <f t="shared" ca="1" si="82"/>
        <v>0</v>
      </c>
      <c r="P66" s="42">
        <f t="shared" ca="1" si="82"/>
        <v>0</v>
      </c>
      <c r="Q66" s="42">
        <f t="shared" ca="1" si="82"/>
        <v>0</v>
      </c>
      <c r="R66" s="42">
        <f t="shared" ca="1" si="82"/>
        <v>0</v>
      </c>
      <c r="S66" s="42">
        <f t="shared" ca="1" si="82"/>
        <v>0</v>
      </c>
      <c r="T66" s="42">
        <f t="shared" ca="1" si="82"/>
        <v>0</v>
      </c>
      <c r="U66" s="42">
        <f t="shared" ca="1" si="82"/>
        <v>0</v>
      </c>
      <c r="V66" s="42">
        <f t="shared" ca="1" si="82"/>
        <v>0</v>
      </c>
      <c r="W66" s="42">
        <f t="shared" ca="1" si="82"/>
        <v>0</v>
      </c>
      <c r="X66" s="42">
        <f t="shared" ca="1" si="82"/>
        <v>0</v>
      </c>
      <c r="Y66" s="42">
        <f t="shared" ca="1" si="82"/>
        <v>0</v>
      </c>
      <c r="Z66" s="42">
        <f t="shared" ca="1" si="82"/>
        <v>0</v>
      </c>
      <c r="AA66" s="42">
        <f t="shared" ca="1" si="82"/>
        <v>0</v>
      </c>
      <c r="AB66" s="42">
        <f t="shared" ca="1" si="82"/>
        <v>0</v>
      </c>
      <c r="AC66" s="42">
        <f t="shared" ca="1" si="82"/>
        <v>0</v>
      </c>
      <c r="AD66" s="42">
        <f t="shared" ca="1" si="82"/>
        <v>0</v>
      </c>
      <c r="AE66" s="42">
        <f t="shared" ca="1" si="82"/>
        <v>0</v>
      </c>
      <c r="AF66" s="42">
        <f t="shared" ca="1" si="82"/>
        <v>0</v>
      </c>
      <c r="AG66" s="42">
        <f t="shared" ca="1" si="82"/>
        <v>0</v>
      </c>
      <c r="AH66" s="42">
        <f t="shared" ca="1" si="82"/>
        <v>0</v>
      </c>
      <c r="AI66" s="42">
        <f t="shared" ca="1" si="82"/>
        <v>0</v>
      </c>
      <c r="AJ66" s="42">
        <f t="shared" ca="1" si="82"/>
        <v>0</v>
      </c>
      <c r="AK66" s="42">
        <f t="shared" ca="1" si="82"/>
        <v>0</v>
      </c>
      <c r="AL66" s="42">
        <f t="shared" ca="1" si="82"/>
        <v>0</v>
      </c>
      <c r="AM66" s="42">
        <f t="shared" ca="1" si="82"/>
        <v>0</v>
      </c>
      <c r="AN66" s="42">
        <f t="shared" ca="1" si="82"/>
        <v>0</v>
      </c>
      <c r="AO66" s="42">
        <f t="shared" ca="1" si="82"/>
        <v>0</v>
      </c>
      <c r="AP66" s="42">
        <f t="shared" ca="1" si="82"/>
        <v>0</v>
      </c>
      <c r="AQ66" s="42">
        <f t="shared" ca="1" si="82"/>
        <v>0</v>
      </c>
      <c r="AR66" s="42">
        <f t="shared" ca="1" si="82"/>
        <v>0</v>
      </c>
      <c r="AS66" s="42">
        <f t="shared" ca="1" si="82"/>
        <v>0</v>
      </c>
      <c r="AT66" s="42">
        <f t="shared" ca="1" si="82"/>
        <v>0</v>
      </c>
      <c r="AU66" s="43">
        <f t="shared" ca="1" si="82"/>
        <v>0</v>
      </c>
      <c r="BO66" s="155" t="s">
        <v>236</v>
      </c>
      <c r="BP66" s="146">
        <f t="shared" ref="BP66:CX66" ca="1" si="83">BP60-BP61</f>
        <v>0</v>
      </c>
      <c r="BQ66" s="146">
        <f t="shared" ca="1" si="83"/>
        <v>0</v>
      </c>
      <c r="BR66" s="146">
        <f t="shared" ca="1" si="83"/>
        <v>0</v>
      </c>
      <c r="BS66" s="146">
        <f t="shared" ca="1" si="83"/>
        <v>0</v>
      </c>
      <c r="BT66" s="146">
        <f t="shared" ca="1" si="83"/>
        <v>0</v>
      </c>
      <c r="BU66" s="146">
        <f t="shared" ca="1" si="83"/>
        <v>0</v>
      </c>
      <c r="BV66" s="146">
        <f t="shared" ca="1" si="83"/>
        <v>0</v>
      </c>
      <c r="BW66" s="146">
        <f t="shared" ca="1" si="83"/>
        <v>0</v>
      </c>
      <c r="BX66" s="146">
        <f t="shared" ca="1" si="83"/>
        <v>0</v>
      </c>
      <c r="BY66" s="146">
        <f t="shared" ca="1" si="83"/>
        <v>0</v>
      </c>
      <c r="BZ66" s="146">
        <f t="shared" ca="1" si="83"/>
        <v>0</v>
      </c>
      <c r="CA66" s="146">
        <f t="shared" ca="1" si="83"/>
        <v>0</v>
      </c>
      <c r="CB66" s="146">
        <f t="shared" ca="1" si="83"/>
        <v>0</v>
      </c>
      <c r="CC66" s="146">
        <f t="shared" ca="1" si="83"/>
        <v>0</v>
      </c>
      <c r="CD66" s="146">
        <f t="shared" ca="1" si="83"/>
        <v>0</v>
      </c>
      <c r="CE66" s="146">
        <f t="shared" ca="1" si="83"/>
        <v>0</v>
      </c>
      <c r="CF66" s="146">
        <f t="shared" ca="1" si="83"/>
        <v>0</v>
      </c>
      <c r="CG66" s="146">
        <f t="shared" ca="1" si="83"/>
        <v>0</v>
      </c>
      <c r="CH66" s="146">
        <f t="shared" ca="1" si="83"/>
        <v>0</v>
      </c>
      <c r="CI66" s="146">
        <f t="shared" ca="1" si="83"/>
        <v>0</v>
      </c>
      <c r="CJ66" s="146">
        <f t="shared" ca="1" si="83"/>
        <v>0</v>
      </c>
      <c r="CK66" s="146">
        <f t="shared" ca="1" si="83"/>
        <v>0</v>
      </c>
      <c r="CL66" s="146">
        <f t="shared" ca="1" si="83"/>
        <v>0</v>
      </c>
      <c r="CM66" s="146">
        <f t="shared" ca="1" si="83"/>
        <v>0</v>
      </c>
      <c r="CN66" s="146">
        <f t="shared" ca="1" si="83"/>
        <v>0</v>
      </c>
      <c r="CO66" s="146">
        <f t="shared" ca="1" si="83"/>
        <v>0</v>
      </c>
      <c r="CP66" s="146">
        <f t="shared" ca="1" si="83"/>
        <v>0</v>
      </c>
      <c r="CQ66" s="146">
        <f t="shared" ca="1" si="83"/>
        <v>0</v>
      </c>
      <c r="CR66" s="146">
        <f t="shared" ca="1" si="83"/>
        <v>0</v>
      </c>
      <c r="CS66" s="146">
        <f t="shared" ca="1" si="83"/>
        <v>0</v>
      </c>
      <c r="CT66" s="146">
        <f t="shared" ca="1" si="83"/>
        <v>0</v>
      </c>
      <c r="CU66" s="146">
        <f t="shared" ca="1" si="83"/>
        <v>0</v>
      </c>
      <c r="CV66" s="146">
        <f t="shared" ca="1" si="83"/>
        <v>0</v>
      </c>
      <c r="CW66" s="146">
        <f t="shared" ca="1" si="83"/>
        <v>0</v>
      </c>
      <c r="CX66" s="147">
        <f t="shared" ca="1" si="83"/>
        <v>0</v>
      </c>
    </row>
    <row r="67" spans="3:102" x14ac:dyDescent="0.25">
      <c r="C67" s="4" t="str">
        <f t="shared" si="1"/>
        <v>Line 67: Direct Support payments. This is a calculation. This is simply the sum from the existing and new.</v>
      </c>
      <c r="E67" s="4">
        <f t="shared" si="2"/>
        <v>67</v>
      </c>
      <c r="F67" s="4" t="s">
        <v>8</v>
      </c>
      <c r="G67" s="4" t="s">
        <v>10</v>
      </c>
      <c r="H67" s="1" t="s">
        <v>25</v>
      </c>
      <c r="I67" s="1" t="s">
        <v>10</v>
      </c>
      <c r="K67" s="1" t="str">
        <f>K55</f>
        <v>Direct Support payments</v>
      </c>
      <c r="M67" s="38">
        <f t="shared" ref="M67:AU67" ca="1" si="84">M26+M55</f>
        <v>0</v>
      </c>
      <c r="N67" s="39">
        <f t="shared" ca="1" si="84"/>
        <v>0</v>
      </c>
      <c r="O67" s="39">
        <f t="shared" ca="1" si="84"/>
        <v>0</v>
      </c>
      <c r="P67" s="39">
        <f t="shared" ca="1" si="84"/>
        <v>0</v>
      </c>
      <c r="Q67" s="39">
        <f t="shared" ca="1" si="84"/>
        <v>0</v>
      </c>
      <c r="R67" s="39">
        <f t="shared" ca="1" si="84"/>
        <v>0</v>
      </c>
      <c r="S67" s="39">
        <f t="shared" ca="1" si="84"/>
        <v>0</v>
      </c>
      <c r="T67" s="39">
        <f t="shared" ca="1" si="84"/>
        <v>0</v>
      </c>
      <c r="U67" s="39">
        <f t="shared" ca="1" si="84"/>
        <v>0</v>
      </c>
      <c r="V67" s="39">
        <f t="shared" ca="1" si="84"/>
        <v>0</v>
      </c>
      <c r="W67" s="39">
        <f t="shared" ca="1" si="84"/>
        <v>0</v>
      </c>
      <c r="X67" s="39">
        <f t="shared" ca="1" si="84"/>
        <v>0</v>
      </c>
      <c r="Y67" s="39">
        <f t="shared" ca="1" si="84"/>
        <v>0</v>
      </c>
      <c r="Z67" s="39">
        <f t="shared" ca="1" si="84"/>
        <v>0</v>
      </c>
      <c r="AA67" s="39">
        <f t="shared" ca="1" si="84"/>
        <v>0</v>
      </c>
      <c r="AB67" s="39">
        <f t="shared" ca="1" si="84"/>
        <v>0</v>
      </c>
      <c r="AC67" s="39">
        <f t="shared" ca="1" si="84"/>
        <v>0</v>
      </c>
      <c r="AD67" s="39">
        <f t="shared" ca="1" si="84"/>
        <v>0</v>
      </c>
      <c r="AE67" s="39">
        <f t="shared" ca="1" si="84"/>
        <v>0</v>
      </c>
      <c r="AF67" s="39">
        <f t="shared" ca="1" si="84"/>
        <v>0</v>
      </c>
      <c r="AG67" s="39">
        <f t="shared" ca="1" si="84"/>
        <v>0</v>
      </c>
      <c r="AH67" s="39">
        <f t="shared" ca="1" si="84"/>
        <v>0</v>
      </c>
      <c r="AI67" s="39">
        <f t="shared" ca="1" si="84"/>
        <v>0</v>
      </c>
      <c r="AJ67" s="39">
        <f t="shared" ca="1" si="84"/>
        <v>0</v>
      </c>
      <c r="AK67" s="39">
        <f t="shared" ca="1" si="84"/>
        <v>0</v>
      </c>
      <c r="AL67" s="39">
        <f t="shared" ca="1" si="84"/>
        <v>0</v>
      </c>
      <c r="AM67" s="39">
        <f t="shared" ca="1" si="84"/>
        <v>0</v>
      </c>
      <c r="AN67" s="39">
        <f t="shared" ca="1" si="84"/>
        <v>0</v>
      </c>
      <c r="AO67" s="39">
        <f t="shared" ca="1" si="84"/>
        <v>0</v>
      </c>
      <c r="AP67" s="39">
        <f t="shared" ca="1" si="84"/>
        <v>0</v>
      </c>
      <c r="AQ67" s="39">
        <f t="shared" ca="1" si="84"/>
        <v>0</v>
      </c>
      <c r="AR67" s="39">
        <f t="shared" ca="1" si="84"/>
        <v>0</v>
      </c>
      <c r="AS67" s="39">
        <f t="shared" ca="1" si="84"/>
        <v>0</v>
      </c>
      <c r="AT67" s="39">
        <f t="shared" ca="1" si="84"/>
        <v>0</v>
      </c>
      <c r="AU67" s="40">
        <f t="shared" ca="1" si="84"/>
        <v>0</v>
      </c>
      <c r="BO67" s="157" t="s">
        <v>237</v>
      </c>
      <c r="BP67" s="148">
        <f t="shared" ref="BP67:CX67" ca="1" si="85">BP62+BP63</f>
        <v>0</v>
      </c>
      <c r="BQ67" s="148">
        <f t="shared" ca="1" si="85"/>
        <v>0</v>
      </c>
      <c r="BR67" s="148">
        <f t="shared" ca="1" si="85"/>
        <v>0</v>
      </c>
      <c r="BS67" s="148">
        <f t="shared" ca="1" si="85"/>
        <v>0</v>
      </c>
      <c r="BT67" s="148">
        <f t="shared" ca="1" si="85"/>
        <v>0</v>
      </c>
      <c r="BU67" s="148">
        <f t="shared" ca="1" si="85"/>
        <v>0</v>
      </c>
      <c r="BV67" s="148">
        <f t="shared" ca="1" si="85"/>
        <v>0</v>
      </c>
      <c r="BW67" s="148">
        <f t="shared" ca="1" si="85"/>
        <v>0</v>
      </c>
      <c r="BX67" s="148">
        <f t="shared" ca="1" si="85"/>
        <v>0</v>
      </c>
      <c r="BY67" s="148">
        <f t="shared" ca="1" si="85"/>
        <v>0</v>
      </c>
      <c r="BZ67" s="148">
        <f t="shared" ca="1" si="85"/>
        <v>0</v>
      </c>
      <c r="CA67" s="148">
        <f t="shared" ca="1" si="85"/>
        <v>0</v>
      </c>
      <c r="CB67" s="148">
        <f t="shared" ca="1" si="85"/>
        <v>0</v>
      </c>
      <c r="CC67" s="148">
        <f t="shared" ca="1" si="85"/>
        <v>0</v>
      </c>
      <c r="CD67" s="148">
        <f t="shared" ca="1" si="85"/>
        <v>0</v>
      </c>
      <c r="CE67" s="148">
        <f t="shared" ca="1" si="85"/>
        <v>0</v>
      </c>
      <c r="CF67" s="148">
        <f t="shared" ca="1" si="85"/>
        <v>0</v>
      </c>
      <c r="CG67" s="148">
        <f t="shared" ca="1" si="85"/>
        <v>0</v>
      </c>
      <c r="CH67" s="148">
        <f t="shared" ca="1" si="85"/>
        <v>0</v>
      </c>
      <c r="CI67" s="148">
        <f t="shared" ca="1" si="85"/>
        <v>0</v>
      </c>
      <c r="CJ67" s="148">
        <f t="shared" ca="1" si="85"/>
        <v>0</v>
      </c>
      <c r="CK67" s="148">
        <f t="shared" ca="1" si="85"/>
        <v>0</v>
      </c>
      <c r="CL67" s="148">
        <f t="shared" ca="1" si="85"/>
        <v>0</v>
      </c>
      <c r="CM67" s="148">
        <f t="shared" ca="1" si="85"/>
        <v>0</v>
      </c>
      <c r="CN67" s="148">
        <f t="shared" ca="1" si="85"/>
        <v>0</v>
      </c>
      <c r="CO67" s="148">
        <f t="shared" ca="1" si="85"/>
        <v>0</v>
      </c>
      <c r="CP67" s="148">
        <f t="shared" ca="1" si="85"/>
        <v>0</v>
      </c>
      <c r="CQ67" s="148">
        <f t="shared" ca="1" si="85"/>
        <v>0</v>
      </c>
      <c r="CR67" s="148">
        <f t="shared" ca="1" si="85"/>
        <v>0</v>
      </c>
      <c r="CS67" s="148">
        <f t="shared" ca="1" si="85"/>
        <v>0</v>
      </c>
      <c r="CT67" s="148">
        <f t="shared" ca="1" si="85"/>
        <v>0</v>
      </c>
      <c r="CU67" s="148">
        <f t="shared" ca="1" si="85"/>
        <v>0</v>
      </c>
      <c r="CV67" s="148">
        <f t="shared" ca="1" si="85"/>
        <v>0</v>
      </c>
      <c r="CW67" s="148">
        <f t="shared" ca="1" si="85"/>
        <v>0</v>
      </c>
      <c r="CX67" s="149">
        <f t="shared" ca="1" si="85"/>
        <v>0</v>
      </c>
    </row>
    <row r="68" spans="3:102" ht="15.75" thickBot="1" x14ac:dyDescent="0.3">
      <c r="C68" s="4" t="str">
        <f t="shared" si="1"/>
        <v>Line 68: Direct Government receipts. This is a calculation. This is simply the sum from the existing and new.</v>
      </c>
      <c r="E68" s="4">
        <f t="shared" si="2"/>
        <v>68</v>
      </c>
      <c r="F68" s="4" t="s">
        <v>8</v>
      </c>
      <c r="G68" s="4" t="s">
        <v>10</v>
      </c>
      <c r="H68" s="1" t="s">
        <v>25</v>
      </c>
      <c r="I68" s="1" t="s">
        <v>10</v>
      </c>
      <c r="K68" s="1" t="str">
        <f>K56</f>
        <v>Direct Government receipts</v>
      </c>
      <c r="M68" s="38">
        <f t="shared" ref="M68:AU68" ca="1" si="86">M27+M56</f>
        <v>0</v>
      </c>
      <c r="N68" s="39">
        <f t="shared" ca="1" si="86"/>
        <v>0</v>
      </c>
      <c r="O68" s="39">
        <f t="shared" ca="1" si="86"/>
        <v>0</v>
      </c>
      <c r="P68" s="39">
        <f t="shared" ca="1" si="86"/>
        <v>0</v>
      </c>
      <c r="Q68" s="39">
        <f t="shared" ca="1" si="86"/>
        <v>0</v>
      </c>
      <c r="R68" s="39">
        <f t="shared" ca="1" si="86"/>
        <v>0</v>
      </c>
      <c r="S68" s="39">
        <f t="shared" ca="1" si="86"/>
        <v>0</v>
      </c>
      <c r="T68" s="39">
        <f t="shared" ca="1" si="86"/>
        <v>0</v>
      </c>
      <c r="U68" s="39">
        <f t="shared" ca="1" si="86"/>
        <v>0</v>
      </c>
      <c r="V68" s="39">
        <f t="shared" ca="1" si="86"/>
        <v>0</v>
      </c>
      <c r="W68" s="39">
        <f t="shared" ca="1" si="86"/>
        <v>0</v>
      </c>
      <c r="X68" s="39">
        <f t="shared" ca="1" si="86"/>
        <v>0</v>
      </c>
      <c r="Y68" s="39">
        <f t="shared" ca="1" si="86"/>
        <v>0</v>
      </c>
      <c r="Z68" s="39">
        <f t="shared" ca="1" si="86"/>
        <v>0</v>
      </c>
      <c r="AA68" s="39">
        <f t="shared" ca="1" si="86"/>
        <v>0</v>
      </c>
      <c r="AB68" s="39">
        <f t="shared" ca="1" si="86"/>
        <v>0</v>
      </c>
      <c r="AC68" s="39">
        <f t="shared" ca="1" si="86"/>
        <v>0</v>
      </c>
      <c r="AD68" s="39">
        <f t="shared" ca="1" si="86"/>
        <v>0</v>
      </c>
      <c r="AE68" s="39">
        <f t="shared" ca="1" si="86"/>
        <v>0</v>
      </c>
      <c r="AF68" s="39">
        <f t="shared" ca="1" si="86"/>
        <v>0</v>
      </c>
      <c r="AG68" s="39">
        <f t="shared" ca="1" si="86"/>
        <v>0</v>
      </c>
      <c r="AH68" s="39">
        <f t="shared" ca="1" si="86"/>
        <v>0</v>
      </c>
      <c r="AI68" s="39">
        <f t="shared" ca="1" si="86"/>
        <v>0</v>
      </c>
      <c r="AJ68" s="39">
        <f t="shared" ca="1" si="86"/>
        <v>0</v>
      </c>
      <c r="AK68" s="39">
        <f t="shared" ca="1" si="86"/>
        <v>0</v>
      </c>
      <c r="AL68" s="39">
        <f t="shared" ca="1" si="86"/>
        <v>0</v>
      </c>
      <c r="AM68" s="39">
        <f t="shared" ca="1" si="86"/>
        <v>0</v>
      </c>
      <c r="AN68" s="39">
        <f t="shared" ca="1" si="86"/>
        <v>0</v>
      </c>
      <c r="AO68" s="39">
        <f t="shared" ca="1" si="86"/>
        <v>0</v>
      </c>
      <c r="AP68" s="39">
        <f t="shared" ca="1" si="86"/>
        <v>0</v>
      </c>
      <c r="AQ68" s="39">
        <f t="shared" ca="1" si="86"/>
        <v>0</v>
      </c>
      <c r="AR68" s="39">
        <f t="shared" ca="1" si="86"/>
        <v>0</v>
      </c>
      <c r="AS68" s="39">
        <f t="shared" ca="1" si="86"/>
        <v>0</v>
      </c>
      <c r="AT68" s="39">
        <f t="shared" ca="1" si="86"/>
        <v>0</v>
      </c>
      <c r="AU68" s="40">
        <f t="shared" ca="1" si="86"/>
        <v>0</v>
      </c>
      <c r="BO68" s="155" t="s">
        <v>240</v>
      </c>
      <c r="BP68" s="146">
        <f ca="1">BP64-BP65</f>
        <v>0</v>
      </c>
      <c r="BQ68" s="146">
        <f t="shared" ref="BQ68:CX68" ca="1" si="87">BQ64-BQ65</f>
        <v>0</v>
      </c>
      <c r="BR68" s="146">
        <f t="shared" ca="1" si="87"/>
        <v>0</v>
      </c>
      <c r="BS68" s="146">
        <f t="shared" ca="1" si="87"/>
        <v>0</v>
      </c>
      <c r="BT68" s="146">
        <f t="shared" ca="1" si="87"/>
        <v>0</v>
      </c>
      <c r="BU68" s="146">
        <f t="shared" ca="1" si="87"/>
        <v>0</v>
      </c>
      <c r="BV68" s="146">
        <f t="shared" ca="1" si="87"/>
        <v>0</v>
      </c>
      <c r="BW68" s="146">
        <f t="shared" ca="1" si="87"/>
        <v>0</v>
      </c>
      <c r="BX68" s="146">
        <f t="shared" ca="1" si="87"/>
        <v>0</v>
      </c>
      <c r="BY68" s="146">
        <f t="shared" ca="1" si="87"/>
        <v>0</v>
      </c>
      <c r="BZ68" s="146">
        <f t="shared" ca="1" si="87"/>
        <v>0</v>
      </c>
      <c r="CA68" s="146">
        <f t="shared" ca="1" si="87"/>
        <v>0</v>
      </c>
      <c r="CB68" s="146">
        <f t="shared" ca="1" si="87"/>
        <v>0</v>
      </c>
      <c r="CC68" s="146">
        <f t="shared" ca="1" si="87"/>
        <v>0</v>
      </c>
      <c r="CD68" s="146">
        <f t="shared" ca="1" si="87"/>
        <v>0</v>
      </c>
      <c r="CE68" s="146">
        <f t="shared" ca="1" si="87"/>
        <v>0</v>
      </c>
      <c r="CF68" s="146">
        <f t="shared" ca="1" si="87"/>
        <v>0</v>
      </c>
      <c r="CG68" s="146">
        <f t="shared" ca="1" si="87"/>
        <v>0</v>
      </c>
      <c r="CH68" s="146">
        <f t="shared" ca="1" si="87"/>
        <v>0</v>
      </c>
      <c r="CI68" s="146">
        <f t="shared" ca="1" si="87"/>
        <v>0</v>
      </c>
      <c r="CJ68" s="146">
        <f t="shared" ca="1" si="87"/>
        <v>0</v>
      </c>
      <c r="CK68" s="146">
        <f t="shared" ca="1" si="87"/>
        <v>0</v>
      </c>
      <c r="CL68" s="146">
        <f t="shared" ca="1" si="87"/>
        <v>0</v>
      </c>
      <c r="CM68" s="146">
        <f t="shared" ca="1" si="87"/>
        <v>0</v>
      </c>
      <c r="CN68" s="146">
        <f t="shared" ca="1" si="87"/>
        <v>0</v>
      </c>
      <c r="CO68" s="146">
        <f t="shared" ca="1" si="87"/>
        <v>0</v>
      </c>
      <c r="CP68" s="146">
        <f t="shared" ca="1" si="87"/>
        <v>0</v>
      </c>
      <c r="CQ68" s="146">
        <f t="shared" ca="1" si="87"/>
        <v>0</v>
      </c>
      <c r="CR68" s="146">
        <f t="shared" ca="1" si="87"/>
        <v>0</v>
      </c>
      <c r="CS68" s="146">
        <f t="shared" ca="1" si="87"/>
        <v>0</v>
      </c>
      <c r="CT68" s="146">
        <f t="shared" ca="1" si="87"/>
        <v>0</v>
      </c>
      <c r="CU68" s="146">
        <f t="shared" ca="1" si="87"/>
        <v>0</v>
      </c>
      <c r="CV68" s="146">
        <f t="shared" ca="1" si="87"/>
        <v>0</v>
      </c>
      <c r="CW68" s="146">
        <f t="shared" ca="1" si="87"/>
        <v>0</v>
      </c>
      <c r="CX68" s="147">
        <f t="shared" ca="1" si="87"/>
        <v>0</v>
      </c>
    </row>
    <row r="69" spans="3:102" ht="15.75" thickBot="1" x14ac:dyDescent="0.3">
      <c r="C69" s="4" t="str">
        <f t="shared" si="1"/>
        <v>Line 69: Total payments by Government. This is a calculation. This is the sum of revenues and payments.</v>
      </c>
      <c r="E69" s="4">
        <f t="shared" si="2"/>
        <v>69</v>
      </c>
      <c r="F69" s="4" t="s">
        <v>8</v>
      </c>
      <c r="G69" s="4" t="s">
        <v>10</v>
      </c>
      <c r="H69" s="1" t="s">
        <v>27</v>
      </c>
      <c r="I69" s="1" t="s">
        <v>10</v>
      </c>
      <c r="K69" s="1" t="s">
        <v>14</v>
      </c>
      <c r="M69" s="41">
        <f ca="1">SUM(M66:M68)</f>
        <v>0</v>
      </c>
      <c r="N69" s="42">
        <f t="shared" ref="N69:AU69" ca="1" si="88">SUM(N66:N68)</f>
        <v>0</v>
      </c>
      <c r="O69" s="42">
        <f t="shared" ca="1" si="88"/>
        <v>0</v>
      </c>
      <c r="P69" s="42">
        <f t="shared" ca="1" si="88"/>
        <v>0</v>
      </c>
      <c r="Q69" s="42">
        <f t="shared" ca="1" si="88"/>
        <v>0</v>
      </c>
      <c r="R69" s="42">
        <f t="shared" ca="1" si="88"/>
        <v>0</v>
      </c>
      <c r="S69" s="42">
        <f t="shared" ca="1" si="88"/>
        <v>0</v>
      </c>
      <c r="T69" s="42">
        <f t="shared" ca="1" si="88"/>
        <v>0</v>
      </c>
      <c r="U69" s="42">
        <f t="shared" ca="1" si="88"/>
        <v>0</v>
      </c>
      <c r="V69" s="42">
        <f t="shared" ca="1" si="88"/>
        <v>0</v>
      </c>
      <c r="W69" s="42">
        <f t="shared" ca="1" si="88"/>
        <v>0</v>
      </c>
      <c r="X69" s="42">
        <f t="shared" ca="1" si="88"/>
        <v>0</v>
      </c>
      <c r="Y69" s="42">
        <f t="shared" ca="1" si="88"/>
        <v>0</v>
      </c>
      <c r="Z69" s="42">
        <f t="shared" ca="1" si="88"/>
        <v>0</v>
      </c>
      <c r="AA69" s="42">
        <f t="shared" ca="1" si="88"/>
        <v>0</v>
      </c>
      <c r="AB69" s="42">
        <f t="shared" ca="1" si="88"/>
        <v>0</v>
      </c>
      <c r="AC69" s="42">
        <f t="shared" ca="1" si="88"/>
        <v>0</v>
      </c>
      <c r="AD69" s="42">
        <f t="shared" ca="1" si="88"/>
        <v>0</v>
      </c>
      <c r="AE69" s="42">
        <f t="shared" ca="1" si="88"/>
        <v>0</v>
      </c>
      <c r="AF69" s="42">
        <f t="shared" ca="1" si="88"/>
        <v>0</v>
      </c>
      <c r="AG69" s="42">
        <f t="shared" ca="1" si="88"/>
        <v>0</v>
      </c>
      <c r="AH69" s="42">
        <f t="shared" ca="1" si="88"/>
        <v>0</v>
      </c>
      <c r="AI69" s="42">
        <f t="shared" ca="1" si="88"/>
        <v>0</v>
      </c>
      <c r="AJ69" s="42">
        <f t="shared" ca="1" si="88"/>
        <v>0</v>
      </c>
      <c r="AK69" s="42">
        <f t="shared" ca="1" si="88"/>
        <v>0</v>
      </c>
      <c r="AL69" s="42">
        <f t="shared" ca="1" si="88"/>
        <v>0</v>
      </c>
      <c r="AM69" s="42">
        <f t="shared" ca="1" si="88"/>
        <v>0</v>
      </c>
      <c r="AN69" s="42">
        <f t="shared" ca="1" si="88"/>
        <v>0</v>
      </c>
      <c r="AO69" s="42">
        <f t="shared" ca="1" si="88"/>
        <v>0</v>
      </c>
      <c r="AP69" s="42">
        <f t="shared" ca="1" si="88"/>
        <v>0</v>
      </c>
      <c r="AQ69" s="42">
        <f t="shared" ca="1" si="88"/>
        <v>0</v>
      </c>
      <c r="AR69" s="42">
        <f t="shared" ca="1" si="88"/>
        <v>0</v>
      </c>
      <c r="AS69" s="42">
        <f t="shared" ca="1" si="88"/>
        <v>0</v>
      </c>
      <c r="AT69" s="42">
        <f t="shared" ca="1" si="88"/>
        <v>0</v>
      </c>
      <c r="AU69" s="43">
        <f t="shared" ca="1" si="88"/>
        <v>0</v>
      </c>
      <c r="BO69" s="157" t="s">
        <v>242</v>
      </c>
      <c r="BP69" s="148">
        <f ca="1">-M66</f>
        <v>0</v>
      </c>
      <c r="BQ69" s="148">
        <f t="shared" ref="BQ69:CX69" ca="1" si="89">-N66</f>
        <v>0</v>
      </c>
      <c r="BR69" s="148">
        <f t="shared" ca="1" si="89"/>
        <v>0</v>
      </c>
      <c r="BS69" s="148">
        <f t="shared" ca="1" si="89"/>
        <v>0</v>
      </c>
      <c r="BT69" s="148">
        <f t="shared" ca="1" si="89"/>
        <v>0</v>
      </c>
      <c r="BU69" s="148">
        <f t="shared" ca="1" si="89"/>
        <v>0</v>
      </c>
      <c r="BV69" s="148">
        <f t="shared" ca="1" si="89"/>
        <v>0</v>
      </c>
      <c r="BW69" s="148">
        <f t="shared" ca="1" si="89"/>
        <v>0</v>
      </c>
      <c r="BX69" s="148">
        <f t="shared" ca="1" si="89"/>
        <v>0</v>
      </c>
      <c r="BY69" s="148">
        <f t="shared" ca="1" si="89"/>
        <v>0</v>
      </c>
      <c r="BZ69" s="148">
        <f t="shared" ca="1" si="89"/>
        <v>0</v>
      </c>
      <c r="CA69" s="148">
        <f t="shared" ca="1" si="89"/>
        <v>0</v>
      </c>
      <c r="CB69" s="148">
        <f t="shared" ca="1" si="89"/>
        <v>0</v>
      </c>
      <c r="CC69" s="148">
        <f t="shared" ca="1" si="89"/>
        <v>0</v>
      </c>
      <c r="CD69" s="148">
        <f t="shared" ca="1" si="89"/>
        <v>0</v>
      </c>
      <c r="CE69" s="148">
        <f t="shared" ca="1" si="89"/>
        <v>0</v>
      </c>
      <c r="CF69" s="148">
        <f t="shared" ca="1" si="89"/>
        <v>0</v>
      </c>
      <c r="CG69" s="148">
        <f t="shared" ca="1" si="89"/>
        <v>0</v>
      </c>
      <c r="CH69" s="148">
        <f t="shared" ca="1" si="89"/>
        <v>0</v>
      </c>
      <c r="CI69" s="148">
        <f t="shared" ca="1" si="89"/>
        <v>0</v>
      </c>
      <c r="CJ69" s="148">
        <f t="shared" ca="1" si="89"/>
        <v>0</v>
      </c>
      <c r="CK69" s="148">
        <f t="shared" ca="1" si="89"/>
        <v>0</v>
      </c>
      <c r="CL69" s="148">
        <f t="shared" ca="1" si="89"/>
        <v>0</v>
      </c>
      <c r="CM69" s="148">
        <f t="shared" ca="1" si="89"/>
        <v>0</v>
      </c>
      <c r="CN69" s="148">
        <f t="shared" ca="1" si="89"/>
        <v>0</v>
      </c>
      <c r="CO69" s="148">
        <f t="shared" ca="1" si="89"/>
        <v>0</v>
      </c>
      <c r="CP69" s="148">
        <f t="shared" ca="1" si="89"/>
        <v>0</v>
      </c>
      <c r="CQ69" s="148">
        <f t="shared" ca="1" si="89"/>
        <v>0</v>
      </c>
      <c r="CR69" s="148">
        <f t="shared" ca="1" si="89"/>
        <v>0</v>
      </c>
      <c r="CS69" s="148">
        <f t="shared" ca="1" si="89"/>
        <v>0</v>
      </c>
      <c r="CT69" s="148">
        <f t="shared" ca="1" si="89"/>
        <v>0</v>
      </c>
      <c r="CU69" s="148">
        <f t="shared" ca="1" si="89"/>
        <v>0</v>
      </c>
      <c r="CV69" s="148">
        <f t="shared" ca="1" si="89"/>
        <v>0</v>
      </c>
      <c r="CW69" s="148">
        <f t="shared" ca="1" si="89"/>
        <v>0</v>
      </c>
      <c r="CX69" s="149">
        <f t="shared" ca="1" si="89"/>
        <v>0</v>
      </c>
    </row>
  </sheetData>
  <sheetProtection algorithmName="SHA-512" hashValue="3gBOLrIisjsnVkTR+WNCDe6KpjGK7yWsNVl7aCjxiUucyo+wCOJWeTwczYRtuzggdcoMpI2tDyGhpeyzQ5tqfg==" saltValue="yUhWlyuRVqLh1U0fom+Okw==" spinCount="100000" sheet="1" objects="1" scenarios="1" formatCells="0" formatColumns="0" formatRow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Input Cashflows</vt:lpstr>
      <vt:lpstr>Stress Multipliers</vt:lpstr>
      <vt:lpstr>Basecase</vt:lpstr>
      <vt:lpstr>Scenario 1</vt:lpstr>
      <vt:lpstr>Scenario 2</vt:lpstr>
      <vt:lpstr>Scenario 3</vt:lpstr>
      <vt:lpstr>Scenario 4</vt:lpstr>
      <vt:lpstr>Scenario 5</vt:lpstr>
      <vt:lpstr>Scenario 6</vt:lpstr>
      <vt:lpstr>Collected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Marrison</dc:creator>
  <cp:lastModifiedBy>Chris Marrison</cp:lastModifiedBy>
  <cp:lastPrinted>2020-04-30T16:28:39Z</cp:lastPrinted>
  <dcterms:created xsi:type="dcterms:W3CDTF">2018-05-07T13:43:34Z</dcterms:created>
  <dcterms:modified xsi:type="dcterms:W3CDTF">2020-05-07T15:30:42Z</dcterms:modified>
</cp:coreProperties>
</file>